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xr:revisionPtr revIDLastSave="0" documentId="8_{B8F6853A-8B82-5847-9D85-5E9F00683670}" xr6:coauthVersionLast="47" xr6:coauthVersionMax="47" xr10:uidLastSave="{00000000-0000-0000-0000-000000000000}"/>
  <bookViews>
    <workbookView xWindow="390" yWindow="555" windowWidth="19815" windowHeight="9405" activeTab="2" xr2:uid="{00000000-000D-0000-FFFF-FFFF00000000}"/>
  </bookViews>
  <sheets>
    <sheet name="PRESUPUESTO OFICIAL (Entidad)" sheetId="1" r:id="rId1"/>
    <sheet name="PROPUESTA ECONOMICA (Proponent)" sheetId="2" r:id="rId2"/>
    <sheet name="FORMATO APU" sheetId="6" r:id="rId3"/>
    <sheet name="ITEMS SELECCIONADOS" sheetId="4" state="hidden" r:id="rId4"/>
    <sheet name="OPERACIONES " sheetId="5"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0">#REF!</definedName>
    <definedName name="\00">#REF!</definedName>
    <definedName name="\a">#REF!</definedName>
    <definedName name="\AA">[1]LIQUIDACION!#REF!</definedName>
    <definedName name="\b">[2]STRSUMM0!#REF!</definedName>
    <definedName name="\bb">[2]STRSUMM0!#REF!</definedName>
    <definedName name="\E">#REF!</definedName>
    <definedName name="\EE">#REF!</definedName>
    <definedName name="\G">#REF!</definedName>
    <definedName name="\k">'[3]7422CW00'!#REF!</definedName>
    <definedName name="\l">[4]STRSUMM0!#REF!</definedName>
    <definedName name="\M">#REF!</definedName>
    <definedName name="\ñ">'[5]7422CW00'!#REF!</definedName>
    <definedName name="\P">#REF!</definedName>
    <definedName name="\R">#REF!</definedName>
    <definedName name="\s">#REF!</definedName>
    <definedName name="\V">#REF!</definedName>
    <definedName name="\X">'FORMATO APU'!ERR</definedName>
    <definedName name="\Z">'FORMATO APU'!ERR</definedName>
    <definedName name="_________AFC1">[6]INV!$A$25:$D$28</definedName>
    <definedName name="_________AFC3">[6]INV!$F$25:$I$28</definedName>
    <definedName name="_________AFC5">[6]INV!$K$25:$N$28</definedName>
    <definedName name="_________BGC1">[6]INV!$A$5:$D$8</definedName>
    <definedName name="_________BGC3">[6]INV!$F$5:$I$8</definedName>
    <definedName name="_________BGC5">[6]INV!$K$5:$N$8</definedName>
    <definedName name="_________CAC1">[6]INV!$A$19:$D$22</definedName>
    <definedName name="_________CAC3">[6]INV!$F$19:$I$22</definedName>
    <definedName name="_________CAC5">[6]INV!$K$19:$N$22</definedName>
    <definedName name="_________key2" localSheetId="2" hidden="1">[7]INST!#REF!</definedName>
    <definedName name="_________key2">#REF!</definedName>
    <definedName name="_________PJ50" localSheetId="2">#REF!</definedName>
    <definedName name="_________PJ50" localSheetId="0">#REF!</definedName>
    <definedName name="_________PJ50" localSheetId="1">#REF!</definedName>
    <definedName name="_________PJ50">#REF!</definedName>
    <definedName name="_________SBC1">[6]INV!$A$12:$D$15</definedName>
    <definedName name="_________SBC3">[6]INV!$F$12:$I$15</definedName>
    <definedName name="_________SBC5">[6]INV!$K$12:$N$15</definedName>
    <definedName name="________AFC1">[6]INV!$A$25:$D$28</definedName>
    <definedName name="________AFC3">[6]INV!$F$25:$I$28</definedName>
    <definedName name="________AFC5">[6]INV!$K$25:$N$28</definedName>
    <definedName name="________BGC1">[6]INV!$A$5:$D$8</definedName>
    <definedName name="________BGC3">[6]INV!$F$5:$I$8</definedName>
    <definedName name="________BGC5">[6]INV!$K$5:$N$8</definedName>
    <definedName name="________CAC1">[6]INV!$A$19:$D$22</definedName>
    <definedName name="________CAC3">[6]INV!$F$19:$I$22</definedName>
    <definedName name="________CAC5">[6]INV!$K$19:$N$22</definedName>
    <definedName name="________key2" localSheetId="2" hidden="1">[8]INST!#REF!</definedName>
    <definedName name="________key2">#REF!</definedName>
    <definedName name="________key3" localSheetId="2" hidden="1">#REF!</definedName>
    <definedName name="________key3" localSheetId="0">#REF!</definedName>
    <definedName name="________key3" localSheetId="1">#REF!</definedName>
    <definedName name="________key3">#REF!</definedName>
    <definedName name="________MA2" localSheetId="0">#REF!</definedName>
    <definedName name="________MA2" localSheetId="1">#REF!</definedName>
    <definedName name="________MA2">#REF!</definedName>
    <definedName name="________PJ50" localSheetId="0">#REF!</definedName>
    <definedName name="________PJ50" localSheetId="1">#REF!</definedName>
    <definedName name="________PJ50">#REF!</definedName>
    <definedName name="________SBC1">[6]INV!$A$12:$D$15</definedName>
    <definedName name="________SBC3">[6]INV!$F$12:$I$15</definedName>
    <definedName name="________SBC5">[6]INV!$K$12:$N$15</definedName>
    <definedName name="_______AFC1">[6]INV!$A$25:$D$28</definedName>
    <definedName name="_______AFC3">[6]INV!$F$25:$I$28</definedName>
    <definedName name="_______AFC5">[6]INV!$K$25:$N$28</definedName>
    <definedName name="_______BGC1">[6]INV!$A$5:$D$8</definedName>
    <definedName name="_______BGC3">[6]INV!$F$5:$I$8</definedName>
    <definedName name="_______BGC5">[6]INV!$K$5:$N$8</definedName>
    <definedName name="_______CAC1">[6]INV!$A$19:$D$22</definedName>
    <definedName name="_______CAC3">[6]INV!$F$19:$I$22</definedName>
    <definedName name="_______CAC5">[6]INV!$K$19:$N$22</definedName>
    <definedName name="_______MA2" localSheetId="2">#REF!</definedName>
    <definedName name="_______MA2" localSheetId="0">#REF!</definedName>
    <definedName name="_______MA2" localSheetId="1">#REF!</definedName>
    <definedName name="_______MA2">#REF!</definedName>
    <definedName name="_______PJ50" localSheetId="0">#REF!</definedName>
    <definedName name="_______PJ50" localSheetId="1">#REF!</definedName>
    <definedName name="_______PJ50">#REF!</definedName>
    <definedName name="_______SBC1">[6]INV!$A$12:$D$15</definedName>
    <definedName name="_______SBC3">[6]INV!$F$12:$I$15</definedName>
    <definedName name="_______SBC5">[6]INV!$K$12:$N$15</definedName>
    <definedName name="______AFC1">[6]INV!$A$25:$D$28</definedName>
    <definedName name="______AFC3">[6]INV!$F$25:$I$28</definedName>
    <definedName name="______AFC5">[6]INV!$K$25:$N$28</definedName>
    <definedName name="______BGC1">[6]INV!$A$5:$D$8</definedName>
    <definedName name="______BGC3">[6]INV!$F$5:$I$8</definedName>
    <definedName name="______BGC5">[6]INV!$K$5:$N$8</definedName>
    <definedName name="______CAC1">[6]INV!$A$19:$D$22</definedName>
    <definedName name="______CAC3">[6]INV!$F$19:$I$22</definedName>
    <definedName name="______CAC5">[6]INV!$K$19:$N$22</definedName>
    <definedName name="______MA2" localSheetId="2">#REF!</definedName>
    <definedName name="______MA2" localSheetId="0">#REF!</definedName>
    <definedName name="______MA2" localSheetId="1">#REF!</definedName>
    <definedName name="______MA2">#REF!</definedName>
    <definedName name="______PJ50" localSheetId="0">#REF!</definedName>
    <definedName name="______PJ50" localSheetId="1">#REF!</definedName>
    <definedName name="______PJ50">#REF!</definedName>
    <definedName name="______pr01" localSheetId="0">#REF!</definedName>
    <definedName name="______pr01" localSheetId="1">#REF!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[6]INV!$A$12:$D$15</definedName>
    <definedName name="______SBC3">[6]INV!$F$12:$I$15</definedName>
    <definedName name="______SBC5">[6]INV!$K$12:$N$15</definedName>
    <definedName name="_____AFC1">[6]INV!$A$25:$D$28</definedName>
    <definedName name="_____AFC3">[6]INV!$F$25:$I$28</definedName>
    <definedName name="_____AFC5">[6]INV!$K$25:$N$28</definedName>
    <definedName name="_____ane7">[9]!_xlnm.ane7</definedName>
    <definedName name="_____ane8">[9]!_xlnm.ane8</definedName>
    <definedName name="_____Atp2">[10]EMPRESA!$F$22</definedName>
    <definedName name="_____BGC1">[6]INV!$A$5:$D$8</definedName>
    <definedName name="_____BGC3">[6]INV!$F$5:$I$8</definedName>
    <definedName name="_____BGC5">[6]INV!$K$5:$N$8</definedName>
    <definedName name="_____CAC1">[6]INV!$A$19:$D$22</definedName>
    <definedName name="_____CAC3">[6]INV!$F$19:$I$22</definedName>
    <definedName name="_____CAC5">[6]INV!$K$19:$N$22</definedName>
    <definedName name="_____DCI1" localSheetId="2">[11]Tablas!#REF!</definedName>
    <definedName name="_____DCI1">#REF!</definedName>
    <definedName name="_____DDS1" localSheetId="2">[11]Tablas!#REF!</definedName>
    <definedName name="_____DDS1">#REF!</definedName>
    <definedName name="_____DGO1" localSheetId="2">[11]Tablas!#REF!</definedName>
    <definedName name="_____DGO1">#REF!</definedName>
    <definedName name="_____DGP1" localSheetId="2">[11]Tablas!#REF!</definedName>
    <definedName name="_____DGP1">#REF!</definedName>
    <definedName name="_____DIJ1" localSheetId="2">[11]Tablas!#REF!</definedName>
    <definedName name="_____DIJ1">#REF!</definedName>
    <definedName name="_____DPI1" localSheetId="2">[11]Tablas!#REF!</definedName>
    <definedName name="_____DPI1">#REF!</definedName>
    <definedName name="_____DPY1" localSheetId="2">[11]Tablas!#REF!</definedName>
    <definedName name="_____DPY1">#REF!</definedName>
    <definedName name="_____DRI1" localSheetId="2">[11]Tablas!#REF!</definedName>
    <definedName name="_____DRI1">#REF!</definedName>
    <definedName name="_____DRL1" localSheetId="2">[11]Tablas!#REF!</definedName>
    <definedName name="_____DRL1">#REF!</definedName>
    <definedName name="_____DSP1" localSheetId="2">[11]Tablas!#REF!</definedName>
    <definedName name="_____DSP1">#REF!</definedName>
    <definedName name="_____ECP1" localSheetId="2">[11]Tablas!#REF!</definedName>
    <definedName name="_____ECP1">#REF!</definedName>
    <definedName name="_____ICP1" localSheetId="2">[11]Tablas!#REF!</definedName>
    <definedName name="_____ICP1">#REF!</definedName>
    <definedName name="_____MA2" localSheetId="2">#REF!</definedName>
    <definedName name="_____MA2" localSheetId="0">#REF!</definedName>
    <definedName name="_____MA2" localSheetId="1">#REF!</definedName>
    <definedName name="_____MA2">#REF!</definedName>
    <definedName name="_____OCD1" localSheetId="2">[11]Tablas!#REF!</definedName>
    <definedName name="_____OCD1" localSheetId="0">#REF!</definedName>
    <definedName name="_____OCD1" localSheetId="1">#REF!</definedName>
    <definedName name="_____OCD1">#REF!</definedName>
    <definedName name="_____OCI1" localSheetId="2">[11]Tablas!#REF!</definedName>
    <definedName name="_____OCI1" localSheetId="0">#REF!</definedName>
    <definedName name="_____OCI1" localSheetId="1">#REF!</definedName>
    <definedName name="_____OCI1">#REF!</definedName>
    <definedName name="_____PJ50" localSheetId="2">#REF!</definedName>
    <definedName name="_____PJ50" localSheetId="0">#REF!</definedName>
    <definedName name="_____PJ50" localSheetId="1">#REF!</definedName>
    <definedName name="_____PJ50">#REF!</definedName>
    <definedName name="_____pr01" localSheetId="0">#REF!</definedName>
    <definedName name="_____pr01" localSheetId="1">#REF!</definedName>
    <definedName name="_____pr01">#REF!</definedName>
    <definedName name="_____pr02" localSheetId="0">#REF!</definedName>
    <definedName name="_____pr02" localSheetId="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SBC1">[6]INV!$A$12:$D$15</definedName>
    <definedName name="_____SBC3">[6]INV!$F$12:$I$15</definedName>
    <definedName name="_____SBC5">[6]INV!$K$12:$N$15</definedName>
    <definedName name="_____VEX1" localSheetId="2">[11]Tablas!#REF!</definedName>
    <definedName name="_____VEX1">#REF!</definedName>
    <definedName name="_____VFA1" localSheetId="2">[11]Tablas!#REF!</definedName>
    <definedName name="_____VFA1">#REF!</definedName>
    <definedName name="_____VIT1" localSheetId="2">[11]Tablas!#REF!</definedName>
    <definedName name="_____VIT1">#REF!</definedName>
    <definedName name="_____VPR1" localSheetId="2">[11]Tablas!#REF!</definedName>
    <definedName name="_____VPR1">#REF!</definedName>
    <definedName name="_____VPR2" localSheetId="2">[12]Tablas!#REF!</definedName>
    <definedName name="_____VPR2">#REF!</definedName>
    <definedName name="_____VRP1" localSheetId="2">[11]Tablas!#REF!</definedName>
    <definedName name="_____VRP1">#REF!</definedName>
    <definedName name="_____VSM1" localSheetId="2">[11]Tablas!#REF!</definedName>
    <definedName name="_____VSM1">#REF!</definedName>
    <definedName name="____AFC1">[6]INV!$A$25:$D$28</definedName>
    <definedName name="____AFC3">[6]INV!$F$25:$I$28</definedName>
    <definedName name="____AFC5">[6]INV!$K$25:$N$28</definedName>
    <definedName name="____ane7">[13]!_xlnm.ane7</definedName>
    <definedName name="____ane8">[13]!_xlnm.ane8</definedName>
    <definedName name="____Atp2">[14]EMPRESA!$F$22</definedName>
    <definedName name="____BGC1">[6]INV!$A$5:$D$8</definedName>
    <definedName name="____BGC3">[6]INV!$F$5:$I$8</definedName>
    <definedName name="____BGC5">[6]INV!$K$5:$N$8</definedName>
    <definedName name="____CAC1">[6]INV!$A$19:$D$22</definedName>
    <definedName name="____CAC3">[6]INV!$F$19:$I$22</definedName>
    <definedName name="____CAC5">[6]INV!$K$19:$N$22</definedName>
    <definedName name="____COM1" localSheetId="2">#REF!</definedName>
    <definedName name="____COM1" localSheetId="0">#REF!</definedName>
    <definedName name="____COM1" localSheetId="1">#REF!</definedName>
    <definedName name="____COM1">#REF!</definedName>
    <definedName name="____COM10" localSheetId="0">#REF!</definedName>
    <definedName name="____COM10" localSheetId="1">#REF!</definedName>
    <definedName name="____COM10">#REF!</definedName>
    <definedName name="____COM11" localSheetId="0">#REF!</definedName>
    <definedName name="____COM11" localSheetId="1">#REF!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 localSheetId="2">[11]Tablas!#REF!</definedName>
    <definedName name="____DCI1">#REF!</definedName>
    <definedName name="____DDS1" localSheetId="2">[11]Tablas!#REF!</definedName>
    <definedName name="____DDS1">#REF!</definedName>
    <definedName name="____DGO1" localSheetId="2">[11]Tablas!#REF!</definedName>
    <definedName name="____DGO1">#REF!</definedName>
    <definedName name="____DGP1" localSheetId="2">[11]Tablas!#REF!</definedName>
    <definedName name="____DGP1">#REF!</definedName>
    <definedName name="____DIJ1" localSheetId="2">[11]Tablas!#REF!</definedName>
    <definedName name="____DIJ1">#REF!</definedName>
    <definedName name="____DPI1" localSheetId="2">[11]Tablas!#REF!</definedName>
    <definedName name="____DPI1">#REF!</definedName>
    <definedName name="____DPY1" localSheetId="2">[11]Tablas!#REF!</definedName>
    <definedName name="____DPY1">#REF!</definedName>
    <definedName name="____DRI1" localSheetId="2">[11]Tablas!#REF!</definedName>
    <definedName name="____DRI1">#REF!</definedName>
    <definedName name="____DRL1" localSheetId="2">[11]Tablas!#REF!</definedName>
    <definedName name="____DRL1">#REF!</definedName>
    <definedName name="____DSP1" localSheetId="2">[11]Tablas!#REF!</definedName>
    <definedName name="____DSP1">#REF!</definedName>
    <definedName name="____ECP1" localSheetId="2">[11]Tablas!#REF!</definedName>
    <definedName name="____ECP1">#REF!</definedName>
    <definedName name="____ICP1" localSheetId="2">[11]Tablas!#REF!</definedName>
    <definedName name="____ICP1">#REF!</definedName>
    <definedName name="____LEY80" localSheetId="2">#REF!</definedName>
    <definedName name="____LEY80" localSheetId="0">#REF!</definedName>
    <definedName name="____LEY80" localSheetId="1">#REF!</definedName>
    <definedName name="____LEY80">#REF!</definedName>
    <definedName name="____MA2" localSheetId="0">#REF!</definedName>
    <definedName name="____MA2" localSheetId="1">#REF!</definedName>
    <definedName name="____MA2">#REF!</definedName>
    <definedName name="____OCD1" localSheetId="2">[11]Tablas!#REF!</definedName>
    <definedName name="____OCD1" localSheetId="0">#REF!</definedName>
    <definedName name="____OCD1" localSheetId="1">#REF!</definedName>
    <definedName name="____OCD1">#REF!</definedName>
    <definedName name="____OCI1" localSheetId="2">[11]Tablas!#REF!</definedName>
    <definedName name="____OCI1" localSheetId="0">#REF!</definedName>
    <definedName name="____OCI1" localSheetId="1">#REF!</definedName>
    <definedName name="____OCI1">#REF!</definedName>
    <definedName name="____PJ50" localSheetId="2">#REF!</definedName>
    <definedName name="____PJ50" localSheetId="0">#REF!</definedName>
    <definedName name="____PJ50" localSheetId="1">#REF!</definedName>
    <definedName name="____PJ50">#REF!</definedName>
    <definedName name="____pj51" localSheetId="0">#REF!</definedName>
    <definedName name="____pj51" localSheetId="1">#REF!</definedName>
    <definedName name="____pj51">#REF!</definedName>
    <definedName name="____pr01" localSheetId="0">#REF!</definedName>
    <definedName name="____pr01" localSheetId="1">#REF!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SBC1">[6]INV!$A$12:$D$15</definedName>
    <definedName name="____SBC3">[6]INV!$F$12:$I$15</definedName>
    <definedName name="____SBC5">[6]INV!$K$12:$N$15</definedName>
    <definedName name="____TOP1" localSheetId="2">#REF!</definedName>
    <definedName name="____TOP1" localSheetId="0">#REF!</definedName>
    <definedName name="____TOP1" localSheetId="1">#REF!</definedName>
    <definedName name="____TOP1">#REF!</definedName>
    <definedName name="____TOP10" localSheetId="0">#REF!</definedName>
    <definedName name="____TOP10" localSheetId="1">#REF!</definedName>
    <definedName name="____TOP10">#REF!</definedName>
    <definedName name="____TOP2" localSheetId="0">#REF!</definedName>
    <definedName name="____TOP2" localSheetId="1">#REF!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 localSheetId="2">[11]Tablas!#REF!</definedName>
    <definedName name="____VEX1">#REF!</definedName>
    <definedName name="____VFA1" localSheetId="2">[11]Tablas!#REF!</definedName>
    <definedName name="____VFA1">#REF!</definedName>
    <definedName name="____VIT1" localSheetId="2">[11]Tablas!#REF!</definedName>
    <definedName name="____VIT1">#REF!</definedName>
    <definedName name="____VPR1" localSheetId="2">[11]Tablas!#REF!</definedName>
    <definedName name="____VPR1">#REF!</definedName>
    <definedName name="____VPR2" localSheetId="2">#REF!</definedName>
    <definedName name="____VPR2" localSheetId="0">#REF!</definedName>
    <definedName name="____VPR2" localSheetId="1">#REF!</definedName>
    <definedName name="____VPR2">#REF!</definedName>
    <definedName name="____VRP1" localSheetId="2">[11]Tablas!#REF!</definedName>
    <definedName name="____VRP1">#REF!</definedName>
    <definedName name="____VSM1" localSheetId="2">[11]Tablas!#REF!</definedName>
    <definedName name="____VSM1">#REF!</definedName>
    <definedName name="___AFC1">[6]INV!$A$25:$D$28</definedName>
    <definedName name="___AFC3">[6]INV!$F$25:$I$28</definedName>
    <definedName name="___AFC5">[6]INV!$K$25:$N$28</definedName>
    <definedName name="___ane7">[15]!_xlnm.ane7</definedName>
    <definedName name="___ane8">[15]!_xlnm.ane8</definedName>
    <definedName name="___Atp2">[16]EMPRESA!$F$22</definedName>
    <definedName name="___BGC1">[6]INV!$A$5:$D$8</definedName>
    <definedName name="___BGC3">[6]INV!$F$5:$I$8</definedName>
    <definedName name="___BGC5">[6]INV!$K$5:$N$8</definedName>
    <definedName name="___CAC1">[6]INV!$A$19:$D$22</definedName>
    <definedName name="___CAC3">[6]INV!$F$19:$I$22</definedName>
    <definedName name="___CAC5">[6]INV!$K$19:$N$22</definedName>
    <definedName name="___COM1" localSheetId="2">#REF!</definedName>
    <definedName name="___COM1" localSheetId="0">#REF!</definedName>
    <definedName name="___COM1" localSheetId="1">#REF!</definedName>
    <definedName name="___COM1">#REF!</definedName>
    <definedName name="___COM10" localSheetId="0">#REF!</definedName>
    <definedName name="___COM10" localSheetId="1">#REF!</definedName>
    <definedName name="___COM10">#REF!</definedName>
    <definedName name="___COM11" localSheetId="0">#REF!</definedName>
    <definedName name="___COM11" localSheetId="1">#REF!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 localSheetId="2">[11]Tablas!#REF!</definedName>
    <definedName name="___DCI1">#REF!</definedName>
    <definedName name="___DDS1" localSheetId="2">[11]Tablas!#REF!</definedName>
    <definedName name="___DDS1">#REF!</definedName>
    <definedName name="___DGO1" localSheetId="2">[11]Tablas!#REF!</definedName>
    <definedName name="___DGO1">#REF!</definedName>
    <definedName name="___DGP1" localSheetId="2">[11]Tablas!#REF!</definedName>
    <definedName name="___DGP1">#REF!</definedName>
    <definedName name="___DIJ1" localSheetId="2">[11]Tablas!#REF!</definedName>
    <definedName name="___DIJ1">#REF!</definedName>
    <definedName name="___DPI1" localSheetId="2">[11]Tablas!#REF!</definedName>
    <definedName name="___DPI1">#REF!</definedName>
    <definedName name="___DPY1" localSheetId="2">[11]Tablas!#REF!</definedName>
    <definedName name="___DPY1">#REF!</definedName>
    <definedName name="___DRI1" localSheetId="2">[11]Tablas!#REF!</definedName>
    <definedName name="___DRI1">#REF!</definedName>
    <definedName name="___DRL1" localSheetId="2">[11]Tablas!#REF!</definedName>
    <definedName name="___DRL1">#REF!</definedName>
    <definedName name="___DSP1" localSheetId="2">[11]Tablas!#REF!</definedName>
    <definedName name="___DSP1">#REF!</definedName>
    <definedName name="___ECP1" localSheetId="2">[11]Tablas!#REF!</definedName>
    <definedName name="___ECP1">#REF!</definedName>
    <definedName name="___ICP1" localSheetId="2">[11]Tablas!#REF!</definedName>
    <definedName name="___ICP1">#REF!</definedName>
    <definedName name="___key2" localSheetId="2" hidden="1">[8]INST!#REF!</definedName>
    <definedName name="___key2">#REF!</definedName>
    <definedName name="___key3" localSheetId="2" hidden="1">#REF!</definedName>
    <definedName name="___key3" localSheetId="0">#REF!</definedName>
    <definedName name="___key3" localSheetId="1">#REF!</definedName>
    <definedName name="___key3">#REF!</definedName>
    <definedName name="___key31" localSheetId="0">#REF!</definedName>
    <definedName name="___key31" localSheetId="1">#REF!</definedName>
    <definedName name="___key31">#REF!</definedName>
    <definedName name="___LEY80" localSheetId="0">#REF!</definedName>
    <definedName name="___LEY80" localSheetId="1">#REF!</definedName>
    <definedName name="___LEY80">#REF!</definedName>
    <definedName name="___MA2">#REF!</definedName>
    <definedName name="___OCD1" localSheetId="2">[11]Tablas!#REF!</definedName>
    <definedName name="___OCD1">#REF!</definedName>
    <definedName name="___OCI1" localSheetId="2">[11]Tablas!#REF!</definedName>
    <definedName name="___OCI1">#REF!</definedName>
    <definedName name="___PJ50" localSheetId="2">#REF!</definedName>
    <definedName name="___PJ50" localSheetId="0">#REF!</definedName>
    <definedName name="___PJ50" localSheetId="1">#REF!</definedName>
    <definedName name="___PJ50">#REF!</definedName>
    <definedName name="___pj51" localSheetId="0">#REF!</definedName>
    <definedName name="___pj51" localSheetId="1">#REF!</definedName>
    <definedName name="___pj51">#REF!</definedName>
    <definedName name="___pr01" localSheetId="0">#REF!</definedName>
    <definedName name="___pr01" localSheetId="1">#REF!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SBC1">[6]INV!$A$12:$D$15</definedName>
    <definedName name="___SBC3">[6]INV!$F$12:$I$15</definedName>
    <definedName name="___SBC5">[6]INV!$K$12:$N$15</definedName>
    <definedName name="___TOP1" localSheetId="2">#REF!</definedName>
    <definedName name="___TOP1" localSheetId="0">#REF!</definedName>
    <definedName name="___TOP1" localSheetId="1">#REF!</definedName>
    <definedName name="___TOP1">#REF!</definedName>
    <definedName name="___TOP10" localSheetId="0">#REF!</definedName>
    <definedName name="___TOP10" localSheetId="1">#REF!</definedName>
    <definedName name="___TOP10">#REF!</definedName>
    <definedName name="___TOP2" localSheetId="0">#REF!</definedName>
    <definedName name="___TOP2" localSheetId="1">#REF!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 localSheetId="2">[11]Tablas!#REF!</definedName>
    <definedName name="___VEX1">#REF!</definedName>
    <definedName name="___VFA1" localSheetId="2">[11]Tablas!#REF!</definedName>
    <definedName name="___VFA1">#REF!</definedName>
    <definedName name="___VIT1" localSheetId="2">[11]Tablas!#REF!</definedName>
    <definedName name="___VIT1">#REF!</definedName>
    <definedName name="___VPR1" localSheetId="2">[11]Tablas!#REF!</definedName>
    <definedName name="___VPR1">#REF!</definedName>
    <definedName name="___VPR2" localSheetId="2">#REF!</definedName>
    <definedName name="___VPR2" localSheetId="0">#REF!</definedName>
    <definedName name="___VPR2" localSheetId="1">#REF!</definedName>
    <definedName name="___VPR2">#REF!</definedName>
    <definedName name="___VRP1" localSheetId="2">[11]Tablas!#REF!</definedName>
    <definedName name="___VRP1">#REF!</definedName>
    <definedName name="___VSM1" localSheetId="2">[11]Tablas!#REF!</definedName>
    <definedName name="___VSM1">#REF!</definedName>
    <definedName name="__123Graph_A" localSheetId="2" hidden="1">#REF!</definedName>
    <definedName name="__123Graph_A" localSheetId="0">#REF!</definedName>
    <definedName name="__123Graph_A" localSheetId="1">#REF!</definedName>
    <definedName name="__123Graph_A">#REF!</definedName>
    <definedName name="__123Graph_B" localSheetId="0">#REF!</definedName>
    <definedName name="__123Graph_B" localSheetId="1">#REF!</definedName>
    <definedName name="__123Graph_B">#REF!</definedName>
    <definedName name="__AFC1">[6]INV!$A$25:$D$28</definedName>
    <definedName name="__AFC3">[6]INV!$F$25:$I$28</definedName>
    <definedName name="__AFC5">[6]INV!$K$25:$N$28</definedName>
    <definedName name="__ane7">[13]!_xlnm.ane7</definedName>
    <definedName name="__ane8">[13]!_xlnm.ane8</definedName>
    <definedName name="__Atp2">[17]EMPRESA!$F$22</definedName>
    <definedName name="__BGC1">[6]INV!$A$5:$D$8</definedName>
    <definedName name="__BGC3">[6]INV!$F$5:$I$8</definedName>
    <definedName name="__BGC5">[6]INV!$K$5:$N$8</definedName>
    <definedName name="__CAC1">[6]INV!$A$19:$D$22</definedName>
    <definedName name="__CAC3">[6]INV!$F$19:$I$22</definedName>
    <definedName name="__CAC5">[6]INV!$K$19:$N$22</definedName>
    <definedName name="__Cod1" localSheetId="2">#REF!</definedName>
    <definedName name="__Cod1" localSheetId="0">#REF!</definedName>
    <definedName name="__Cod1" localSheetId="1">#REF!</definedName>
    <definedName name="__Cod1">#REF!</definedName>
    <definedName name="__COM1" localSheetId="0">#REF!</definedName>
    <definedName name="__COM1" localSheetId="1">#REF!</definedName>
    <definedName name="__COM1">#REF!</definedName>
    <definedName name="__COM10" localSheetId="0">#REF!</definedName>
    <definedName name="__COM10" localSheetId="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 localSheetId="2">[11]Tablas!#REF!</definedName>
    <definedName name="__DCI1">#REF!</definedName>
    <definedName name="__DDS1" localSheetId="2">[11]Tablas!#REF!</definedName>
    <definedName name="__DDS1">#REF!</definedName>
    <definedName name="__DGO1" localSheetId="2">[11]Tablas!#REF!</definedName>
    <definedName name="__DGO1">#REF!</definedName>
    <definedName name="__DGP1" localSheetId="2">[11]Tablas!#REF!</definedName>
    <definedName name="__DGP1">#REF!</definedName>
    <definedName name="__DIJ1" localSheetId="2">[11]Tablas!#REF!</definedName>
    <definedName name="__DIJ1">#REF!</definedName>
    <definedName name="__DPI1" localSheetId="2">[11]Tablas!#REF!</definedName>
    <definedName name="__DPI1">#REF!</definedName>
    <definedName name="__DPY1" localSheetId="2">[11]Tablas!#REF!</definedName>
    <definedName name="__DPY1">#REF!</definedName>
    <definedName name="__DRI1" localSheetId="2">[11]Tablas!#REF!</definedName>
    <definedName name="__DRI1">#REF!</definedName>
    <definedName name="__DRL1" localSheetId="2">[11]Tablas!#REF!</definedName>
    <definedName name="__DRL1">#REF!</definedName>
    <definedName name="__DSP1" localSheetId="2">[11]Tablas!#REF!</definedName>
    <definedName name="__DSP1">#REF!</definedName>
    <definedName name="__ECP1" localSheetId="2">[11]Tablas!#REF!</definedName>
    <definedName name="__ECP1">#REF!</definedName>
    <definedName name="__F">'FORMATO APU'!ERR</definedName>
    <definedName name="__FS01">'FORMATO APU'!ERR</definedName>
    <definedName name="__ICP1" localSheetId="2">[11]Tablas!#REF!</definedName>
    <definedName name="__ICP1" localSheetId="0">#REF!</definedName>
    <definedName name="__ICP1" localSheetId="1">#REF!</definedName>
    <definedName name="__ICP1">#REF!</definedName>
    <definedName name="__key2" localSheetId="2" hidden="1">[18]INST!#REF!</definedName>
    <definedName name="__key2" localSheetId="0">#REF!</definedName>
    <definedName name="__key2" localSheetId="1">#REF!</definedName>
    <definedName name="__key2">#REF!</definedName>
    <definedName name="__key21" localSheetId="2" hidden="1">[8]INST!#REF!</definedName>
    <definedName name="__key21" localSheetId="0">#REF!</definedName>
    <definedName name="__key21" localSheetId="1">#REF!</definedName>
    <definedName name="__key21">#REF!</definedName>
    <definedName name="__key3" localSheetId="2" hidden="1">#REF!</definedName>
    <definedName name="__key3" localSheetId="0">#REF!</definedName>
    <definedName name="__key3" localSheetId="1">#REF!</definedName>
    <definedName name="__key3">#REF!</definedName>
    <definedName name="__key31" localSheetId="0">#REF!</definedName>
    <definedName name="__key31" localSheetId="1">#REF!</definedName>
    <definedName name="__key31">#REF!</definedName>
    <definedName name="__LEY80" localSheetId="0">#REF!</definedName>
    <definedName name="__LEY80" localSheetId="1">#REF!</definedName>
    <definedName name="__LEY80">#REF!</definedName>
    <definedName name="__MA2">#REF!</definedName>
    <definedName name="__mun2" localSheetId="2">[19]PESOS!#REF!</definedName>
    <definedName name="__mun2">#REF!</definedName>
    <definedName name="__num10" localSheetId="2">#REF!</definedName>
    <definedName name="__num10" localSheetId="0">#REF!</definedName>
    <definedName name="__num10" localSheetId="1">#REF!</definedName>
    <definedName name="__num10">#REF!</definedName>
    <definedName name="__num2" localSheetId="0">#REF!</definedName>
    <definedName name="__num2" localSheetId="1">#REF!</definedName>
    <definedName name="__num2">#REF!</definedName>
    <definedName name="__num3" localSheetId="0">#REF!</definedName>
    <definedName name="__num3" localSheetId="1">#REF!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 localSheetId="2">[11]Tablas!#REF!</definedName>
    <definedName name="__OCD1">#REF!</definedName>
    <definedName name="__OCI1" localSheetId="2">[11]Tablas!#REF!</definedName>
    <definedName name="__OCI1">#REF!</definedName>
    <definedName name="__Pa1">'[20]Paral. 1'!$E$1:$E$65536</definedName>
    <definedName name="__Pa2">'[20]Paral. 2'!$E$1:$E$65536</definedName>
    <definedName name="__Pa3">'[20]Paral. 3'!$E$1:$E$65536</definedName>
    <definedName name="__Pa4">[20]Paral.4!$E$1:$E$65536</definedName>
    <definedName name="__PJ50" localSheetId="2">#REF!</definedName>
    <definedName name="__PJ50" localSheetId="0">#REF!</definedName>
    <definedName name="__PJ50" localSheetId="1">#REF!</definedName>
    <definedName name="__PJ50">#REF!</definedName>
    <definedName name="__pj51" localSheetId="0">#REF!</definedName>
    <definedName name="__pj51" localSheetId="1">#REF!</definedName>
    <definedName name="__pj51">#REF!</definedName>
    <definedName name="__pr01" localSheetId="0">#REF!</definedName>
    <definedName name="__pr01" localSheetId="1">#REF!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ef4">#REF!</definedName>
    <definedName name="__SBC1">[6]INV!$A$12:$D$15</definedName>
    <definedName name="__SBC3">[6]INV!$F$12:$I$15</definedName>
    <definedName name="__SBC5">[6]INV!$K$12:$N$15</definedName>
    <definedName name="__TOP1" localSheetId="2">#REF!</definedName>
    <definedName name="__TOP1" localSheetId="0">#REF!</definedName>
    <definedName name="__TOP1" localSheetId="1">#REF!</definedName>
    <definedName name="__TOP1">#REF!</definedName>
    <definedName name="__TOP10" localSheetId="0">#REF!</definedName>
    <definedName name="__TOP10" localSheetId="1">#REF!</definedName>
    <definedName name="__TOP10">#REF!</definedName>
    <definedName name="__TOP2" localSheetId="0">#REF!</definedName>
    <definedName name="__TOP2" localSheetId="1">#REF!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 localSheetId="2">[11]Tablas!#REF!</definedName>
    <definedName name="__VEX1">#REF!</definedName>
    <definedName name="__VFA1" localSheetId="2">[11]Tablas!#REF!</definedName>
    <definedName name="__VFA1">#REF!</definedName>
    <definedName name="__VIT1" localSheetId="2">[11]Tablas!#REF!</definedName>
    <definedName name="__VIT1">#REF!</definedName>
    <definedName name="__VPR1" localSheetId="2">[11]Tablas!#REF!</definedName>
    <definedName name="__VPR1">#REF!</definedName>
    <definedName name="__VPR2" localSheetId="2">[12]Tablas!#REF!</definedName>
    <definedName name="__VPR2">#REF!</definedName>
    <definedName name="__VRP1" localSheetId="2">[11]Tablas!#REF!</definedName>
    <definedName name="__VRP1">#REF!</definedName>
    <definedName name="__VSM1" localSheetId="2">[11]Tablas!#REF!</definedName>
    <definedName name="__VSM1">#REF!</definedName>
    <definedName name="_1" localSheetId="2">#REF!</definedName>
    <definedName name="_1" localSheetId="0">#REF!</definedName>
    <definedName name="_1" localSheetId="1">#REF!</definedName>
    <definedName name="_1">#REF!</definedName>
    <definedName name="_1_25" localSheetId="2">[12]Tablas!#REF!</definedName>
    <definedName name="_1_25">#REF!</definedName>
    <definedName name="_116B" localSheetId="2">#REF!</definedName>
    <definedName name="_116B" localSheetId="0">#REF!</definedName>
    <definedName name="_116B" localSheetId="1">#REF!</definedName>
    <definedName name="_116B">#REF!</definedName>
    <definedName name="_117A" localSheetId="0">#REF!</definedName>
    <definedName name="_117A" localSheetId="1">#REF!</definedName>
    <definedName name="_117A">#REF!</definedName>
    <definedName name="_117B" localSheetId="0">#REF!</definedName>
    <definedName name="_117B" localSheetId="1">#REF!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ane_o10">#REF!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localSheetId="2" hidden="1">{"TAB1",#N/A,TRUE,"GENERAL";"TAB2",#N/A,TRUE,"GENERAL";"TAB3",#N/A,TRUE,"GENERAL";"TAB4",#N/A,TRUE,"GENERAL";"TAB5",#N/A,TRUE,"GENERAL"}</definedName>
    <definedName name="_a1" localSheetId="0">#REF!</definedName>
    <definedName name="_a1" localSheetId="1">#REF!</definedName>
    <definedName name="_a1">#REF!</definedName>
    <definedName name="_a3" localSheetId="2" hidden="1">{"TAB1",#N/A,TRUE,"GENERAL";"TAB2",#N/A,TRUE,"GENERAL";"TAB3",#N/A,TRUE,"GENERAL";"TAB4",#N/A,TRUE,"GENERAL";"TAB5",#N/A,TRUE,"GENERAL"}</definedName>
    <definedName name="_a3" localSheetId="0">#REF!</definedName>
    <definedName name="_a3" localSheetId="1">#REF!</definedName>
    <definedName name="_a3">#REF!</definedName>
    <definedName name="_a4" localSheetId="2" hidden="1">{"via1",#N/A,TRUE,"general";"via2",#N/A,TRUE,"general";"via3",#N/A,TRUE,"general"}</definedName>
    <definedName name="_a4" localSheetId="0">#REF!</definedName>
    <definedName name="_a4" localSheetId="1">#REF!</definedName>
    <definedName name="_a4">#REF!</definedName>
    <definedName name="_a5" localSheetId="2" hidden="1">{"TAB1",#N/A,TRUE,"GENERAL";"TAB2",#N/A,TRUE,"GENERAL";"TAB3",#N/A,TRUE,"GENERAL";"TAB4",#N/A,TRUE,"GENERAL";"TAB5",#N/A,TRUE,"GENERAL"}</definedName>
    <definedName name="_a5" localSheetId="0">#REF!</definedName>
    <definedName name="_a5" localSheetId="1">#REF!</definedName>
    <definedName name="_a5">#REF!</definedName>
    <definedName name="_a6" localSheetId="2" hidden="1">{"TAB1",#N/A,TRUE,"GENERAL";"TAB2",#N/A,TRUE,"GENERAL";"TAB3",#N/A,TRUE,"GENERAL";"TAB4",#N/A,TRUE,"GENERAL";"TAB5",#N/A,TRUE,"GENERAL"}</definedName>
    <definedName name="_a6" localSheetId="0">#REF!</definedName>
    <definedName name="_a6" localSheetId="1">#REF!</definedName>
    <definedName name="_a6">#REF!</definedName>
    <definedName name="_AAS1" localSheetId="2" hidden="1">{#N/A,#N/A,TRUE,"INGENIERIA";#N/A,#N/A,TRUE,"COMPRAS";#N/A,#N/A,TRUE,"DIRECCION";#N/A,#N/A,TRUE,"RESUMEN"}</definedName>
    <definedName name="_AAS1" localSheetId="0">#REF!</definedName>
    <definedName name="_AAS1" localSheetId="1">#REF!</definedName>
    <definedName name="_AAS1">#REF!</definedName>
    <definedName name="_ABC1" localSheetId="2" hidden="1">{#N/A,#N/A,TRUE,"1842CWN0"}</definedName>
    <definedName name="_ABC1" localSheetId="0">#REF!</definedName>
    <definedName name="_ABC1" localSheetId="1">#REF!</definedName>
    <definedName name="_ABC1">#REF!</definedName>
    <definedName name="_abc2" localSheetId="2" hidden="1">{#N/A,#N/A,TRUE,"1842CWN0"}</definedName>
    <definedName name="_abc2" localSheetId="0">#REF!</definedName>
    <definedName name="_abc2" localSheetId="1">#REF!</definedName>
    <definedName name="_abc2">#REF!</definedName>
    <definedName name="_AFC1">[6]INV!$A$25:$D$28</definedName>
    <definedName name="_AFC3">[6]INV!$F$25:$I$28</definedName>
    <definedName name="_AFC5">[6]INV!$K$25:$N$28</definedName>
    <definedName name="_ALM1" localSheetId="2">#REF!</definedName>
    <definedName name="_ALM1" localSheetId="0">#REF!</definedName>
    <definedName name="_ALM1" localSheetId="1">#REF!</definedName>
    <definedName name="_ALM1">#REF!</definedName>
    <definedName name="_AND1" localSheetId="0">#REF!</definedName>
    <definedName name="_AND1" localSheetId="1">#REF!</definedName>
    <definedName name="_AND1">#REF!</definedName>
    <definedName name="_ane7">[13]!_xlnm.ane7</definedName>
    <definedName name="_ane8">[13]!_xlnm.ane8</definedName>
    <definedName name="_APU221" localSheetId="2">#REF!</definedName>
    <definedName name="_APU221" localSheetId="0">#REF!</definedName>
    <definedName name="_APU221" localSheetId="1">#REF!</definedName>
    <definedName name="_APU221">#REF!</definedName>
    <definedName name="_APU465">[21]!absc</definedName>
    <definedName name="_Atp2">[17]EMPRESA!$F$22</definedName>
    <definedName name="_b2" localSheetId="2" hidden="1">{"TAB1",#N/A,TRUE,"GENERAL";"TAB2",#N/A,TRUE,"GENERAL";"TAB3",#N/A,TRUE,"GENERAL";"TAB4",#N/A,TRUE,"GENERAL";"TAB5",#N/A,TRUE,"GENERAL"}</definedName>
    <definedName name="_b2" localSheetId="0">#REF!</definedName>
    <definedName name="_b2" localSheetId="1">#REF!</definedName>
    <definedName name="_b2">#REF!</definedName>
    <definedName name="_b3" localSheetId="2" hidden="1">{"TAB1",#N/A,TRUE,"GENERAL";"TAB2",#N/A,TRUE,"GENERAL";"TAB3",#N/A,TRUE,"GENERAL";"TAB4",#N/A,TRUE,"GENERAL";"TAB5",#N/A,TRUE,"GENERAL"}</definedName>
    <definedName name="_b3" localSheetId="0">#REF!</definedName>
    <definedName name="_b3" localSheetId="1">#REF!</definedName>
    <definedName name="_b3">#REF!</definedName>
    <definedName name="_b4" localSheetId="2" hidden="1">{"TAB1",#N/A,TRUE,"GENERAL";"TAB2",#N/A,TRUE,"GENERAL";"TAB3",#N/A,TRUE,"GENERAL";"TAB4",#N/A,TRUE,"GENERAL";"TAB5",#N/A,TRUE,"GENERAL"}</definedName>
    <definedName name="_b4" localSheetId="0">#REF!</definedName>
    <definedName name="_b4" localSheetId="1">#REF!</definedName>
    <definedName name="_b4">#REF!</definedName>
    <definedName name="_b5" localSheetId="2" hidden="1">{"TAB1",#N/A,TRUE,"GENERAL";"TAB2",#N/A,TRUE,"GENERAL";"TAB3",#N/A,TRUE,"GENERAL";"TAB4",#N/A,TRUE,"GENERAL";"TAB5",#N/A,TRUE,"GENERAL"}</definedName>
    <definedName name="_b5" localSheetId="0">#REF!</definedName>
    <definedName name="_b5" localSheetId="1">#REF!</definedName>
    <definedName name="_b5">#REF!</definedName>
    <definedName name="_b6" localSheetId="2" hidden="1">{"TAB1",#N/A,TRUE,"GENERAL";"TAB2",#N/A,TRUE,"GENERAL";"TAB3",#N/A,TRUE,"GENERAL";"TAB4",#N/A,TRUE,"GENERAL";"TAB5",#N/A,TRUE,"GENERAL"}</definedName>
    <definedName name="_b6" localSheetId="0">#REF!</definedName>
    <definedName name="_b6" localSheetId="1">#REF!</definedName>
    <definedName name="_b6">#REF!</definedName>
    <definedName name="_b7" localSheetId="2" hidden="1">{"via1",#N/A,TRUE,"general";"via2",#N/A,TRUE,"general";"via3",#N/A,TRUE,"general"}</definedName>
    <definedName name="_b7" localSheetId="0">#REF!</definedName>
    <definedName name="_b7" localSheetId="1">#REF!</definedName>
    <definedName name="_b7">#REF!</definedName>
    <definedName name="_b8" localSheetId="2" hidden="1">{"via1",#N/A,TRUE,"general";"via2",#N/A,TRUE,"general";"via3",#N/A,TRUE,"general"}</definedName>
    <definedName name="_b8" localSheetId="0">#REF!</definedName>
    <definedName name="_b8" localSheetId="1">#REF!</definedName>
    <definedName name="_b8">#REF!</definedName>
    <definedName name="_bb9" localSheetId="2" hidden="1">{"TAB1",#N/A,TRUE,"GENERAL";"TAB2",#N/A,TRUE,"GENERAL";"TAB3",#N/A,TRUE,"GENERAL";"TAB4",#N/A,TRUE,"GENERAL";"TAB5",#N/A,TRUE,"GENERAL"}</definedName>
    <definedName name="_bb9" localSheetId="0">#REF!</definedName>
    <definedName name="_bb9" localSheetId="1">#REF!</definedName>
    <definedName name="_bb9">#REF!</definedName>
    <definedName name="_bgb5" localSheetId="2" hidden="1">{"TAB1",#N/A,TRUE,"GENERAL";"TAB2",#N/A,TRUE,"GENERAL";"TAB3",#N/A,TRUE,"GENERAL";"TAB4",#N/A,TRUE,"GENERAL";"TAB5",#N/A,TRUE,"GENERAL"}</definedName>
    <definedName name="_bgb5" localSheetId="0">#REF!</definedName>
    <definedName name="_bgb5" localSheetId="1">#REF!</definedName>
    <definedName name="_bgb5">#REF!</definedName>
    <definedName name="_BGC1">[6]INV!$A$5:$D$8</definedName>
    <definedName name="_BGC3">[6]INV!$F$5:$I$8</definedName>
    <definedName name="_BGC5">[6]INV!$K$5:$N$8</definedName>
    <definedName name="_CAC1">[6]INV!$A$19:$D$22</definedName>
    <definedName name="_CAC3">[6]INV!$F$19:$I$22</definedName>
    <definedName name="_CAC5">[6]INV!$K$19:$N$22</definedName>
    <definedName name="_Cod1" localSheetId="2">#REF!</definedName>
    <definedName name="_Cod1" localSheetId="0">#REF!</definedName>
    <definedName name="_Cod1" localSheetId="1">#REF!</definedName>
    <definedName name="_Cod1">#REF!</definedName>
    <definedName name="_COM1" localSheetId="0">#REF!</definedName>
    <definedName name="_COM1" localSheetId="1">#REF!</definedName>
    <definedName name="_COM1">#REF!</definedName>
    <definedName name="_COM10" localSheetId="0">#REF!</definedName>
    <definedName name="_COM10" localSheetId="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 localSheetId="2">[11]Tablas!#REF!</definedName>
    <definedName name="_DCI1">#REF!</definedName>
    <definedName name="_DDS1" localSheetId="2">[11]Tablas!#REF!</definedName>
    <definedName name="_DDS1">#REF!</definedName>
    <definedName name="_DGO1" localSheetId="2">[11]Tablas!#REF!</definedName>
    <definedName name="_DGO1">#REF!</definedName>
    <definedName name="_DGP1" localSheetId="2">[11]Tablas!#REF!</definedName>
    <definedName name="_DGP1">#REF!</definedName>
    <definedName name="_DIJ1" localSheetId="2">[11]Tablas!#REF!</definedName>
    <definedName name="_DIJ1">#REF!</definedName>
    <definedName name="_DPI1" localSheetId="2">[11]Tablas!#REF!</definedName>
    <definedName name="_DPI1">#REF!</definedName>
    <definedName name="_DPY1" localSheetId="2">[11]Tablas!#REF!</definedName>
    <definedName name="_DPY1">#REF!</definedName>
    <definedName name="_DRI1" localSheetId="2">[11]Tablas!#REF!</definedName>
    <definedName name="_DRI1">#REF!</definedName>
    <definedName name="_DRL1" localSheetId="2">[11]Tablas!#REF!</definedName>
    <definedName name="_DRL1">#REF!</definedName>
    <definedName name="_DSP1" localSheetId="2">[11]Tablas!#REF!</definedName>
    <definedName name="_DSP1">#REF!</definedName>
    <definedName name="_ECP1" localSheetId="2">[11]Tablas!#REF!</definedName>
    <definedName name="_ECP1">#REF!</definedName>
    <definedName name="_EST1" localSheetId="2">#REF!</definedName>
    <definedName name="_EST1" localSheetId="0">#REF!</definedName>
    <definedName name="_EST1" localSheetId="1">#REF!</definedName>
    <definedName name="_EST1">#REF!</definedName>
    <definedName name="_EST10" localSheetId="0">#REF!</definedName>
    <definedName name="_EST10" localSheetId="1">#REF!</definedName>
    <definedName name="_EST10">#REF!</definedName>
    <definedName name="_EST11" localSheetId="0">#REF!</definedName>
    <definedName name="_EST11" localSheetId="1">#REF!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'FORMATO APU'!ERR</definedName>
    <definedName name="_F10" localSheetId="2">#REF!</definedName>
    <definedName name="_F10" localSheetId="0">#REF!</definedName>
    <definedName name="_F10" localSheetId="1">#REF!</definedName>
    <definedName name="_F10">#REF!</definedName>
    <definedName name="_FC" localSheetId="0">#REF!</definedName>
    <definedName name="_FC" localSheetId="1">#REF!</definedName>
    <definedName name="_FC">#REF!</definedName>
    <definedName name="_Fill" localSheetId="0">#REF!</definedName>
    <definedName name="_Fill" localSheetId="1">#REF!</definedName>
    <definedName name="_Fill">#REF!</definedName>
    <definedName name="_xlnm._FilterDatabase" localSheetId="3" hidden="1">'ITEMS SELECCIONADOS'!$B$3:$G$180</definedName>
    <definedName name="_xlnm._FilterDatabase" localSheetId="4" hidden="1">'OPERACIONES '!$B$3:$J$49</definedName>
    <definedName name="_FS01">'FORMATO APU'!ERR</definedName>
    <definedName name="_g2" localSheetId="2" hidden="1">{"TAB1",#N/A,TRUE,"GENERAL";"TAB2",#N/A,TRUE,"GENERAL";"TAB3",#N/A,TRUE,"GENERAL";"TAB4",#N/A,TRUE,"GENERAL";"TAB5",#N/A,TRUE,"GENERAL"}</definedName>
    <definedName name="_g2" localSheetId="0">#REF!</definedName>
    <definedName name="_g2" localSheetId="1">#REF!</definedName>
    <definedName name="_g2">#REF!</definedName>
    <definedName name="_g3" localSheetId="2" hidden="1">{"via1",#N/A,TRUE,"general";"via2",#N/A,TRUE,"general";"via3",#N/A,TRUE,"general"}</definedName>
    <definedName name="_g3" localSheetId="0">#REF!</definedName>
    <definedName name="_g3" localSheetId="1">#REF!</definedName>
    <definedName name="_g3">#REF!</definedName>
    <definedName name="_g4" localSheetId="2" hidden="1">{"via1",#N/A,TRUE,"general";"via2",#N/A,TRUE,"general";"via3",#N/A,TRUE,"general"}</definedName>
    <definedName name="_g4" localSheetId="0">#REF!</definedName>
    <definedName name="_g4" localSheetId="1">#REF!</definedName>
    <definedName name="_g4">#REF!</definedName>
    <definedName name="_g5" localSheetId="2" hidden="1">{"via1",#N/A,TRUE,"general";"via2",#N/A,TRUE,"general";"via3",#N/A,TRUE,"general"}</definedName>
    <definedName name="_g5" localSheetId="0">#REF!</definedName>
    <definedName name="_g5" localSheetId="1">#REF!</definedName>
    <definedName name="_g5">#REF!</definedName>
    <definedName name="_g6" localSheetId="2" hidden="1">{"via1",#N/A,TRUE,"general";"via2",#N/A,TRUE,"general";"via3",#N/A,TRUE,"general"}</definedName>
    <definedName name="_g6" localSheetId="0">#REF!</definedName>
    <definedName name="_g6" localSheetId="1">#REF!</definedName>
    <definedName name="_g6">#REF!</definedName>
    <definedName name="_g7" localSheetId="2" hidden="1">{"TAB1",#N/A,TRUE,"GENERAL";"TAB2",#N/A,TRUE,"GENERAL";"TAB3",#N/A,TRUE,"GENERAL";"TAB4",#N/A,TRUE,"GENERAL";"TAB5",#N/A,TRUE,"GENERAL"}</definedName>
    <definedName name="_g7" localSheetId="0">#REF!</definedName>
    <definedName name="_g7" localSheetId="1">#REF!</definedName>
    <definedName name="_g7">#REF!</definedName>
    <definedName name="_GoBack" localSheetId="2">#REF!</definedName>
    <definedName name="_GoBack">#REF!</definedName>
    <definedName name="_GR1" localSheetId="2" hidden="1">{"TAB1",#N/A,TRUE,"GENERAL";"TAB2",#N/A,TRUE,"GENERAL";"TAB3",#N/A,TRUE,"GENERAL";"TAB4",#N/A,TRUE,"GENERAL";"TAB5",#N/A,TRUE,"GENERAL"}</definedName>
    <definedName name="_GR1" localSheetId="0">#REF!</definedName>
    <definedName name="_GR1" localSheetId="1">#REF!</definedName>
    <definedName name="_GR1">#REF!</definedName>
    <definedName name="_gtr4" localSheetId="2" hidden="1">{"via1",#N/A,TRUE,"general";"via2",#N/A,TRUE,"general";"via3",#N/A,TRUE,"general"}</definedName>
    <definedName name="_gtr4" localSheetId="0">#REF!</definedName>
    <definedName name="_gtr4" localSheetId="1">#REF!</definedName>
    <definedName name="_gtr4">#REF!</definedName>
    <definedName name="_h2" localSheetId="2" hidden="1">{"via1",#N/A,TRUE,"general";"via2",#N/A,TRUE,"general";"via3",#N/A,TRUE,"general"}</definedName>
    <definedName name="_h2" localSheetId="0">#REF!</definedName>
    <definedName name="_h2" localSheetId="1">#REF!</definedName>
    <definedName name="_h2">#REF!</definedName>
    <definedName name="_h3" localSheetId="2" hidden="1">{"via1",#N/A,TRUE,"general";"via2",#N/A,TRUE,"general";"via3",#N/A,TRUE,"general"}</definedName>
    <definedName name="_h3" localSheetId="0">#REF!</definedName>
    <definedName name="_h3" localSheetId="1">#REF!</definedName>
    <definedName name="_h3">#REF!</definedName>
    <definedName name="_h4" localSheetId="2" hidden="1">{"TAB1",#N/A,TRUE,"GENERAL";"TAB2",#N/A,TRUE,"GENERAL";"TAB3",#N/A,TRUE,"GENERAL";"TAB4",#N/A,TRUE,"GENERAL";"TAB5",#N/A,TRUE,"GENERAL"}</definedName>
    <definedName name="_h4" localSheetId="0">#REF!</definedName>
    <definedName name="_h4" localSheetId="1">#REF!</definedName>
    <definedName name="_h4">#REF!</definedName>
    <definedName name="_h5" localSheetId="2" hidden="1">{"TAB1",#N/A,TRUE,"GENERAL";"TAB2",#N/A,TRUE,"GENERAL";"TAB3",#N/A,TRUE,"GENERAL";"TAB4",#N/A,TRUE,"GENERAL";"TAB5",#N/A,TRUE,"GENERAL"}</definedName>
    <definedName name="_h5" localSheetId="0">#REF!</definedName>
    <definedName name="_h5" localSheetId="1">#REF!</definedName>
    <definedName name="_h5">#REF!</definedName>
    <definedName name="_h6" localSheetId="2" hidden="1">{"via1",#N/A,TRUE,"general";"via2",#N/A,TRUE,"general";"via3",#N/A,TRUE,"general"}</definedName>
    <definedName name="_h6" localSheetId="0">#REF!</definedName>
    <definedName name="_h6" localSheetId="1">#REF!</definedName>
    <definedName name="_h6">#REF!</definedName>
    <definedName name="_h7" localSheetId="2" hidden="1">{"TAB1",#N/A,TRUE,"GENERAL";"TAB2",#N/A,TRUE,"GENERAL";"TAB3",#N/A,TRUE,"GENERAL";"TAB4",#N/A,TRUE,"GENERAL";"TAB5",#N/A,TRUE,"GENERAL"}</definedName>
    <definedName name="_h7" localSheetId="0">#REF!</definedName>
    <definedName name="_h7" localSheetId="1">#REF!</definedName>
    <definedName name="_h7">#REF!</definedName>
    <definedName name="_h8" localSheetId="2" hidden="1">{"via1",#N/A,TRUE,"general";"via2",#N/A,TRUE,"general";"via3",#N/A,TRUE,"general"}</definedName>
    <definedName name="_h8" localSheetId="0">#REF!</definedName>
    <definedName name="_h8" localSheetId="1">#REF!</definedName>
    <definedName name="_h8">#REF!</definedName>
    <definedName name="_hfh7" localSheetId="2" hidden="1">{"via1",#N/A,TRUE,"general";"via2",#N/A,TRUE,"general";"via3",#N/A,TRUE,"general"}</definedName>
    <definedName name="_hfh7" localSheetId="0">#REF!</definedName>
    <definedName name="_hfh7" localSheetId="1">#REF!</definedName>
    <definedName name="_hfh7">#REF!</definedName>
    <definedName name="_hhg1" localSheetId="2" hidden="1">{#N/A,#N/A,TRUE,"1842CWN0"}</definedName>
    <definedName name="_hhg1" localSheetId="0">#REF!</definedName>
    <definedName name="_hhg1" localSheetId="1">#REF!</definedName>
    <definedName name="_hhg1">#REF!</definedName>
    <definedName name="_i4" localSheetId="2" hidden="1">{"via1",#N/A,TRUE,"general";"via2",#N/A,TRUE,"general";"via3",#N/A,TRUE,"general"}</definedName>
    <definedName name="_i4" localSheetId="0">#REF!</definedName>
    <definedName name="_i4" localSheetId="1">#REF!</definedName>
    <definedName name="_i4">#REF!</definedName>
    <definedName name="_i5" localSheetId="2" hidden="1">{"TAB1",#N/A,TRUE,"GENERAL";"TAB2",#N/A,TRUE,"GENERAL";"TAB3",#N/A,TRUE,"GENERAL";"TAB4",#N/A,TRUE,"GENERAL";"TAB5",#N/A,TRUE,"GENERAL"}</definedName>
    <definedName name="_i5" localSheetId="0">#REF!</definedName>
    <definedName name="_i5" localSheetId="1">#REF!</definedName>
    <definedName name="_i5">#REF!</definedName>
    <definedName name="_i6" localSheetId="2" hidden="1">{"TAB1",#N/A,TRUE,"GENERAL";"TAB2",#N/A,TRUE,"GENERAL";"TAB3",#N/A,TRUE,"GENERAL";"TAB4",#N/A,TRUE,"GENERAL";"TAB5",#N/A,TRUE,"GENERAL"}</definedName>
    <definedName name="_i6" localSheetId="0">#REF!</definedName>
    <definedName name="_i6" localSheetId="1">#REF!</definedName>
    <definedName name="_i6">#REF!</definedName>
    <definedName name="_i7" localSheetId="2" hidden="1">{"via1",#N/A,TRUE,"general";"via2",#N/A,TRUE,"general";"via3",#N/A,TRUE,"general"}</definedName>
    <definedName name="_i7" localSheetId="0">#REF!</definedName>
    <definedName name="_i7" localSheetId="1">#REF!</definedName>
    <definedName name="_i7">#REF!</definedName>
    <definedName name="_i77" localSheetId="2" hidden="1">{"TAB1",#N/A,TRUE,"GENERAL";"TAB2",#N/A,TRUE,"GENERAL";"TAB3",#N/A,TRUE,"GENERAL";"TAB4",#N/A,TRUE,"GENERAL";"TAB5",#N/A,TRUE,"GENERAL"}</definedName>
    <definedName name="_i77" localSheetId="0">#REF!</definedName>
    <definedName name="_i77" localSheetId="1">#REF!</definedName>
    <definedName name="_i77">#REF!</definedName>
    <definedName name="_i8" localSheetId="2" hidden="1">{"via1",#N/A,TRUE,"general";"via2",#N/A,TRUE,"general";"via3",#N/A,TRUE,"general"}</definedName>
    <definedName name="_i8" localSheetId="0">#REF!</definedName>
    <definedName name="_i8" localSheetId="1">#REF!</definedName>
    <definedName name="_i8">#REF!</definedName>
    <definedName name="_i9" localSheetId="2" hidden="1">{"TAB1",#N/A,TRUE,"GENERAL";"TAB2",#N/A,TRUE,"GENERAL";"TAB3",#N/A,TRUE,"GENERAL";"TAB4",#N/A,TRUE,"GENERAL";"TAB5",#N/A,TRUE,"GENERAL"}</definedName>
    <definedName name="_i9" localSheetId="0">#REF!</definedName>
    <definedName name="_i9" localSheetId="1">#REF!</definedName>
    <definedName name="_i9">#REF!</definedName>
    <definedName name="_ICP1" localSheetId="2">[11]Tablas!#REF!</definedName>
    <definedName name="_ICP1">#REF!</definedName>
    <definedName name="_IMP1" localSheetId="2">#REF!</definedName>
    <definedName name="_IMP1" localSheetId="0">#REF!</definedName>
    <definedName name="_IMP1" localSheetId="1">#REF!</definedName>
    <definedName name="_IMP1">#REF!</definedName>
    <definedName name="_IPC2002" localSheetId="0">#REF!</definedName>
    <definedName name="_IPC2002" localSheetId="1">#REF!</definedName>
    <definedName name="_IPC2002">#REF!</definedName>
    <definedName name="_IVA1" localSheetId="0">#REF!</definedName>
    <definedName name="_IVA1" localSheetId="1">#REF!</definedName>
    <definedName name="_IVA1">#REF!</definedName>
    <definedName name="_k3" localSheetId="2" hidden="1">{"TAB1",#N/A,TRUE,"GENERAL";"TAB2",#N/A,TRUE,"GENERAL";"TAB3",#N/A,TRUE,"GENERAL";"TAB4",#N/A,TRUE,"GENERAL";"TAB5",#N/A,TRUE,"GENERAL"}</definedName>
    <definedName name="_k3" localSheetId="0">#REF!</definedName>
    <definedName name="_k3" localSheetId="1">#REF!</definedName>
    <definedName name="_k3">#REF!</definedName>
    <definedName name="_k4" localSheetId="2" hidden="1">{"via1",#N/A,TRUE,"general";"via2",#N/A,TRUE,"general";"via3",#N/A,TRUE,"general"}</definedName>
    <definedName name="_k4" localSheetId="0">#REF!</definedName>
    <definedName name="_k4" localSheetId="1">#REF!</definedName>
    <definedName name="_k4">#REF!</definedName>
    <definedName name="_k5" localSheetId="2" hidden="1">{"via1",#N/A,TRUE,"general";"via2",#N/A,TRUE,"general";"via3",#N/A,TRUE,"general"}</definedName>
    <definedName name="_k5" localSheetId="0">#REF!</definedName>
    <definedName name="_k5" localSheetId="1">#REF!</definedName>
    <definedName name="_k5">#REF!</definedName>
    <definedName name="_k6" localSheetId="2" hidden="1">{"TAB1",#N/A,TRUE,"GENERAL";"TAB2",#N/A,TRUE,"GENERAL";"TAB3",#N/A,TRUE,"GENERAL";"TAB4",#N/A,TRUE,"GENERAL";"TAB5",#N/A,TRUE,"GENERAL"}</definedName>
    <definedName name="_k6" localSheetId="0">#REF!</definedName>
    <definedName name="_k6" localSheetId="1">#REF!</definedName>
    <definedName name="_k6">#REF!</definedName>
    <definedName name="_k7" localSheetId="2" hidden="1">{"via1",#N/A,TRUE,"general";"via2",#N/A,TRUE,"general";"via3",#N/A,TRUE,"general"}</definedName>
    <definedName name="_k7" localSheetId="0">#REF!</definedName>
    <definedName name="_k7" localSheetId="1">#REF!</definedName>
    <definedName name="_k7">#REF!</definedName>
    <definedName name="_k8" localSheetId="2" hidden="1">{"via1",#N/A,TRUE,"general";"via2",#N/A,TRUE,"general";"via3",#N/A,TRUE,"general"}</definedName>
    <definedName name="_k8" localSheetId="0">#REF!</definedName>
    <definedName name="_k8" localSheetId="1">#REF!</definedName>
    <definedName name="_k8">#REF!</definedName>
    <definedName name="_k9" localSheetId="2" hidden="1">{"TAB1",#N/A,TRUE,"GENERAL";"TAB2",#N/A,TRUE,"GENERAL";"TAB3",#N/A,TRUE,"GENERAL";"TAB4",#N/A,TRUE,"GENERAL";"TAB5",#N/A,TRUE,"GENERAL"}</definedName>
    <definedName name="_k9" localSheetId="0">#REF!</definedName>
    <definedName name="_k9" localSheetId="1">#REF!</definedName>
    <definedName name="_k9">#REF!</definedName>
    <definedName name="_Key1" localSheetId="2" hidden="1">#REF!</definedName>
    <definedName name="_Key1" localSheetId="0">#REF!</definedName>
    <definedName name="_Key1" localSheetId="1">#REF!</definedName>
    <definedName name="_Key1">#REF!</definedName>
    <definedName name="_Key11" localSheetId="2" hidden="1">[22]INST!#REF!</definedName>
    <definedName name="_Key11" localSheetId="0">#REF!</definedName>
    <definedName name="_Key11" localSheetId="1">#REF!</definedName>
    <definedName name="_Key11">#REF!</definedName>
    <definedName name="_Key2" localSheetId="2" hidden="1">#REF!</definedName>
    <definedName name="_Key2" localSheetId="0">#REF!</definedName>
    <definedName name="_Key2" localSheetId="1">#REF!</definedName>
    <definedName name="_Key2">#REF!</definedName>
    <definedName name="_Key21" localSheetId="0">#REF!</definedName>
    <definedName name="_Key21" localSheetId="1">#REF!</definedName>
    <definedName name="_Key21">#REF!</definedName>
    <definedName name="_key3" localSheetId="0">#REF!</definedName>
    <definedName name="_key3" localSheetId="1">#REF!</definedName>
    <definedName name="_key3">#REF!</definedName>
    <definedName name="_key31">#REF!</definedName>
    <definedName name="_kjk6" localSheetId="2" hidden="1">{"TAB1",#N/A,TRUE,"GENERAL";"TAB2",#N/A,TRUE,"GENERAL";"TAB3",#N/A,TRUE,"GENERAL";"TAB4",#N/A,TRUE,"GENERAL";"TAB5",#N/A,TRUE,"GENERAL"}</definedName>
    <definedName name="_kjk6" localSheetId="0">#REF!</definedName>
    <definedName name="_kjk6" localSheetId="1">#REF!</definedName>
    <definedName name="_kjk6">#REF!</definedName>
    <definedName name="_lar03" localSheetId="2">#REF!</definedName>
    <definedName name="_lar03" localSheetId="0">#REF!</definedName>
    <definedName name="_lar03" localSheetId="1">#REF!</definedName>
    <definedName name="_lar03">#REF!</definedName>
    <definedName name="_LEY80" localSheetId="0">#REF!</definedName>
    <definedName name="_LEY80" localSheetId="1">#REF!</definedName>
    <definedName name="_LEY80">#REF!</definedName>
    <definedName name="_m3" localSheetId="2" hidden="1">{"via1",#N/A,TRUE,"general";"via2",#N/A,TRUE,"general";"via3",#N/A,TRUE,"general"}</definedName>
    <definedName name="_m3" localSheetId="0">#REF!</definedName>
    <definedName name="_m3" localSheetId="1">#REF!</definedName>
    <definedName name="_m3">#REF!</definedName>
    <definedName name="_m4" localSheetId="2" hidden="1">{"TAB1",#N/A,TRUE,"GENERAL";"TAB2",#N/A,TRUE,"GENERAL";"TAB3",#N/A,TRUE,"GENERAL";"TAB4",#N/A,TRUE,"GENERAL";"TAB5",#N/A,TRUE,"GENERAL"}</definedName>
    <definedName name="_m4" localSheetId="0">#REF!</definedName>
    <definedName name="_m4" localSheetId="1">#REF!</definedName>
    <definedName name="_m4">#REF!</definedName>
    <definedName name="_m5" localSheetId="2" hidden="1">{"via1",#N/A,TRUE,"general";"via2",#N/A,TRUE,"general";"via3",#N/A,TRUE,"general"}</definedName>
    <definedName name="_m5" localSheetId="0">#REF!</definedName>
    <definedName name="_m5" localSheetId="1">#REF!</definedName>
    <definedName name="_m5">#REF!</definedName>
    <definedName name="_m6" localSheetId="2" hidden="1">{"TAB1",#N/A,TRUE,"GENERAL";"TAB2",#N/A,TRUE,"GENERAL";"TAB3",#N/A,TRUE,"GENERAL";"TAB4",#N/A,TRUE,"GENERAL";"TAB5",#N/A,TRUE,"GENERAL"}</definedName>
    <definedName name="_m6" localSheetId="0">#REF!</definedName>
    <definedName name="_m6" localSheetId="1">#REF!</definedName>
    <definedName name="_m6">#REF!</definedName>
    <definedName name="_m7" localSheetId="2" hidden="1">{"TAB1",#N/A,TRUE,"GENERAL";"TAB2",#N/A,TRUE,"GENERAL";"TAB3",#N/A,TRUE,"GENERAL";"TAB4",#N/A,TRUE,"GENERAL";"TAB5",#N/A,TRUE,"GENERAL"}</definedName>
    <definedName name="_m7" localSheetId="0">#REF!</definedName>
    <definedName name="_m7" localSheetId="1">#REF!</definedName>
    <definedName name="_m7">#REF!</definedName>
    <definedName name="_m8" localSheetId="2" hidden="1">{"via1",#N/A,TRUE,"general";"via2",#N/A,TRUE,"general";"via3",#N/A,TRUE,"general"}</definedName>
    <definedName name="_m8" localSheetId="0">#REF!</definedName>
    <definedName name="_m8" localSheetId="1">#REF!</definedName>
    <definedName name="_m8">#REF!</definedName>
    <definedName name="_m9" localSheetId="2" hidden="1">{"via1",#N/A,TRUE,"general";"via2",#N/A,TRUE,"general";"via3",#N/A,TRUE,"general"}</definedName>
    <definedName name="_m9" localSheetId="0">#REF!</definedName>
    <definedName name="_m9" localSheetId="1">#REF!</definedName>
    <definedName name="_m9">#REF!</definedName>
    <definedName name="_MA2" localSheetId="2">#REF!</definedName>
    <definedName name="_MA2" localSheetId="0">#REF!</definedName>
    <definedName name="_MA2" localSheetId="1">#REF!</definedName>
    <definedName name="_MA2">#REF!</definedName>
    <definedName name="_MAT1" localSheetId="0">#REF!</definedName>
    <definedName name="_MAT1" localSheetId="1">#REF!</definedName>
    <definedName name="_MAT1">#REF!</definedName>
    <definedName name="_MOD1" localSheetId="0">#REF!</definedName>
    <definedName name="_MOD1" localSheetId="1">#REF!</definedName>
    <definedName name="_MOD1">#REF!</definedName>
    <definedName name="_mun2" localSheetId="2">[19]PESOS!#REF!</definedName>
    <definedName name="_mun2" localSheetId="0">#REF!</definedName>
    <definedName name="_mun2" localSheetId="1">#REF!</definedName>
    <definedName name="_mun2">#REF!</definedName>
    <definedName name="_n3" localSheetId="2" hidden="1">{"TAB1",#N/A,TRUE,"GENERAL";"TAB2",#N/A,TRUE,"GENERAL";"TAB3",#N/A,TRUE,"GENERAL";"TAB4",#N/A,TRUE,"GENERAL";"TAB5",#N/A,TRUE,"GENERAL"}</definedName>
    <definedName name="_n3" localSheetId="0">#REF!</definedName>
    <definedName name="_n3" localSheetId="1">#REF!</definedName>
    <definedName name="_n3">#REF!</definedName>
    <definedName name="_n4" localSheetId="2" hidden="1">{"via1",#N/A,TRUE,"general";"via2",#N/A,TRUE,"general";"via3",#N/A,TRUE,"general"}</definedName>
    <definedName name="_n4" localSheetId="0">#REF!</definedName>
    <definedName name="_n4" localSheetId="1">#REF!</definedName>
    <definedName name="_n4">#REF!</definedName>
    <definedName name="_n5" localSheetId="2" hidden="1">{"TAB1",#N/A,TRUE,"GENERAL";"TAB2",#N/A,TRUE,"GENERAL";"TAB3",#N/A,TRUE,"GENERAL";"TAB4",#N/A,TRUE,"GENERAL";"TAB5",#N/A,TRUE,"GENERAL"}</definedName>
    <definedName name="_n5" localSheetId="0">#REF!</definedName>
    <definedName name="_n5" localSheetId="1">#REF!</definedName>
    <definedName name="_n5">#REF!</definedName>
    <definedName name="_nrf10" localSheetId="2">#REF!</definedName>
    <definedName name="_nrf10">#REF!</definedName>
    <definedName name="_num10" localSheetId="2">#REF!</definedName>
    <definedName name="_num10" localSheetId="0">#REF!</definedName>
    <definedName name="_num10" localSheetId="1">#REF!</definedName>
    <definedName name="_num10">#REF!</definedName>
    <definedName name="_num2" localSheetId="0">#REF!</definedName>
    <definedName name="_num2" localSheetId="1">#REF!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localSheetId="2" hidden="1">{"via1",#N/A,TRUE,"general";"via2",#N/A,TRUE,"general";"via3",#N/A,TRUE,"general"}</definedName>
    <definedName name="_nyn7" localSheetId="0">#REF!</definedName>
    <definedName name="_nyn7" localSheetId="1">#REF!</definedName>
    <definedName name="_nyn7">#REF!</definedName>
    <definedName name="_o4" localSheetId="2" hidden="1">{"via1",#N/A,TRUE,"general";"via2",#N/A,TRUE,"general";"via3",#N/A,TRUE,"general"}</definedName>
    <definedName name="_o4" localSheetId="0">#REF!</definedName>
    <definedName name="_o4" localSheetId="1">#REF!</definedName>
    <definedName name="_o4">#REF!</definedName>
    <definedName name="_o5" localSheetId="2" hidden="1">{"TAB1",#N/A,TRUE,"GENERAL";"TAB2",#N/A,TRUE,"GENERAL";"TAB3",#N/A,TRUE,"GENERAL";"TAB4",#N/A,TRUE,"GENERAL";"TAB5",#N/A,TRUE,"GENERAL"}</definedName>
    <definedName name="_o5" localSheetId="0">#REF!</definedName>
    <definedName name="_o5" localSheetId="1">#REF!</definedName>
    <definedName name="_o5">#REF!</definedName>
    <definedName name="_o6" localSheetId="2" hidden="1">{"TAB1",#N/A,TRUE,"GENERAL";"TAB2",#N/A,TRUE,"GENERAL";"TAB3",#N/A,TRUE,"GENERAL";"TAB4",#N/A,TRUE,"GENERAL";"TAB5",#N/A,TRUE,"GENERAL"}</definedName>
    <definedName name="_o6" localSheetId="0">#REF!</definedName>
    <definedName name="_o6" localSheetId="1">#REF!</definedName>
    <definedName name="_o6">#REF!</definedName>
    <definedName name="_o7" localSheetId="2" hidden="1">{"TAB1",#N/A,TRUE,"GENERAL";"TAB2",#N/A,TRUE,"GENERAL";"TAB3",#N/A,TRUE,"GENERAL";"TAB4",#N/A,TRUE,"GENERAL";"TAB5",#N/A,TRUE,"GENERAL"}</definedName>
    <definedName name="_o7" localSheetId="0">#REF!</definedName>
    <definedName name="_o7" localSheetId="1">#REF!</definedName>
    <definedName name="_o7">#REF!</definedName>
    <definedName name="_o8" localSheetId="2" hidden="1">{"via1",#N/A,TRUE,"general";"via2",#N/A,TRUE,"general";"via3",#N/A,TRUE,"general"}</definedName>
    <definedName name="_o8" localSheetId="0">#REF!</definedName>
    <definedName name="_o8" localSheetId="1">#REF!</definedName>
    <definedName name="_o8">#REF!</definedName>
    <definedName name="_o9" localSheetId="2" hidden="1">{"TAB1",#N/A,TRUE,"GENERAL";"TAB2",#N/A,TRUE,"GENERAL";"TAB3",#N/A,TRUE,"GENERAL";"TAB4",#N/A,TRUE,"GENERAL";"TAB5",#N/A,TRUE,"GENERAL"}</definedName>
    <definedName name="_o9" localSheetId="0">#REF!</definedName>
    <definedName name="_o9" localSheetId="1">#REF!</definedName>
    <definedName name="_o9">#REF!</definedName>
    <definedName name="_OCD1" localSheetId="2">[11]Tablas!#REF!</definedName>
    <definedName name="_OCD1">#REF!</definedName>
    <definedName name="_OCI1" localSheetId="2">[11]Tablas!#REF!</definedName>
    <definedName name="_OCI1">#REF!</definedName>
    <definedName name="_Order1" hidden="1">0</definedName>
    <definedName name="_Order2" hidden="1">255</definedName>
    <definedName name="_p6" localSheetId="2" hidden="1">{"via1",#N/A,TRUE,"general";"via2",#N/A,TRUE,"general";"via3",#N/A,TRUE,"general"}</definedName>
    <definedName name="_p6" localSheetId="0">#REF!</definedName>
    <definedName name="_p6" localSheetId="1">#REF!</definedName>
    <definedName name="_p6">#REF!</definedName>
    <definedName name="_p7" localSheetId="2" hidden="1">{"via1",#N/A,TRUE,"general";"via2",#N/A,TRUE,"general";"via3",#N/A,TRUE,"general"}</definedName>
    <definedName name="_p7" localSheetId="0">#REF!</definedName>
    <definedName name="_p7" localSheetId="1">#REF!</definedName>
    <definedName name="_p7">#REF!</definedName>
    <definedName name="_p8" localSheetId="2" hidden="1">{"TAB1",#N/A,TRUE,"GENERAL";"TAB2",#N/A,TRUE,"GENERAL";"TAB3",#N/A,TRUE,"GENERAL";"TAB4",#N/A,TRUE,"GENERAL";"TAB5",#N/A,TRUE,"GENERAL"}</definedName>
    <definedName name="_p8" localSheetId="0">#REF!</definedName>
    <definedName name="_p8" localSheetId="1">#REF!</definedName>
    <definedName name="_p8">#REF!</definedName>
    <definedName name="_Pa1">'[20]Paral. 1'!$E$1:$E$65536</definedName>
    <definedName name="_Pa2">'[20]Paral. 2'!$E$1:$E$65536</definedName>
    <definedName name="_Pa3">'[20]Paral. 3'!$E$1:$E$65536</definedName>
    <definedName name="_Pa4">[20]Paral.4!$E$1:$E$65536</definedName>
    <definedName name="_Parse_Out" localSheetId="2" hidden="1">'[3]7422CW00'!#REF!</definedName>
    <definedName name="_Parse_Out">#REF!</definedName>
    <definedName name="_PJ50" localSheetId="2">#REF!</definedName>
    <definedName name="_PJ50" localSheetId="0">#REF!</definedName>
    <definedName name="_PJ50" localSheetId="1">#REF!</definedName>
    <definedName name="_PJ50">#REF!</definedName>
    <definedName name="_pj51" localSheetId="0">#REF!</definedName>
    <definedName name="_pj51" localSheetId="1">#REF!</definedName>
    <definedName name="_pj51">#REF!</definedName>
    <definedName name="_pr01" localSheetId="0">#REF!</definedName>
    <definedName name="_pr01" localSheetId="1">#REF!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 localSheetId="2" hidden="1">{"TAB1",#N/A,TRUE,"GENERAL";"TAB2",#N/A,TRUE,"GENERAL";"TAB3",#N/A,TRUE,"GENERAL";"TAB4",#N/A,TRUE,"GENERAL";"TAB5",#N/A,TRUE,"GENERAL"}</definedName>
    <definedName name="_r" localSheetId="0">#REF!</definedName>
    <definedName name="_r" localSheetId="1">#REF!</definedName>
    <definedName name="_r">#REF!</definedName>
    <definedName name="_r4r" localSheetId="2" hidden="1">{"via1",#N/A,TRUE,"general";"via2",#N/A,TRUE,"general";"via3",#N/A,TRUE,"general"}</definedName>
    <definedName name="_r4r" localSheetId="0">#REF!</definedName>
    <definedName name="_r4r" localSheetId="1">#REF!</definedName>
    <definedName name="_r4r">#REF!</definedName>
    <definedName name="_REC1">"Rectángulo 31"</definedName>
    <definedName name="_ref4" localSheetId="2">#REF!</definedName>
    <definedName name="_ref4" localSheetId="0">#REF!</definedName>
    <definedName name="_ref4" localSheetId="1">#REF!</definedName>
    <definedName name="_ref4">#REF!</definedName>
    <definedName name="_RET1" localSheetId="2">'[3]7422CW00'!#REF!</definedName>
    <definedName name="_RET1" localSheetId="0">#REF!</definedName>
    <definedName name="_RET1" localSheetId="1">#REF!</definedName>
    <definedName name="_RET1">#REF!</definedName>
    <definedName name="_RET2" localSheetId="2">'[3]7422CW00'!#REF!</definedName>
    <definedName name="_RET2" localSheetId="0">#REF!</definedName>
    <definedName name="_RET2" localSheetId="1">#REF!</definedName>
    <definedName name="_RET2">#REF!</definedName>
    <definedName name="_RET3" localSheetId="2">'[3]7422CW00'!#REF!</definedName>
    <definedName name="_RET3" localSheetId="0">#REF!</definedName>
    <definedName name="_RET3" localSheetId="1">#REF!</definedName>
    <definedName name="_RET3">#REF!</definedName>
    <definedName name="_RET4" localSheetId="2">'[3]7422CW00'!#REF!</definedName>
    <definedName name="_RET4" localSheetId="0">#REF!</definedName>
    <definedName name="_RET4" localSheetId="1">#REF!</definedName>
    <definedName name="_RET4">#REF!</definedName>
    <definedName name="_RET5" localSheetId="2">'[3]7422CW00'!#REF!</definedName>
    <definedName name="_RET5">#REF!</definedName>
    <definedName name="_RET6" localSheetId="2">'[3]7422CW00'!#REF!</definedName>
    <definedName name="_RET6">#REF!</definedName>
    <definedName name="_rtu6" localSheetId="2" hidden="1">{"via1",#N/A,TRUE,"general";"via2",#N/A,TRUE,"general";"via3",#N/A,TRUE,"general"}</definedName>
    <definedName name="_rtu6" localSheetId="0">#REF!</definedName>
    <definedName name="_rtu6" localSheetId="1">#REF!</definedName>
    <definedName name="_rtu6">#REF!</definedName>
    <definedName name="_s1" localSheetId="2" hidden="1">{"via1",#N/A,TRUE,"general";"via2",#N/A,TRUE,"general";"via3",#N/A,TRUE,"general"}</definedName>
    <definedName name="_s1" localSheetId="0">#REF!</definedName>
    <definedName name="_s1" localSheetId="1">#REF!</definedName>
    <definedName name="_s1">#REF!</definedName>
    <definedName name="_s2" localSheetId="2" hidden="1">{"TAB1",#N/A,TRUE,"GENERAL";"TAB2",#N/A,TRUE,"GENERAL";"TAB3",#N/A,TRUE,"GENERAL";"TAB4",#N/A,TRUE,"GENERAL";"TAB5",#N/A,TRUE,"GENERAL"}</definedName>
    <definedName name="_s2" localSheetId="0">#REF!</definedName>
    <definedName name="_s2" localSheetId="1">#REF!</definedName>
    <definedName name="_s2">#REF!</definedName>
    <definedName name="_s3" localSheetId="2" hidden="1">{"TAB1",#N/A,TRUE,"GENERAL";"TAB2",#N/A,TRUE,"GENERAL";"TAB3",#N/A,TRUE,"GENERAL";"TAB4",#N/A,TRUE,"GENERAL";"TAB5",#N/A,TRUE,"GENERAL"}</definedName>
    <definedName name="_s3" localSheetId="0">#REF!</definedName>
    <definedName name="_s3" localSheetId="1">#REF!</definedName>
    <definedName name="_s3">#REF!</definedName>
    <definedName name="_s4" localSheetId="2" hidden="1">{"via1",#N/A,TRUE,"general";"via2",#N/A,TRUE,"general";"via3",#N/A,TRUE,"general"}</definedName>
    <definedName name="_s4" localSheetId="0">#REF!</definedName>
    <definedName name="_s4" localSheetId="1">#REF!</definedName>
    <definedName name="_s4">#REF!</definedName>
    <definedName name="_s5" localSheetId="2" hidden="1">{"via1",#N/A,TRUE,"general";"via2",#N/A,TRUE,"general";"via3",#N/A,TRUE,"general"}</definedName>
    <definedName name="_s5" localSheetId="0">#REF!</definedName>
    <definedName name="_s5" localSheetId="1">#REF!</definedName>
    <definedName name="_s5">#REF!</definedName>
    <definedName name="_s6" localSheetId="2" hidden="1">{"TAB1",#N/A,TRUE,"GENERAL";"TAB2",#N/A,TRUE,"GENERAL";"TAB3",#N/A,TRUE,"GENERAL";"TAB4",#N/A,TRUE,"GENERAL";"TAB5",#N/A,TRUE,"GENERAL"}</definedName>
    <definedName name="_s6" localSheetId="0">#REF!</definedName>
    <definedName name="_s6" localSheetId="1">#REF!</definedName>
    <definedName name="_s6">#REF!</definedName>
    <definedName name="_s7" localSheetId="2" hidden="1">{"via1",#N/A,TRUE,"general";"via2",#N/A,TRUE,"general";"via3",#N/A,TRUE,"general"}</definedName>
    <definedName name="_s7" localSheetId="0">#REF!</definedName>
    <definedName name="_s7" localSheetId="1">#REF!</definedName>
    <definedName name="_s7">#REF!</definedName>
    <definedName name="_SBC1">[6]INV!$A$12:$D$15</definedName>
    <definedName name="_SBC3">[6]INV!$F$12:$I$15</definedName>
    <definedName name="_SBC5">[6]INV!$K$12:$N$15</definedName>
    <definedName name="_Sort" localSheetId="2" hidden="1">#REF!</definedName>
    <definedName name="_Sort" localSheetId="0">#REF!</definedName>
    <definedName name="_Sort" localSheetId="1">#REF!</definedName>
    <definedName name="_Sort">#REF!</definedName>
    <definedName name="_srn001" localSheetId="0">#REF!</definedName>
    <definedName name="_srn001" localSheetId="1">#REF!</definedName>
    <definedName name="_srn001">#REF!</definedName>
    <definedName name="_SUM1" localSheetId="0">#REF!</definedName>
    <definedName name="_SUM1" localSheetId="1">#REF!</definedName>
    <definedName name="_SUM1">#REF!</definedName>
    <definedName name="_SUM2">#REF!</definedName>
    <definedName name="_t3" localSheetId="2" hidden="1">{"TAB1",#N/A,TRUE,"GENERAL";"TAB2",#N/A,TRUE,"GENERAL";"TAB3",#N/A,TRUE,"GENERAL";"TAB4",#N/A,TRUE,"GENERAL";"TAB5",#N/A,TRUE,"GENERAL"}</definedName>
    <definedName name="_t3" localSheetId="0">#REF!</definedName>
    <definedName name="_t3" localSheetId="1">#REF!</definedName>
    <definedName name="_t3">#REF!</definedName>
    <definedName name="_t4" localSheetId="2" hidden="1">{"via1",#N/A,TRUE,"general";"via2",#N/A,TRUE,"general";"via3",#N/A,TRUE,"general"}</definedName>
    <definedName name="_t4" localSheetId="0">#REF!</definedName>
    <definedName name="_t4" localSheetId="1">#REF!</definedName>
    <definedName name="_t4">#REF!</definedName>
    <definedName name="_t5" localSheetId="2" hidden="1">{"TAB1",#N/A,TRUE,"GENERAL";"TAB2",#N/A,TRUE,"GENERAL";"TAB3",#N/A,TRUE,"GENERAL";"TAB4",#N/A,TRUE,"GENERAL";"TAB5",#N/A,TRUE,"GENERAL"}</definedName>
    <definedName name="_t5" localSheetId="0">#REF!</definedName>
    <definedName name="_t5" localSheetId="1">#REF!</definedName>
    <definedName name="_t5">#REF!</definedName>
    <definedName name="_t6" localSheetId="2" hidden="1">{"via1",#N/A,TRUE,"general";"via2",#N/A,TRUE,"general";"via3",#N/A,TRUE,"general"}</definedName>
    <definedName name="_t6" localSheetId="0">#REF!</definedName>
    <definedName name="_t6" localSheetId="1">#REF!</definedName>
    <definedName name="_t6">#REF!</definedName>
    <definedName name="_t66" localSheetId="2" hidden="1">{"TAB1",#N/A,TRUE,"GENERAL";"TAB2",#N/A,TRUE,"GENERAL";"TAB3",#N/A,TRUE,"GENERAL";"TAB4",#N/A,TRUE,"GENERAL";"TAB5",#N/A,TRUE,"GENERAL"}</definedName>
    <definedName name="_t66" localSheetId="0">#REF!</definedName>
    <definedName name="_t66" localSheetId="1">#REF!</definedName>
    <definedName name="_t66">#REF!</definedName>
    <definedName name="_t7" localSheetId="2" hidden="1">{"via1",#N/A,TRUE,"general";"via2",#N/A,TRUE,"general";"via3",#N/A,TRUE,"general"}</definedName>
    <definedName name="_t7" localSheetId="0">#REF!</definedName>
    <definedName name="_t7" localSheetId="1">#REF!</definedName>
    <definedName name="_t7">#REF!</definedName>
    <definedName name="_t77" localSheetId="2" hidden="1">{"TAB1",#N/A,TRUE,"GENERAL";"TAB2",#N/A,TRUE,"GENERAL";"TAB3",#N/A,TRUE,"GENERAL";"TAB4",#N/A,TRUE,"GENERAL";"TAB5",#N/A,TRUE,"GENERAL"}</definedName>
    <definedName name="_t77" localSheetId="0">#REF!</definedName>
    <definedName name="_t77" localSheetId="1">#REF!</definedName>
    <definedName name="_t77">#REF!</definedName>
    <definedName name="_t8" localSheetId="2" hidden="1">{"TAB1",#N/A,TRUE,"GENERAL";"TAB2",#N/A,TRUE,"GENERAL";"TAB3",#N/A,TRUE,"GENERAL";"TAB4",#N/A,TRUE,"GENERAL";"TAB5",#N/A,TRUE,"GENERAL"}</definedName>
    <definedName name="_t8" localSheetId="0">#REF!</definedName>
    <definedName name="_t8" localSheetId="1">#REF!</definedName>
    <definedName name="_t8">#REF!</definedName>
    <definedName name="_t88" localSheetId="2" hidden="1">{"via1",#N/A,TRUE,"general";"via2",#N/A,TRUE,"general";"via3",#N/A,TRUE,"general"}</definedName>
    <definedName name="_t88" localSheetId="0">#REF!</definedName>
    <definedName name="_t88" localSheetId="1">#REF!</definedName>
    <definedName name="_t88">#REF!</definedName>
    <definedName name="_t9" localSheetId="2" hidden="1">{"TAB1",#N/A,TRUE,"GENERAL";"TAB2",#N/A,TRUE,"GENERAL";"TAB3",#N/A,TRUE,"GENERAL";"TAB4",#N/A,TRUE,"GENERAL";"TAB5",#N/A,TRUE,"GENERAL"}</definedName>
    <definedName name="_t9" localSheetId="0">#REF!</definedName>
    <definedName name="_t9" localSheetId="1">#REF!</definedName>
    <definedName name="_t9">#REF!</definedName>
    <definedName name="_t99" localSheetId="2" hidden="1">{"via1",#N/A,TRUE,"general";"via2",#N/A,TRUE,"general";"via3",#N/A,TRUE,"general"}</definedName>
    <definedName name="_t99" localSheetId="0">#REF!</definedName>
    <definedName name="_t99" localSheetId="1">#REF!</definedName>
    <definedName name="_t99">#REF!</definedName>
    <definedName name="_tax1" localSheetId="2">#REF!</definedName>
    <definedName name="_tax1">#REF!</definedName>
    <definedName name="_tax2" localSheetId="2">#REF!</definedName>
    <definedName name="_tax2">#REF!</definedName>
    <definedName name="_tax3" localSheetId="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localSheetId="2" hidden="1">{"TAB1",#N/A,TRUE,"GENERAL";"TAB2",#N/A,TRUE,"GENERAL";"TAB3",#N/A,TRUE,"GENERAL";"TAB4",#N/A,TRUE,"GENERAL";"TAB5",#N/A,TRUE,"GENERAL"}</definedName>
    <definedName name="_u4" localSheetId="0">#REF!</definedName>
    <definedName name="_u4" localSheetId="1">#REF!</definedName>
    <definedName name="_u4">#REF!</definedName>
    <definedName name="_u5" localSheetId="2" hidden="1">{"TAB1",#N/A,TRUE,"GENERAL";"TAB2",#N/A,TRUE,"GENERAL";"TAB3",#N/A,TRUE,"GENERAL";"TAB4",#N/A,TRUE,"GENERAL";"TAB5",#N/A,TRUE,"GENERAL"}</definedName>
    <definedName name="_u5" localSheetId="0">#REF!</definedName>
    <definedName name="_u5" localSheetId="1">#REF!</definedName>
    <definedName name="_u5">#REF!</definedName>
    <definedName name="_u6" localSheetId="2" hidden="1">{"TAB1",#N/A,TRUE,"GENERAL";"TAB2",#N/A,TRUE,"GENERAL";"TAB3",#N/A,TRUE,"GENERAL";"TAB4",#N/A,TRUE,"GENERAL";"TAB5",#N/A,TRUE,"GENERAL"}</definedName>
    <definedName name="_u6" localSheetId="0">#REF!</definedName>
    <definedName name="_u6" localSheetId="1">#REF!</definedName>
    <definedName name="_u6">#REF!</definedName>
    <definedName name="_u7" localSheetId="2" hidden="1">{"via1",#N/A,TRUE,"general";"via2",#N/A,TRUE,"general";"via3",#N/A,TRUE,"general"}</definedName>
    <definedName name="_u7" localSheetId="0">#REF!</definedName>
    <definedName name="_u7" localSheetId="1">#REF!</definedName>
    <definedName name="_u7">#REF!</definedName>
    <definedName name="_u8" localSheetId="2" hidden="1">{"TAB1",#N/A,TRUE,"GENERAL";"TAB2",#N/A,TRUE,"GENERAL";"TAB3",#N/A,TRUE,"GENERAL";"TAB4",#N/A,TRUE,"GENERAL";"TAB5",#N/A,TRUE,"GENERAL"}</definedName>
    <definedName name="_u8" localSheetId="0">#REF!</definedName>
    <definedName name="_u8" localSheetId="1">#REF!</definedName>
    <definedName name="_u8">#REF!</definedName>
    <definedName name="_u9" localSheetId="2" hidden="1">{"TAB1",#N/A,TRUE,"GENERAL";"TAB2",#N/A,TRUE,"GENERAL";"TAB3",#N/A,TRUE,"GENERAL";"TAB4",#N/A,TRUE,"GENERAL";"TAB5",#N/A,TRUE,"GENERAL"}</definedName>
    <definedName name="_u9" localSheetId="0">#REF!</definedName>
    <definedName name="_u9" localSheetId="1">#REF!</definedName>
    <definedName name="_u9">#REF!</definedName>
    <definedName name="_unj1" localSheetId="2" hidden="1">[8]INST!#REF!</definedName>
    <definedName name="_unj1">#REF!</definedName>
    <definedName name="_ur7" localSheetId="2" hidden="1">{"TAB1",#N/A,TRUE,"GENERAL";"TAB2",#N/A,TRUE,"GENERAL";"TAB3",#N/A,TRUE,"GENERAL";"TAB4",#N/A,TRUE,"GENERAL";"TAB5",#N/A,TRUE,"GENERAL"}</definedName>
    <definedName name="_ur7" localSheetId="0">#REF!</definedName>
    <definedName name="_ur7" localSheetId="1">#REF!</definedName>
    <definedName name="_ur7">#REF!</definedName>
    <definedName name="_v2" localSheetId="2" hidden="1">{"via1",#N/A,TRUE,"general";"via2",#N/A,TRUE,"general";"via3",#N/A,TRUE,"general"}</definedName>
    <definedName name="_v2" localSheetId="0">#REF!</definedName>
    <definedName name="_v2" localSheetId="1">#REF!</definedName>
    <definedName name="_v2">#REF!</definedName>
    <definedName name="_v3" localSheetId="2" hidden="1">{"TAB1",#N/A,TRUE,"GENERAL";"TAB2",#N/A,TRUE,"GENERAL";"TAB3",#N/A,TRUE,"GENERAL";"TAB4",#N/A,TRUE,"GENERAL";"TAB5",#N/A,TRUE,"GENERAL"}</definedName>
    <definedName name="_v3" localSheetId="0">#REF!</definedName>
    <definedName name="_v3" localSheetId="1">#REF!</definedName>
    <definedName name="_v3">#REF!</definedName>
    <definedName name="_v4" localSheetId="2" hidden="1">{"TAB1",#N/A,TRUE,"GENERAL";"TAB2",#N/A,TRUE,"GENERAL";"TAB3",#N/A,TRUE,"GENERAL";"TAB4",#N/A,TRUE,"GENERAL";"TAB5",#N/A,TRUE,"GENERAL"}</definedName>
    <definedName name="_v4" localSheetId="0">#REF!</definedName>
    <definedName name="_v4" localSheetId="1">#REF!</definedName>
    <definedName name="_v4">#REF!</definedName>
    <definedName name="_v5" localSheetId="2" hidden="1">{"TAB1",#N/A,TRUE,"GENERAL";"TAB2",#N/A,TRUE,"GENERAL";"TAB3",#N/A,TRUE,"GENERAL";"TAB4",#N/A,TRUE,"GENERAL";"TAB5",#N/A,TRUE,"GENERAL"}</definedName>
    <definedName name="_v5" localSheetId="0">#REF!</definedName>
    <definedName name="_v5" localSheetId="1">#REF!</definedName>
    <definedName name="_v5">#REF!</definedName>
    <definedName name="_v6" localSheetId="2" hidden="1">{"TAB1",#N/A,TRUE,"GENERAL";"TAB2",#N/A,TRUE,"GENERAL";"TAB3",#N/A,TRUE,"GENERAL";"TAB4",#N/A,TRUE,"GENERAL";"TAB5",#N/A,TRUE,"GENERAL"}</definedName>
    <definedName name="_v6" localSheetId="0">#REF!</definedName>
    <definedName name="_v6" localSheetId="1">#REF!</definedName>
    <definedName name="_v6">#REF!</definedName>
    <definedName name="_v7" localSheetId="2" hidden="1">{"via1",#N/A,TRUE,"general";"via2",#N/A,TRUE,"general";"via3",#N/A,TRUE,"general"}</definedName>
    <definedName name="_v7" localSheetId="0">#REF!</definedName>
    <definedName name="_v7" localSheetId="1">#REF!</definedName>
    <definedName name="_v7">#REF!</definedName>
    <definedName name="_v8" localSheetId="2" hidden="1">{"TAB1",#N/A,TRUE,"GENERAL";"TAB2",#N/A,TRUE,"GENERAL";"TAB3",#N/A,TRUE,"GENERAL";"TAB4",#N/A,TRUE,"GENERAL";"TAB5",#N/A,TRUE,"GENERAL"}</definedName>
    <definedName name="_v8" localSheetId="0">#REF!</definedName>
    <definedName name="_v8" localSheetId="1">#REF!</definedName>
    <definedName name="_v8">#REF!</definedName>
    <definedName name="_v9" localSheetId="2" hidden="1">{"TAB1",#N/A,TRUE,"GENERAL";"TAB2",#N/A,TRUE,"GENERAL";"TAB3",#N/A,TRUE,"GENERAL";"TAB4",#N/A,TRUE,"GENERAL";"TAB5",#N/A,TRUE,"GENERAL"}</definedName>
    <definedName name="_v9" localSheetId="0">#REF!</definedName>
    <definedName name="_v9" localSheetId="1">#REF!</definedName>
    <definedName name="_v9">#REF!</definedName>
    <definedName name="_VEX1" localSheetId="2">[11]Tablas!#REF!</definedName>
    <definedName name="_VEX1">#REF!</definedName>
    <definedName name="_VFA1" localSheetId="2">[11]Tablas!#REF!</definedName>
    <definedName name="_VFA1">#REF!</definedName>
    <definedName name="_vfv4" localSheetId="2" hidden="1">{"via1",#N/A,TRUE,"general";"via2",#N/A,TRUE,"general";"via3",#N/A,TRUE,"general"}</definedName>
    <definedName name="_vfv4" localSheetId="0">#REF!</definedName>
    <definedName name="_vfv4" localSheetId="1">#REF!</definedName>
    <definedName name="_vfv4">#REF!</definedName>
    <definedName name="_VIT1" localSheetId="2">[11]Tablas!#REF!</definedName>
    <definedName name="_VIT1">#REF!</definedName>
    <definedName name="_VPR1" localSheetId="2">[11]Tablas!#REF!</definedName>
    <definedName name="_VPR1">#REF!</definedName>
    <definedName name="_VPR2" localSheetId="2">[12]Tablas!#REF!</definedName>
    <definedName name="_VPR2">#REF!</definedName>
    <definedName name="_VRP1" localSheetId="2">[11]Tablas!#REF!</definedName>
    <definedName name="_VRP1">#REF!</definedName>
    <definedName name="_VSM1" localSheetId="2">[11]Tablas!#REF!</definedName>
    <definedName name="_VSM1">#REF!</definedName>
    <definedName name="_x1" localSheetId="2" hidden="1">{"TAB1",#N/A,TRUE,"GENERAL";"TAB2",#N/A,TRUE,"GENERAL";"TAB3",#N/A,TRUE,"GENERAL";"TAB4",#N/A,TRUE,"GENERAL";"TAB5",#N/A,TRUE,"GENERAL"}</definedName>
    <definedName name="_x1" localSheetId="0">#REF!</definedName>
    <definedName name="_x1" localSheetId="1">#REF!</definedName>
    <definedName name="_x1">#REF!</definedName>
    <definedName name="_x2" localSheetId="2" hidden="1">{"via1",#N/A,TRUE,"general";"via2",#N/A,TRUE,"general";"via3",#N/A,TRUE,"general"}</definedName>
    <definedName name="_x2" localSheetId="0">#REF!</definedName>
    <definedName name="_x2" localSheetId="1">#REF!</definedName>
    <definedName name="_x2">#REF!</definedName>
    <definedName name="_x3" localSheetId="2" hidden="1">{"via1",#N/A,TRUE,"general";"via2",#N/A,TRUE,"general";"via3",#N/A,TRUE,"general"}</definedName>
    <definedName name="_x3" localSheetId="0">#REF!</definedName>
    <definedName name="_x3" localSheetId="1">#REF!</definedName>
    <definedName name="_x3">#REF!</definedName>
    <definedName name="_x4" localSheetId="2" hidden="1">{"via1",#N/A,TRUE,"general";"via2",#N/A,TRUE,"general";"via3",#N/A,TRUE,"general"}</definedName>
    <definedName name="_x4" localSheetId="0">#REF!</definedName>
    <definedName name="_x4" localSheetId="1">#REF!</definedName>
    <definedName name="_x4">#REF!</definedName>
    <definedName name="_x5" localSheetId="2" hidden="1">{"TAB1",#N/A,TRUE,"GENERAL";"TAB2",#N/A,TRUE,"GENERAL";"TAB3",#N/A,TRUE,"GENERAL";"TAB4",#N/A,TRUE,"GENERAL";"TAB5",#N/A,TRUE,"GENERAL"}</definedName>
    <definedName name="_x5" localSheetId="0">#REF!</definedName>
    <definedName name="_x5" localSheetId="1">#REF!</definedName>
    <definedName name="_x5">#REF!</definedName>
    <definedName name="_x6" localSheetId="2" hidden="1">{"TAB1",#N/A,TRUE,"GENERAL";"TAB2",#N/A,TRUE,"GENERAL";"TAB3",#N/A,TRUE,"GENERAL";"TAB4",#N/A,TRUE,"GENERAL";"TAB5",#N/A,TRUE,"GENERAL"}</definedName>
    <definedName name="_x6" localSheetId="0">#REF!</definedName>
    <definedName name="_x6" localSheetId="1">#REF!</definedName>
    <definedName name="_x6">#REF!</definedName>
    <definedName name="_x7" localSheetId="2" hidden="1">{"TAB1",#N/A,TRUE,"GENERAL";"TAB2",#N/A,TRUE,"GENERAL";"TAB3",#N/A,TRUE,"GENERAL";"TAB4",#N/A,TRUE,"GENERAL";"TAB5",#N/A,TRUE,"GENERAL"}</definedName>
    <definedName name="_x7" localSheetId="0">#REF!</definedName>
    <definedName name="_x7" localSheetId="1">#REF!</definedName>
    <definedName name="_x7">#REF!</definedName>
    <definedName name="_x8" localSheetId="2" hidden="1">{"via1",#N/A,TRUE,"general";"via2",#N/A,TRUE,"general";"via3",#N/A,TRUE,"general"}</definedName>
    <definedName name="_x8" localSheetId="0">#REF!</definedName>
    <definedName name="_x8" localSheetId="1">#REF!</definedName>
    <definedName name="_x8">#REF!</definedName>
    <definedName name="_x9" localSheetId="2" hidden="1">{"TAB1",#N/A,TRUE,"GENERAL";"TAB2",#N/A,TRUE,"GENERAL";"TAB3",#N/A,TRUE,"GENERAL";"TAB4",#N/A,TRUE,"GENERAL";"TAB5",#N/A,TRUE,"GENERAL"}</definedName>
    <definedName name="_x9" localSheetId="0">#REF!</definedName>
    <definedName name="_x9" localSheetId="1">#REF!</definedName>
    <definedName name="_x9">#REF!</definedName>
    <definedName name="_y2" localSheetId="2" hidden="1">{"TAB1",#N/A,TRUE,"GENERAL";"TAB2",#N/A,TRUE,"GENERAL";"TAB3",#N/A,TRUE,"GENERAL";"TAB4",#N/A,TRUE,"GENERAL";"TAB5",#N/A,TRUE,"GENERAL"}</definedName>
    <definedName name="_y2" localSheetId="0">#REF!</definedName>
    <definedName name="_y2" localSheetId="1">#REF!</definedName>
    <definedName name="_y2">#REF!</definedName>
    <definedName name="_y3" localSheetId="2" hidden="1">{"via1",#N/A,TRUE,"general";"via2",#N/A,TRUE,"general";"via3",#N/A,TRUE,"general"}</definedName>
    <definedName name="_y3" localSheetId="0">#REF!</definedName>
    <definedName name="_y3" localSheetId="1">#REF!</definedName>
    <definedName name="_y3">#REF!</definedName>
    <definedName name="_y4" localSheetId="2" hidden="1">{"via1",#N/A,TRUE,"general";"via2",#N/A,TRUE,"general";"via3",#N/A,TRUE,"general"}</definedName>
    <definedName name="_y4" localSheetId="0">#REF!</definedName>
    <definedName name="_y4" localSheetId="1">#REF!</definedName>
    <definedName name="_y4">#REF!</definedName>
    <definedName name="_y5" localSheetId="2" hidden="1">{"TAB1",#N/A,TRUE,"GENERAL";"TAB2",#N/A,TRUE,"GENERAL";"TAB3",#N/A,TRUE,"GENERAL";"TAB4",#N/A,TRUE,"GENERAL";"TAB5",#N/A,TRUE,"GENERAL"}</definedName>
    <definedName name="_y5" localSheetId="0">#REF!</definedName>
    <definedName name="_y5" localSheetId="1">#REF!</definedName>
    <definedName name="_y5">#REF!</definedName>
    <definedName name="_y6" localSheetId="2" hidden="1">{"via1",#N/A,TRUE,"general";"via2",#N/A,TRUE,"general";"via3",#N/A,TRUE,"general"}</definedName>
    <definedName name="_y6" localSheetId="0">#REF!</definedName>
    <definedName name="_y6" localSheetId="1">#REF!</definedName>
    <definedName name="_y6">#REF!</definedName>
    <definedName name="_y7" localSheetId="2" hidden="1">{"via1",#N/A,TRUE,"general";"via2",#N/A,TRUE,"general";"via3",#N/A,TRUE,"general"}</definedName>
    <definedName name="_y7" localSheetId="0">#REF!</definedName>
    <definedName name="_y7" localSheetId="1">#REF!</definedName>
    <definedName name="_y7">#REF!</definedName>
    <definedName name="_y8" localSheetId="2" hidden="1">{"via1",#N/A,TRUE,"general";"via2",#N/A,TRUE,"general";"via3",#N/A,TRUE,"general"}</definedName>
    <definedName name="_y8" localSheetId="0">#REF!</definedName>
    <definedName name="_y8" localSheetId="1">#REF!</definedName>
    <definedName name="_y8">#REF!</definedName>
    <definedName name="_y9" localSheetId="2" hidden="1">{"TAB1",#N/A,TRUE,"GENERAL";"TAB2",#N/A,TRUE,"GENERAL";"TAB3",#N/A,TRUE,"GENERAL";"TAB4",#N/A,TRUE,"GENERAL";"TAB5",#N/A,TRUE,"GENERAL"}</definedName>
    <definedName name="_y9" localSheetId="0">#REF!</definedName>
    <definedName name="_y9" localSheetId="1">#REF!</definedName>
    <definedName name="_y9">#REF!</definedName>
    <definedName name="_z1" localSheetId="2" hidden="1">{"TAB1",#N/A,TRUE,"GENERAL";"TAB2",#N/A,TRUE,"GENERAL";"TAB3",#N/A,TRUE,"GENERAL";"TAB4",#N/A,TRUE,"GENERAL";"TAB5",#N/A,TRUE,"GENERAL"}</definedName>
    <definedName name="_z1" localSheetId="0">#REF!</definedName>
    <definedName name="_z1" localSheetId="1">#REF!</definedName>
    <definedName name="_z1">#REF!</definedName>
    <definedName name="_z2" localSheetId="2" hidden="1">{"via1",#N/A,TRUE,"general";"via2",#N/A,TRUE,"general";"via3",#N/A,TRUE,"general"}</definedName>
    <definedName name="_z2" localSheetId="0">#REF!</definedName>
    <definedName name="_z2" localSheetId="1">#REF!</definedName>
    <definedName name="_z2">#REF!</definedName>
    <definedName name="_z3" localSheetId="2" hidden="1">{"via1",#N/A,TRUE,"general";"via2",#N/A,TRUE,"general";"via3",#N/A,TRUE,"general"}</definedName>
    <definedName name="_z3" localSheetId="0">#REF!</definedName>
    <definedName name="_z3" localSheetId="1">#REF!</definedName>
    <definedName name="_z3">#REF!</definedName>
    <definedName name="_z4" localSheetId="2" hidden="1">{"TAB1",#N/A,TRUE,"GENERAL";"TAB2",#N/A,TRUE,"GENERAL";"TAB3",#N/A,TRUE,"GENERAL";"TAB4",#N/A,TRUE,"GENERAL";"TAB5",#N/A,TRUE,"GENERAL"}</definedName>
    <definedName name="_z4" localSheetId="0">#REF!</definedName>
    <definedName name="_z4" localSheetId="1">#REF!</definedName>
    <definedName name="_z4">#REF!</definedName>
    <definedName name="_z5" localSheetId="2" hidden="1">{"via1",#N/A,TRUE,"general";"via2",#N/A,TRUE,"general";"via3",#N/A,TRUE,"general"}</definedName>
    <definedName name="_z5" localSheetId="0">#REF!</definedName>
    <definedName name="_z5" localSheetId="1">#REF!</definedName>
    <definedName name="_z5">#REF!</definedName>
    <definedName name="_z6" localSheetId="2" hidden="1">{"TAB1",#N/A,TRUE,"GENERAL";"TAB2",#N/A,TRUE,"GENERAL";"TAB3",#N/A,TRUE,"GENERAL";"TAB4",#N/A,TRUE,"GENERAL";"TAB5",#N/A,TRUE,"GENERAL"}</definedName>
    <definedName name="_z6" localSheetId="0">#REF!</definedName>
    <definedName name="_z6" localSheetId="1">#REF!</definedName>
    <definedName name="_z6">#REF!</definedName>
    <definedName name="a" localSheetId="2">'[23]DUB-823'!#REF!</definedName>
    <definedName name="a">#REF!</definedName>
    <definedName name="A_1" localSheetId="2">#REF!</definedName>
    <definedName name="A_1" localSheetId="0">#REF!</definedName>
    <definedName name="A_1" localSheetId="1">#REF!</definedName>
    <definedName name="A_1">#REF!</definedName>
    <definedName name="A_impresión_IM" localSheetId="0">#REF!</definedName>
    <definedName name="A_impresión_IM" localSheetId="1">#REF!</definedName>
    <definedName name="A_impresión_IM">#REF!</definedName>
    <definedName name="A18A200" localSheetId="2">[24]ESPEC!#REF!</definedName>
    <definedName name="A18A200" localSheetId="0">#REF!</definedName>
    <definedName name="A18A200" localSheetId="1">#REF!</definedName>
    <definedName name="A18A200">#REF!</definedName>
    <definedName name="a2a" localSheetId="2" hidden="1">{"TAB1",#N/A,TRUE,"GENERAL";"TAB2",#N/A,TRUE,"GENERAL";"TAB3",#N/A,TRUE,"GENERAL";"TAB4",#N/A,TRUE,"GENERAL";"TAB5",#N/A,TRUE,"GENERAL"}</definedName>
    <definedName name="a2a" localSheetId="0">#REF!</definedName>
    <definedName name="a2a" localSheetId="1">#REF!</definedName>
    <definedName name="a2a">#REF!</definedName>
    <definedName name="aa">'FORMATO APU'!ERR</definedName>
    <definedName name="AAA">'FORMATO APU'!ERR</definedName>
    <definedName name="aaaaaa">[25]otros!$C$5</definedName>
    <definedName name="aaaaas" localSheetId="2" hidden="1">{"TAB1",#N/A,TRUE,"GENERAL";"TAB2",#N/A,TRUE,"GENERAL";"TAB3",#N/A,TRUE,"GENERAL";"TAB4",#N/A,TRUE,"GENERAL";"TAB5",#N/A,TRUE,"GENERAL"}</definedName>
    <definedName name="aaaaas" localSheetId="0">#REF!</definedName>
    <definedName name="aaaaas" localSheetId="1">#REF!</definedName>
    <definedName name="aaaaas">#REF!</definedName>
    <definedName name="AAC">[6]AASHTO!$A$14:$F$17</definedName>
    <definedName name="aas" localSheetId="2" hidden="1">{"TAB1",#N/A,TRUE,"GENERAL";"TAB2",#N/A,TRUE,"GENERAL";"TAB3",#N/A,TRUE,"GENERAL";"TAB4",#N/A,TRUE,"GENERAL";"TAB5",#N/A,TRUE,"GENERAL"}</definedName>
    <definedName name="aas" localSheetId="0">#REF!</definedName>
    <definedName name="aas" localSheetId="1">#REF!</definedName>
    <definedName name="aas">#REF!</definedName>
    <definedName name="AB" localSheetId="2">#REF!</definedName>
    <definedName name="AB">#REF!</definedName>
    <definedName name="aba_1" localSheetId="2">#REF!</definedName>
    <definedName name="aba_1">#REF!</definedName>
    <definedName name="aba_2" localSheetId="2">#REF!</definedName>
    <definedName name="aba_2">#REF!</definedName>
    <definedName name="abc">#REF!</definedName>
    <definedName name="ABCD">#REF!</definedName>
    <definedName name="ABCDE">#REF!</definedName>
    <definedName name="ABG">[6]AASHTO!$A$2:$F$5</definedName>
    <definedName name="absc1">[26]!absc</definedName>
    <definedName name="ac" localSheetId="2">#REF!</definedName>
    <definedName name="ac" localSheetId="0">#REF!</definedName>
    <definedName name="ac" localSheetId="1">#REF!</definedName>
    <definedName name="ac">#REF!</definedName>
    <definedName name="AccessDatabase" hidden="1">"C:\C-314\VOLUMENES\volfin4.mdb"</definedName>
    <definedName name="acpm">5000</definedName>
    <definedName name="ACT" localSheetId="2">#REF!</definedName>
    <definedName name="ACT">#REF!</definedName>
    <definedName name="ACT_COMP" localSheetId="2">#REF!</definedName>
    <definedName name="ACT_COMP">#REF!</definedName>
    <definedName name="ACT_COMP2" localSheetId="2">#REF!</definedName>
    <definedName name="ACT_COMP2">#REF!</definedName>
    <definedName name="ACT_CONT">#REF!</definedName>
    <definedName name="ACT_CONT2">#REF!</definedName>
    <definedName name="Actividades">#REF!</definedName>
    <definedName name="ACTV">#REF!</definedName>
    <definedName name="acumulado">'[27]Reservas de Petróleo'!$A$2,'[27]Reservas de Petróleo'!$A$1,'[27]Reservas de Petróleo'!$D$4,'[27]Reservas de Petróleo'!$E$1:$E$65536</definedName>
    <definedName name="ad" localSheetId="2">#REF!</definedName>
    <definedName name="ad" localSheetId="0">#REF!</definedName>
    <definedName name="ad" localSheetId="1">#REF!</definedName>
    <definedName name="ad">#REF!</definedName>
    <definedName name="adasd" localSheetId="0">#REF!</definedName>
    <definedName name="adasd" localSheetId="1">#REF!</definedName>
    <definedName name="adasd">#REF!</definedName>
    <definedName name="ADFGSDB" localSheetId="2" hidden="1">{"via1",#N/A,TRUE,"general";"via2",#N/A,TRUE,"general";"via3",#N/A,TRUE,"general"}</definedName>
    <definedName name="ADFGSDB" localSheetId="0">#REF!</definedName>
    <definedName name="ADFGSDB" localSheetId="1">#REF!</definedName>
    <definedName name="ADFGSDB">#REF!</definedName>
    <definedName name="ADM">[25]otros!$C$2</definedName>
    <definedName name="administrador">[28]Informacion!$B$15</definedName>
    <definedName name="ADMON" localSheetId="2">#REF!</definedName>
    <definedName name="ADMON" localSheetId="0">#REF!</definedName>
    <definedName name="ADMON" localSheetId="1">#REF!</definedName>
    <definedName name="ADMON">#REF!</definedName>
    <definedName name="ADMON1" localSheetId="0">#REF!</definedName>
    <definedName name="ADMON1" localSheetId="1">#REF!</definedName>
    <definedName name="ADMON1">#REF!</definedName>
    <definedName name="adoc1">[26]!absc</definedName>
    <definedName name="ADOC125">[29]!absc</definedName>
    <definedName name="adoq">[30]!absc</definedName>
    <definedName name="ADSAD" localSheetId="2" hidden="1">{"TAB1",#N/A,TRUE,"GENERAL";"TAB2",#N/A,TRUE,"GENERAL";"TAB3",#N/A,TRUE,"GENERAL";"TAB4",#N/A,TRUE,"GENERAL";"TAB5",#N/A,TRUE,"GENERAL"}</definedName>
    <definedName name="ADSAD" localSheetId="0">#REF!</definedName>
    <definedName name="ADSAD" localSheetId="1">#REF!</definedName>
    <definedName name="ADSAD">#REF!</definedName>
    <definedName name="aefa" localSheetId="2" hidden="1">{"via1",#N/A,TRUE,"general";"via2",#N/A,TRUE,"general";"via3",#N/A,TRUE,"general"}</definedName>
    <definedName name="aefa" localSheetId="0">#REF!</definedName>
    <definedName name="aefa" localSheetId="1">#REF!</definedName>
    <definedName name="aefa">#REF!</definedName>
    <definedName name="afdsw" localSheetId="2" hidden="1">{"TAB1",#N/A,TRUE,"GENERAL";"TAB2",#N/A,TRUE,"GENERAL";"TAB3",#N/A,TRUE,"GENERAL";"TAB4",#N/A,TRUE,"GENERAL";"TAB5",#N/A,TRUE,"GENERAL"}</definedName>
    <definedName name="afdsw" localSheetId="0">#REF!</definedName>
    <definedName name="afdsw" localSheetId="1">#REF!</definedName>
    <definedName name="afdsw">#REF!</definedName>
    <definedName name="agdsgg" localSheetId="2" hidden="1">{"via1",#N/A,TRUE,"general";"via2",#N/A,TRUE,"general";"via3",#N/A,TRUE,"general"}</definedName>
    <definedName name="agdsgg" localSheetId="0">#REF!</definedName>
    <definedName name="agdsgg" localSheetId="1">#REF!</definedName>
    <definedName name="agdsgg">#REF!</definedName>
    <definedName name="aida" localSheetId="2">#REF!</definedName>
    <definedName name="aida">#REF!</definedName>
    <definedName name="aida1" localSheetId="2">#REF!</definedName>
    <definedName name="aida1">#REF!</definedName>
    <definedName name="AIU" localSheetId="0">#REF!</definedName>
    <definedName name="AIU" localSheetId="1">#REF!</definedName>
    <definedName name="AIU">#REF!</definedName>
    <definedName name="AIU_01">#REF!</definedName>
    <definedName name="AIU_1">#REF!</definedName>
    <definedName name="AIU_2">#REF!</definedName>
    <definedName name="AjustDelAIU">#REF!</definedName>
    <definedName name="alam">#REF!</definedName>
    <definedName name="alc">[31]!absc</definedName>
    <definedName name="AlcanceProyecto" localSheetId="2">#REF!</definedName>
    <definedName name="AlcanceProyecto" localSheetId="0">#REF!</definedName>
    <definedName name="AlcanceProyecto" localSheetId="1">#REF!</definedName>
    <definedName name="AlcanceProyecto">#REF!</definedName>
    <definedName name="ALM" localSheetId="0">#REF!</definedName>
    <definedName name="ALM" localSheetId="1">#REF!</definedName>
    <definedName name="ALM">#REF!</definedName>
    <definedName name="ALTO">[32]Tabla!$A$1:$A$5</definedName>
    <definedName name="Amount" localSheetId="2">#REF!</definedName>
    <definedName name="Amount" localSheetId="0">#REF!</definedName>
    <definedName name="Amount" localSheetId="1">#REF!</definedName>
    <definedName name="Amount">#REF!</definedName>
    <definedName name="ANCLAJE" localSheetId="2">'[33]MC SF GAVIONES'!#REF!</definedName>
    <definedName name="ANCLAJE">#REF!</definedName>
    <definedName name="AND" localSheetId="2">#REF!</definedName>
    <definedName name="AND" localSheetId="0">#REF!</definedName>
    <definedName name="AND" localSheetId="1">#REF!</definedName>
    <definedName name="AND">#REF!</definedName>
    <definedName name="anex7" localSheetId="0">#REF!</definedName>
    <definedName name="anex7" localSheetId="1">#REF!</definedName>
    <definedName name="anex7">#REF!</definedName>
    <definedName name="anex8" localSheetId="0">#REF!</definedName>
    <definedName name="anex8" localSheetId="1">#REF!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 localSheetId="2">[34]COMPARATIVO!#REF!</definedName>
    <definedName name="anexo7">#REF!</definedName>
    <definedName name="anexo8" localSheetId="2">#REF!</definedName>
    <definedName name="anexo8" localSheetId="0">#REF!</definedName>
    <definedName name="anexo8" localSheetId="1">#REF!</definedName>
    <definedName name="anexo8">#REF!</definedName>
    <definedName name="anexo9" localSheetId="0">#REF!</definedName>
    <definedName name="anexo9" localSheetId="1">#REF!</definedName>
    <definedName name="anexo9">#REF!</definedName>
    <definedName name="anexů7" localSheetId="0">#REF!</definedName>
    <definedName name="anexů7" localSheetId="1">#REF!</definedName>
    <definedName name="anexů7">#REF!</definedName>
    <definedName name="Antic">[35]BASES!$B$33</definedName>
    <definedName name="ANTICIPO">[36]BASES!$B$33</definedName>
    <definedName name="AÑO">[25]PRESUPUESTO!$D$13</definedName>
    <definedName name="AÑOWUIE">'[37]Res-Accide-10'!$R$2:$R$7</definedName>
    <definedName name="apaiy" localSheetId="2">#REF!</definedName>
    <definedName name="apaiy" localSheetId="0">#REF!</definedName>
    <definedName name="apaiy" localSheetId="1">#REF!</definedName>
    <definedName name="apaiy">#REF!</definedName>
    <definedName name="APELLIDOS" localSheetId="0">#REF!</definedName>
    <definedName name="APELLIDOS" localSheetId="1">#REF!</definedName>
    <definedName name="APELLIDOS">#REF!</definedName>
    <definedName name="API" localSheetId="0">#REF!</definedName>
    <definedName name="API" localSheetId="1">#REF!</definedName>
    <definedName name="API">#REF!</definedName>
    <definedName name="APU">[38]!absc</definedName>
    <definedName name="APU_directos" localSheetId="2">#REF!</definedName>
    <definedName name="APU_directos" localSheetId="0">#REF!</definedName>
    <definedName name="APU_directos" localSheetId="1">#REF!</definedName>
    <definedName name="APU_directos">#REF!</definedName>
    <definedName name="APU221.1" localSheetId="0">#REF!</definedName>
    <definedName name="APU221.1" localSheetId="1">#REF!</definedName>
    <definedName name="APU221.1">#REF!</definedName>
    <definedName name="APU221.2" localSheetId="0">#REF!</definedName>
    <definedName name="APU221.2" localSheetId="1">#REF!</definedName>
    <definedName name="APU221.2">#REF!</definedName>
    <definedName name="aq">'FORMATO APU'!ERR</definedName>
    <definedName name="aqaq" localSheetId="2" hidden="1">{"TAB1",#N/A,TRUE,"GENERAL";"TAB2",#N/A,TRUE,"GENERAL";"TAB3",#N/A,TRUE,"GENERAL";"TAB4",#N/A,TRUE,"GENERAL";"TAB5",#N/A,TRUE,"GENERAL"}</definedName>
    <definedName name="aqaq" localSheetId="0">#REF!</definedName>
    <definedName name="aqaq" localSheetId="1">#REF!</definedName>
    <definedName name="aqaq">#REF!</definedName>
    <definedName name="AQW" localSheetId="2">#REF!</definedName>
    <definedName name="AQW">#REF!</definedName>
    <definedName name="ARANCEL" localSheetId="2">#REF!</definedName>
    <definedName name="ARANCEL">#REF!</definedName>
    <definedName name="AREA" localSheetId="2">#REF!</definedName>
    <definedName name="AREA">#REF!</definedName>
    <definedName name="_xlnm.Extract">#REF!</definedName>
    <definedName name="_xlnm.Print_Area" localSheetId="2">'FORMATO APU'!$A$1:$Q$95</definedName>
    <definedName name="_xlnm.Print_Area">#REF!</definedName>
    <definedName name="AreaLimpiar">'[39]Info-Portaf'!$N$4,'[39]Info-Portaf'!$C$10:$AE$24,'[39]Info-Portaf'!$C$26:$AE$28,'[39]Info-Portaf'!$C$31:$AE$40,'[39]Info-Portaf'!$C$41:$H$41,'[39]Info-Portaf'!$C$42:$AE$51,'[39]Info-Portaf'!$C$53:$AE$54,'[39]Info-Portaf'!$C$57:$AE$57,'[39]Info-Portaf'!$C$59:$AE$59,'[39]Info-Portaf'!$B$10:$B$61</definedName>
    <definedName name="Areatotal" localSheetId="2">#REF!</definedName>
    <definedName name="Areatotal" localSheetId="0">#REF!</definedName>
    <definedName name="Areatotal" localSheetId="1">#REF!</definedName>
    <definedName name="Areatotal">#REF!</definedName>
    <definedName name="Aref" localSheetId="0">#REF!</definedName>
    <definedName name="Aref" localSheetId="1">#REF!</definedName>
    <definedName name="Aref">#REF!</definedName>
    <definedName name="armuve">'FORMATO APU'!ERR</definedName>
    <definedName name="ARP" localSheetId="2">#REF!</definedName>
    <definedName name="ARP" localSheetId="0">#REF!</definedName>
    <definedName name="ARP" localSheetId="1">#REF!</definedName>
    <definedName name="ARP">#REF!</definedName>
    <definedName name="ARS" localSheetId="0">#REF!</definedName>
    <definedName name="ARS" localSheetId="1">#REF!</definedName>
    <definedName name="ARS">#REF!</definedName>
    <definedName name="as">'FORMATO APU'!ERR</definedName>
    <definedName name="ASB">[6]AASHTO!$A$8:$F$11</definedName>
    <definedName name="ASD" localSheetId="2" hidden="1">{"via1",#N/A,TRUE,"general";"via2",#N/A,TRUE,"general";"via3",#N/A,TRUE,"general"}</definedName>
    <definedName name="ASD" localSheetId="0">#REF!</definedName>
    <definedName name="ASD" localSheetId="1">#REF!</definedName>
    <definedName name="ASD">#REF!</definedName>
    <definedName name="ASDA" localSheetId="2" hidden="1">{"via1",#N/A,TRUE,"general";"via2",#N/A,TRUE,"general";"via3",#N/A,TRUE,"general"}</definedName>
    <definedName name="ASDA" localSheetId="0">#REF!</definedName>
    <definedName name="ASDA" localSheetId="1">#REF!</definedName>
    <definedName name="ASDA">#REF!</definedName>
    <definedName name="asdasd" localSheetId="2" hidden="1">{"TAB1",#N/A,TRUE,"GENERAL";"TAB2",#N/A,TRUE,"GENERAL";"TAB3",#N/A,TRUE,"GENERAL";"TAB4",#N/A,TRUE,"GENERAL";"TAB5",#N/A,TRUE,"GENERAL"}</definedName>
    <definedName name="asdasd" localSheetId="0">#REF!</definedName>
    <definedName name="asdasd" localSheetId="1">#REF!</definedName>
    <definedName name="asdasd">#REF!</definedName>
    <definedName name="asdf" localSheetId="2" hidden="1">{"via1",#N/A,TRUE,"general";"via2",#N/A,TRUE,"general";"via3",#N/A,TRUE,"general"}</definedName>
    <definedName name="asdf" localSheetId="0">#REF!</definedName>
    <definedName name="asdf" localSheetId="1">#REF!</definedName>
    <definedName name="asdf">#REF!</definedName>
    <definedName name="asdfa" localSheetId="2" hidden="1">{"via1",#N/A,TRUE,"general";"via2",#N/A,TRUE,"general";"via3",#N/A,TRUE,"general"}</definedName>
    <definedName name="asdfa" localSheetId="0">#REF!</definedName>
    <definedName name="asdfa" localSheetId="1">#REF!</definedName>
    <definedName name="asdfa">#REF!</definedName>
    <definedName name="ASDFGHJKLÑ">'FORMATO APU'!ERR</definedName>
    <definedName name="asfasd" localSheetId="2" hidden="1">{"via1",#N/A,TRUE,"general";"via2",#N/A,TRUE,"general";"via3",#N/A,TRUE,"general"}</definedName>
    <definedName name="asfasd" localSheetId="0">#REF!</definedName>
    <definedName name="asfasd" localSheetId="1">#REF!</definedName>
    <definedName name="asfasd">#REF!</definedName>
    <definedName name="asfasdl" localSheetId="2" hidden="1">{"via1",#N/A,TRUE,"general";"via2",#N/A,TRUE,"general";"via3",#N/A,TRUE,"general"}</definedName>
    <definedName name="asfasdl" localSheetId="0">#REF!</definedName>
    <definedName name="asfasdl" localSheetId="1">#REF!</definedName>
    <definedName name="asfasdl">#REF!</definedName>
    <definedName name="asfdfe" localSheetId="2" hidden="1">{#N/A,#N/A,TRUE,"INGENIERIA";#N/A,#N/A,TRUE,"COMPRAS";#N/A,#N/A,TRUE,"DIRECCION";#N/A,#N/A,TRUE,"RESUMEN"}</definedName>
    <definedName name="asfdfe" localSheetId="0">#REF!</definedName>
    <definedName name="asfdfe" localSheetId="1">#REF!</definedName>
    <definedName name="asfdfe">#REF!</definedName>
    <definedName name="asff" localSheetId="2" hidden="1">{"TAB1",#N/A,TRUE,"GENERAL";"TAB2",#N/A,TRUE,"GENERAL";"TAB3",#N/A,TRUE,"GENERAL";"TAB4",#N/A,TRUE,"GENERAL";"TAB5",#N/A,TRUE,"GENERAL"}</definedName>
    <definedName name="asff" localSheetId="0">#REF!</definedName>
    <definedName name="asff" localSheetId="1">#REF!</definedName>
    <definedName name="asff">#REF!</definedName>
    <definedName name="asfghjoi" localSheetId="2" hidden="1">{"via1",#N/A,TRUE,"general";"via2",#N/A,TRUE,"general";"via3",#N/A,TRUE,"general"}</definedName>
    <definedName name="asfghjoi" localSheetId="0">#REF!</definedName>
    <definedName name="asfghjoi" localSheetId="1">#REF!</definedName>
    <definedName name="asfghjoi">#REF!</definedName>
    <definedName name="asojkdr" localSheetId="2" hidden="1">{"TAB1",#N/A,TRUE,"GENERAL";"TAB2",#N/A,TRUE,"GENERAL";"TAB3",#N/A,TRUE,"GENERAL";"TAB4",#N/A,TRUE,"GENERAL";"TAB5",#N/A,TRUE,"GENERAL"}</definedName>
    <definedName name="asojkdr" localSheetId="0">#REF!</definedName>
    <definedName name="asojkdr" localSheetId="1">#REF!</definedName>
    <definedName name="asojkdr">#REF!</definedName>
    <definedName name="Atp">[10]EMPRESA!$F$20</definedName>
    <definedName name="_xlnm.Auto_Open">MODULO10.auto_abrir</definedName>
    <definedName name="auto1" localSheetId="2">#REF!</definedName>
    <definedName name="auto1" localSheetId="0">#REF!</definedName>
    <definedName name="auto1" localSheetId="1">#REF!</definedName>
    <definedName name="auto1">#REF!</definedName>
    <definedName name="auto123" localSheetId="0">#REF!</definedName>
    <definedName name="auto123" localSheetId="1">#REF!</definedName>
    <definedName name="auto123">#REF!</definedName>
    <definedName name="auto2" localSheetId="0">#REF!</definedName>
    <definedName name="auto2" localSheetId="1">#REF!</definedName>
    <definedName name="auto2">#REF!</definedName>
    <definedName name="AUTOMOTOR">#REF!</definedName>
    <definedName name="AUTOMOTOR1">#REF!</definedName>
    <definedName name="AuxAlim">'[10]DATOS CONTRATO'!$E$18</definedName>
    <definedName name="auxalimentacion">[40]CONTRATO!$E$18</definedName>
    <definedName name="AuxCom">'[10]DATOS CONTRATO'!$I$16</definedName>
    <definedName name="auxcomisariato">[40]CONTRATO!$I$16</definedName>
    <definedName name="AuxDot">'[10]DATOS CONTRATO'!$I$17</definedName>
    <definedName name="auxdotacion">[40]CONTRATO!$I$17</definedName>
    <definedName name="AuxHab">'[10]DATOS CONTRATO'!$E$17</definedName>
    <definedName name="auxhabi">[41]CONTRATO!$E$17</definedName>
    <definedName name="auxhabitacion">[40]CONTRATO!$E$17</definedName>
    <definedName name="auxtransporte">[40]CONTRATO!$E$16</definedName>
    <definedName name="Avance_por_item" localSheetId="2">#REF!,#REF!,#REF!,#REF!,#REF!,#REF!,#REF!,#REF!,#REF!,#REF!,#REF!,#REF!,#REF!,#REF!,#REF!,#REF!,#REF!,#REF!</definedName>
    <definedName name="Avance_por_item" localSheetId="0">#REF!</definedName>
    <definedName name="Avance_por_item" localSheetId="1">#REF!</definedName>
    <definedName name="Avance_por_item">#REF!</definedName>
    <definedName name="Avances_Totales" localSheetId="2">#REF!,#REF!,#REF!,#REF!,#REF!,#REF!,#REF!,#REF!,#REF!,#REF!,#REF!,#REF!,#REF!,#REF!,#REF!,#REF!,#REF!,#REF!</definedName>
    <definedName name="Avances_Totales" localSheetId="0">#REF!</definedName>
    <definedName name="Avances_Totales" localSheetId="1">#REF!</definedName>
    <definedName name="Avances_Totales">#REF!</definedName>
    <definedName name="AW" localSheetId="2">#REF!</definedName>
    <definedName name="AW" localSheetId="0">#REF!</definedName>
    <definedName name="AW" localSheetId="1">#REF!</definedName>
    <definedName name="AW">#REF!</definedName>
    <definedName name="azaz" localSheetId="2" hidden="1">{"TAB1",#N/A,TRUE,"GENERAL";"TAB2",#N/A,TRUE,"GENERAL";"TAB3",#N/A,TRUE,"GENERAL";"TAB4",#N/A,TRUE,"GENERAL";"TAB5",#N/A,TRUE,"GENERAL"}</definedName>
    <definedName name="azaz" localSheetId="0">#REF!</definedName>
    <definedName name="azaz" localSheetId="1">#REF!</definedName>
    <definedName name="azaz">#REF!</definedName>
    <definedName name="B" localSheetId="2" hidden="1">{"via1",#N/A,TRUE,"general";"via2",#N/A,TRUE,"general";"via3",#N/A,TRUE,"general"}</definedName>
    <definedName name="B" localSheetId="0">#REF!</definedName>
    <definedName name="B" localSheetId="1">#REF!</definedName>
    <definedName name="B">#REF!</definedName>
    <definedName name="Bajo_L">[32]Tabla!$A$1:$A$5</definedName>
    <definedName name="Base" localSheetId="2">#REF!</definedName>
    <definedName name="Base" localSheetId="0">#REF!</definedName>
    <definedName name="Base" localSheetId="1">#REF!</definedName>
    <definedName name="Base">#REF!</definedName>
    <definedName name="Base_datos_IM" localSheetId="0">#REF!</definedName>
    <definedName name="Base_datos_IM" localSheetId="1">#REF!</definedName>
    <definedName name="Base_datos_IM">#REF!</definedName>
    <definedName name="base1" localSheetId="0">#REF!</definedName>
    <definedName name="base1" localSheetId="1">#REF!</definedName>
    <definedName name="base1">#REF!</definedName>
    <definedName name="base2">#REF!</definedName>
    <definedName name="basedatos">[42]Hoja1!$A$4:$BZ$55</definedName>
    <definedName name="_xlnm.Database">#REF!</definedName>
    <definedName name="BaseDeDatos1" localSheetId="0">#REF!</definedName>
    <definedName name="BaseDeDatos1" localSheetId="1">#REF!</definedName>
    <definedName name="BaseDeDatos1">#REF!</definedName>
    <definedName name="basep">[43]PRESUPUESTAL!$A$4:$P$190</definedName>
    <definedName name="Basica_Centro_costo_2001" localSheetId="2">#REF!</definedName>
    <definedName name="Basica_Centro_costo_2001" localSheetId="0">#REF!</definedName>
    <definedName name="Basica_Centro_costo_2001" localSheetId="1">#REF!</definedName>
    <definedName name="Basica_Centro_costo_2001">#REF!</definedName>
    <definedName name="Basica_Facturacion_2001" localSheetId="0">#REF!</definedName>
    <definedName name="Basica_Facturacion_2001" localSheetId="1">#REF!</definedName>
    <definedName name="Basica_Facturacion_2001">#REF!</definedName>
    <definedName name="Basica_Reserva_2001" localSheetId="0">#REF!</definedName>
    <definedName name="Basica_Reserva_2001" localSheetId="1">#REF!</definedName>
    <definedName name="Basica_Reserva_2001">#REF!</definedName>
    <definedName name="Básico">#REF!</definedName>
    <definedName name="BB">'FORMATO APU'!ERR</definedName>
    <definedName name="bbbbbb" localSheetId="2" hidden="1">{"via1",#N/A,TRUE,"general";"via2",#N/A,TRUE,"general";"via3",#N/A,TRUE,"general"}</definedName>
    <definedName name="bbbbbb" localSheetId="0">#REF!</definedName>
    <definedName name="bbbbbb" localSheetId="1">#REF!</definedName>
    <definedName name="bbbbbb">#REF!</definedName>
    <definedName name="bbbbbh" localSheetId="2" hidden="1">{"TAB1",#N/A,TRUE,"GENERAL";"TAB2",#N/A,TRUE,"GENERAL";"TAB3",#N/A,TRUE,"GENERAL";"TAB4",#N/A,TRUE,"GENERAL";"TAB5",#N/A,TRUE,"GENERAL"}</definedName>
    <definedName name="bbbbbh" localSheetId="0">#REF!</definedName>
    <definedName name="bbbbbh" localSheetId="1">#REF!</definedName>
    <definedName name="bbbbbh">#REF!</definedName>
    <definedName name="bbd" localSheetId="2" hidden="1">{"TAB1",#N/A,TRUE,"GENERAL";"TAB2",#N/A,TRUE,"GENERAL";"TAB3",#N/A,TRUE,"GENERAL";"TAB4",#N/A,TRUE,"GENERAL";"TAB5",#N/A,TRUE,"GENERAL"}</definedName>
    <definedName name="bbd" localSheetId="0">#REF!</definedName>
    <definedName name="bbd" localSheetId="1">#REF!</definedName>
    <definedName name="bbd">#REF!</definedName>
    <definedName name="BC" localSheetId="2">#REF!</definedName>
    <definedName name="BC">#REF!</definedName>
    <definedName name="BCXBDFG" localSheetId="2" hidden="1">{"TAB1",#N/A,TRUE,"GENERAL";"TAB2",#N/A,TRUE,"GENERAL";"TAB3",#N/A,TRUE,"GENERAL";"TAB4",#N/A,TRUE,"GENERAL";"TAB5",#N/A,TRUE,"GENERAL"}</definedName>
    <definedName name="BCXBDFG" localSheetId="0">#REF!</definedName>
    <definedName name="BCXBDFG" localSheetId="1">#REF!</definedName>
    <definedName name="BCXBDFG">#REF!</definedName>
    <definedName name="BDD" localSheetId="2">#REF!</definedName>
    <definedName name="BDD">#REF!</definedName>
    <definedName name="BDFB" localSheetId="2" hidden="1">{"via1",#N/A,TRUE,"general";"via2",#N/A,TRUE,"general";"via3",#N/A,TRUE,"general"}</definedName>
    <definedName name="BDFB" localSheetId="0">#REF!</definedName>
    <definedName name="BDFB" localSheetId="1">#REF!</definedName>
    <definedName name="BDFB">#REF!</definedName>
    <definedName name="BDFGDG" localSheetId="2" hidden="1">{"TAB1",#N/A,TRUE,"GENERAL";"TAB2",#N/A,TRUE,"GENERAL";"TAB3",#N/A,TRUE,"GENERAL";"TAB4",#N/A,TRUE,"GENERAL";"TAB5",#N/A,TRUE,"GENERAL"}</definedName>
    <definedName name="BDFGDG" localSheetId="0">#REF!</definedName>
    <definedName name="BDFGDG" localSheetId="1">#REF!</definedName>
    <definedName name="BDFGDG">#REF!</definedName>
    <definedName name="be" localSheetId="2" hidden="1">{"TAB1",#N/A,TRUE,"GENERAL";"TAB2",#N/A,TRUE,"GENERAL";"TAB3",#N/A,TRUE,"GENERAL";"TAB4",#N/A,TRUE,"GENERAL";"TAB5",#N/A,TRUE,"GENERAL"}</definedName>
    <definedName name="be" localSheetId="0">#REF!</definedName>
    <definedName name="be" localSheetId="1">#REF!</definedName>
    <definedName name="be">#REF!</definedName>
    <definedName name="Beg_Bal" localSheetId="2">#REF!</definedName>
    <definedName name="Beg_Bal">#REF!</definedName>
    <definedName name="BENEF.UNIT." localSheetId="2">#REF!</definedName>
    <definedName name="BENEF.UNIT.">#REF!</definedName>
    <definedName name="bfnfv" localSheetId="2" hidden="1">{"TAB1",#N/A,TRUE,"GENERAL";"TAB2",#N/A,TRUE,"GENERAL";"TAB3",#N/A,TRUE,"GENERAL";"TAB4",#N/A,TRUE,"GENERAL";"TAB5",#N/A,TRUE,"GENERAL"}</definedName>
    <definedName name="bfnfv" localSheetId="0">#REF!</definedName>
    <definedName name="bfnfv" localSheetId="1">#REF!</definedName>
    <definedName name="bfnfv">#REF!</definedName>
    <definedName name="bgb" localSheetId="2" hidden="1">{"TAB1",#N/A,TRUE,"GENERAL";"TAB2",#N/A,TRUE,"GENERAL";"TAB3",#N/A,TRUE,"GENERAL";"TAB4",#N/A,TRUE,"GENERAL";"TAB5",#N/A,TRUE,"GENERAL"}</definedName>
    <definedName name="bgb" localSheetId="0">#REF!</definedName>
    <definedName name="bgb" localSheetId="1">#REF!</definedName>
    <definedName name="bgb">#REF!</definedName>
    <definedName name="BGDGFRT" localSheetId="2" hidden="1">{"via1",#N/A,TRUE,"general";"via2",#N/A,TRUE,"general";"via3",#N/A,TRUE,"general"}</definedName>
    <definedName name="BGDGFRT" localSheetId="0">#REF!</definedName>
    <definedName name="BGDGFRT" localSheetId="1">#REF!</definedName>
    <definedName name="BGDGFRT">#REF!</definedName>
    <definedName name="BGFBFH" localSheetId="2" hidden="1">{"via1",#N/A,TRUE,"general";"via2",#N/A,TRUE,"general";"via3",#N/A,TRUE,"general"}</definedName>
    <definedName name="BGFBFH" localSheetId="0">#REF!</definedName>
    <definedName name="BGFBFH" localSheetId="1">#REF!</definedName>
    <definedName name="BGFBFH">#REF!</definedName>
    <definedName name="BGT" localSheetId="2">#REF!</definedName>
    <definedName name="BGT">#REF!</definedName>
    <definedName name="bgvfcdx" localSheetId="2" hidden="1">{"via1",#N/A,TRUE,"general";"via2",#N/A,TRUE,"general";"via3",#N/A,TRUE,"general"}</definedName>
    <definedName name="bgvfcdx" localSheetId="0">#REF!</definedName>
    <definedName name="bgvfcdx" localSheetId="1">#REF!</definedName>
    <definedName name="bgvfcdx">#REF!</definedName>
    <definedName name="BHT_F" localSheetId="2">#REF!</definedName>
    <definedName name="BHT_F">#REF!</definedName>
    <definedName name="bi" localSheetId="2">#REF!</definedName>
    <definedName name="bi">#REF!</definedName>
    <definedName name="blActividadesDiarias" localSheetId="2">#REF!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 localSheetId="2">'[44]Ejecutado%'!#REF!</definedName>
    <definedName name="blEjecutado">#REF!</definedName>
    <definedName name="blEjecutadoPorcen">'[44]Ejecutado$'!$D$1:$CE$45</definedName>
    <definedName name="blEqCantiInf1" localSheetId="2">#REF!</definedName>
    <definedName name="blEqCantiInf1" localSheetId="0">#REF!</definedName>
    <definedName name="blEqCantiInf1" localSheetId="1">#REF!</definedName>
    <definedName name="blEqCantiInf1">#REF!</definedName>
    <definedName name="blEqCantiInf2" localSheetId="0">#REF!</definedName>
    <definedName name="blEqCantiInf2" localSheetId="1">#REF!</definedName>
    <definedName name="blEqCantiInf2">#REF!</definedName>
    <definedName name="blEqClaseInf1" localSheetId="0">#REF!</definedName>
    <definedName name="blEqClaseInf1" localSheetId="1">#REF!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#REF!</definedName>
    <definedName name="blProgramadoPesos">'[44]Programado$'!$I$1:$CK$45</definedName>
    <definedName name="blReferenciaInforme" localSheetId="2">#REF!</definedName>
    <definedName name="blReferenciaInforme" localSheetId="0">#REF!</definedName>
    <definedName name="blReferenciaInforme" localSheetId="1">#REF!</definedName>
    <definedName name="blReferenciaInforme">#REF!</definedName>
    <definedName name="bn" localSheetId="0">#REF!</definedName>
    <definedName name="bn" localSheetId="1">#REF!</definedName>
    <definedName name="bn">#REF!</definedName>
    <definedName name="Bombas" localSheetId="0">#REF!</definedName>
    <definedName name="Bombas" localSheetId="1">#REF!</definedName>
    <definedName name="Bombas">#REF!</definedName>
    <definedName name="BONO">#REF!</definedName>
    <definedName name="BORDER1" localSheetId="2">[45]steel!#REF!</definedName>
    <definedName name="BORDER1">#REF!</definedName>
    <definedName name="BORDET" localSheetId="2">#REF!</definedName>
    <definedName name="BORDET" localSheetId="0">#REF!</definedName>
    <definedName name="BORDET" localSheetId="1">#REF!</definedName>
    <definedName name="BORDET">#REF!</definedName>
    <definedName name="BORSHE" localSheetId="2">'[3]7422CW00'!#REF!</definedName>
    <definedName name="BORSHE">#REF!</definedName>
    <definedName name="BORSUM" localSheetId="2">'[3]7422CW00'!#REF!</definedName>
    <definedName name="BORSUM">#REF!</definedName>
    <definedName name="boxes" localSheetId="2">#REF!</definedName>
    <definedName name="boxes">#REF!</definedName>
    <definedName name="BQ" localSheetId="2">#REF!</definedName>
    <definedName name="BQ">#REF!</definedName>
    <definedName name="br" localSheetId="2" hidden="1">{"TAB1",#N/A,TRUE,"GENERAL";"TAB2",#N/A,TRUE,"GENERAL";"TAB3",#N/A,TRUE,"GENERAL";"TAB4",#N/A,TRUE,"GENERAL";"TAB5",#N/A,TRUE,"GENERAL"}</definedName>
    <definedName name="br" localSheetId="0">#REF!</definedName>
    <definedName name="br" localSheetId="1">#REF!</definedName>
    <definedName name="br">#REF!</definedName>
    <definedName name="BREAKER" localSheetId="2">#REF!</definedName>
    <definedName name="BREAKER">#REF!</definedName>
    <definedName name="BREAKERS" localSheetId="2">#REF!</definedName>
    <definedName name="BREAKERS">#REF!</definedName>
    <definedName name="Breakers_Switches" localSheetId="2">#REF!</definedName>
    <definedName name="Breakers_Switches">#REF!</definedName>
    <definedName name="Breakers_y_Switches">#REF!</definedName>
    <definedName name="bsb" localSheetId="2" hidden="1">{"via1",#N/A,TRUE,"general";"via2",#N/A,TRUE,"general";"via3",#N/A,TRUE,"general"}</definedName>
    <definedName name="bsb" localSheetId="0">#REF!</definedName>
    <definedName name="bsb" localSheetId="1">#REF!</definedName>
    <definedName name="bsb">#REF!</definedName>
    <definedName name="bspoi" localSheetId="2" hidden="1">{"TAB1",#N/A,TRUE,"GENERAL";"TAB2",#N/A,TRUE,"GENERAL";"TAB3",#N/A,TRUE,"GENERAL";"TAB4",#N/A,TRUE,"GENERAL";"TAB5",#N/A,TRUE,"GENERAL"}</definedName>
    <definedName name="bspoi" localSheetId="0">#REF!</definedName>
    <definedName name="bspoi" localSheetId="1">#REF!</definedName>
    <definedName name="bspoi">#REF!</definedName>
    <definedName name="BSW">[46]medelo!$D$37</definedName>
    <definedName name="bt" localSheetId="2" hidden="1">{"via1",#N/A,TRUE,"general";"via2",#N/A,TRUE,"general";"via3",#N/A,TRUE,"general"}</definedName>
    <definedName name="bt" localSheetId="0">#REF!</definedName>
    <definedName name="bt" localSheetId="1">#REF!</definedName>
    <definedName name="bt">#REF!</definedName>
    <definedName name="BTYJHTR" localSheetId="2" hidden="1">{"TAB1",#N/A,TRUE,"GENERAL";"TAB2",#N/A,TRUE,"GENERAL";"TAB3",#N/A,TRUE,"GENERAL";"TAB4",#N/A,TRUE,"GENERAL";"TAB5",#N/A,TRUE,"GENERAL"}</definedName>
    <definedName name="BTYJHTR" localSheetId="0">#REF!</definedName>
    <definedName name="BTYJHTR" localSheetId="1">#REF!</definedName>
    <definedName name="BTYJHTR">#REF!</definedName>
    <definedName name="BuiltIn_Print_Area" localSheetId="2">'[47]Form5 _Pág_ 1'!#REF!</definedName>
    <definedName name="BuiltIn_Print_Area">#REF!</definedName>
    <definedName name="BuiltIn_Print_Area___0" localSheetId="2">'[47]Form5 _Pág_ 2'!#REF!</definedName>
    <definedName name="BuiltIn_Print_Area___0">#REF!</definedName>
    <definedName name="bvbc" localSheetId="2" hidden="1">{"TAB1",#N/A,TRUE,"GENERAL";"TAB2",#N/A,TRUE,"GENERAL";"TAB3",#N/A,TRUE,"GENERAL";"TAB4",#N/A,TRUE,"GENERAL";"TAB5",#N/A,TRUE,"GENERAL"}</definedName>
    <definedName name="bvbc" localSheetId="0">#REF!</definedName>
    <definedName name="bvbc" localSheetId="1">#REF!</definedName>
    <definedName name="bvbc">#REF!</definedName>
    <definedName name="bvcb" localSheetId="2" hidden="1">{"via1",#N/A,TRUE,"general";"via2",#N/A,TRUE,"general";"via3",#N/A,TRUE,"general"}</definedName>
    <definedName name="bvcb" localSheetId="0">#REF!</definedName>
    <definedName name="bvcb" localSheetId="1">#REF!</definedName>
    <definedName name="bvcb">#REF!</definedName>
    <definedName name="bvn" localSheetId="2" hidden="1">{"via1",#N/A,TRUE,"general";"via2",#N/A,TRUE,"general";"via3",#N/A,TRUE,"general"}</definedName>
    <definedName name="bvn" localSheetId="0">#REF!</definedName>
    <definedName name="bvn" localSheetId="1">#REF!</definedName>
    <definedName name="bvn">#REF!</definedName>
    <definedName name="by" localSheetId="2" hidden="1">{"via1",#N/A,TRUE,"general";"via2",#N/A,TRUE,"general";"via3",#N/A,TRUE,"general"}</definedName>
    <definedName name="by" localSheetId="0">#REF!</definedName>
    <definedName name="by" localSheetId="1">#REF!</definedName>
    <definedName name="by">#REF!</definedName>
    <definedName name="C._C." localSheetId="2">#REF!</definedName>
    <definedName name="C._C.">#REF!</definedName>
    <definedName name="C_" localSheetId="2">#REF!</definedName>
    <definedName name="C_" localSheetId="0">#REF!</definedName>
    <definedName name="C_" localSheetId="1">#REF!</definedName>
    <definedName name="C_">#REF!</definedName>
    <definedName name="CA" localSheetId="0">#REF!</definedName>
    <definedName name="CA" localSheetId="1">#REF!</definedName>
    <definedName name="CA">#REF!</definedName>
    <definedName name="Cableado">#REF!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MPO">#REF!</definedName>
    <definedName name="CANT">#REF!</definedName>
    <definedName name="cantidad" localSheetId="2">'[48]TRAMO 03'!$F:$F,'[48]TRAMO 03'!$I:$I,'[48]TRAMO 03'!$K:$K,'[48]TRAMO 03'!#REF!,'[48]TRAMO 03'!#REF!,'[48]TRAMO 03'!#REF!,'[48]TRAMO 03'!#REF!,'[48]TRAMO 03'!#REF!,'[48]TRAMO 03'!#REF!,'[48]TRAMO 03'!#REF!,'[48]TRAMO 03'!#REF!,'[48]TRAMO 03'!#REF!,'[48]TRAMO 03'!#REF!,'[48]TRAMO 03'!#REF!,'[48]TRAMO 03'!#REF!,'[48]TRAMO 03'!#REF!</definedName>
    <definedName name="cantidad" localSheetId="0">#REF!</definedName>
    <definedName name="cantidad" localSheetId="1">#REF!</definedName>
    <definedName name="cantidad">#REF!</definedName>
    <definedName name="CAP" localSheetId="2">#REF!</definedName>
    <definedName name="CAP" localSheetId="0">#REF!</definedName>
    <definedName name="CAP" localSheetId="1">#REF!</definedName>
    <definedName name="CAP">#REF!</definedName>
    <definedName name="CAPAC._HSE" localSheetId="0">#REF!</definedName>
    <definedName name="CAPAC._HSE" localSheetId="1">#REF!</definedName>
    <definedName name="CAPAC._HSE">#REF!</definedName>
    <definedName name="CARGA" localSheetId="0">#REF!</definedName>
    <definedName name="CARGA" localSheetId="1">#REF!</definedName>
    <definedName name="CARGA">#REF!</definedName>
    <definedName name="CARGOS">#REF!</definedName>
    <definedName name="carlos">MODULO10.auto_abrir</definedName>
    <definedName name="CBLES" localSheetId="2">#REF!</definedName>
    <definedName name="CBLES" localSheetId="0">#REF!</definedName>
    <definedName name="CBLES" localSheetId="1">#REF!</definedName>
    <definedName name="CBLES">#REF!</definedName>
    <definedName name="CBLES1" localSheetId="0">#REF!</definedName>
    <definedName name="CBLES1" localSheetId="1">#REF!</definedName>
    <definedName name="CBLES1">#REF!</definedName>
    <definedName name="CBRDISEÑO">[49]SECTORIZACIÓN!$A$12:$G$20</definedName>
    <definedName name="CBWorkbookPriority" hidden="1">-1602700874</definedName>
    <definedName name="CC">[50]Personalizar!$G$22:$G$25</definedName>
    <definedName name="ccccc" localSheetId="2" hidden="1">{"TAB1",#N/A,TRUE,"GENERAL";"TAB2",#N/A,TRUE,"GENERAL";"TAB3",#N/A,TRUE,"GENERAL";"TAB4",#N/A,TRUE,"GENERAL";"TAB5",#N/A,TRUE,"GENERAL"}</definedName>
    <definedName name="ccccc" localSheetId="0">#REF!</definedName>
    <definedName name="ccccc" localSheetId="1">#REF!</definedName>
    <definedName name="ccccc">#REF!</definedName>
    <definedName name="CCCCCC" localSheetId="2">'[51]A. P. U.'!#REF!</definedName>
    <definedName name="CCCCCC">#REF!</definedName>
    <definedName name="CCT" localSheetId="2">#REF!</definedName>
    <definedName name="CCT" localSheetId="0">#REF!</definedName>
    <definedName name="CCT" localSheetId="1">#REF!</definedName>
    <definedName name="CCT">#REF!</definedName>
    <definedName name="ccto210" localSheetId="0">#REF!</definedName>
    <definedName name="ccto210" localSheetId="1">#REF!</definedName>
    <definedName name="ccto210">#REF!</definedName>
    <definedName name="cd">[52]Hoja1!$C$81</definedName>
    <definedName name="cdcdc" localSheetId="2" hidden="1">{"via1",#N/A,TRUE,"general";"via2",#N/A,TRUE,"general";"via3",#N/A,TRUE,"general"}</definedName>
    <definedName name="cdcdc" localSheetId="0">#REF!</definedName>
    <definedName name="cdcdc" localSheetId="1">#REF!</definedName>
    <definedName name="cdcdc">#REF!</definedName>
    <definedName name="CDctrl">[35]CDItem!$G$8</definedName>
    <definedName name="CDE" localSheetId="2">#REF!</definedName>
    <definedName name="CDE" localSheetId="0">#REF!</definedName>
    <definedName name="CDE" localSheetId="1">#REF!</definedName>
    <definedName name="CDE">#REF!</definedName>
    <definedName name="cdfgrtfd" localSheetId="0">#REF!</definedName>
    <definedName name="cdfgrtfd" localSheetId="1">#REF!</definedName>
    <definedName name="cdfgrtfd">#REF!</definedName>
    <definedName name="ceerf" localSheetId="2" hidden="1">{"TAB1",#N/A,TRUE,"GENERAL";"TAB2",#N/A,TRUE,"GENERAL";"TAB3",#N/A,TRUE,"GENERAL";"TAB4",#N/A,TRUE,"GENERAL";"TAB5",#N/A,TRUE,"GENERAL"}</definedName>
    <definedName name="ceerf" localSheetId="0">#REF!</definedName>
    <definedName name="ceerf" localSheetId="1">#REF!</definedName>
    <definedName name="ceerf">#REF!</definedName>
    <definedName name="CEMENTO">[53]Insum!$A$3:$H$63</definedName>
    <definedName name="CGDI01" localSheetId="2">[11]Tablas!#REF!</definedName>
    <definedName name="CGDI01">#REF!</definedName>
    <definedName name="CGDI02" localSheetId="2">[11]Tablas!#REF!</definedName>
    <definedName name="CGDI02">#REF!</definedName>
    <definedName name="CGDI03" localSheetId="2">[11]Tablas!#REF!</definedName>
    <definedName name="CGDI03">#REF!</definedName>
    <definedName name="CGDI04" localSheetId="2">[11]Tablas!#REF!</definedName>
    <definedName name="CGDI04">#REF!</definedName>
    <definedName name="CGDI05" localSheetId="2">[11]Tablas!#REF!</definedName>
    <definedName name="CGDI05">#REF!</definedName>
    <definedName name="CGDI06" localSheetId="2">[11]Tablas!#REF!</definedName>
    <definedName name="CGDI06">#REF!</definedName>
    <definedName name="CGDI07" localSheetId="2">[11]Tablas!#REF!</definedName>
    <definedName name="CGDI07">#REF!</definedName>
    <definedName name="CGDI08" localSheetId="2">[11]Tablas!#REF!</definedName>
    <definedName name="CGDI08">#REF!</definedName>
    <definedName name="CGEX01" localSheetId="2">[11]Tablas!#REF!</definedName>
    <definedName name="CGEX01">#REF!</definedName>
    <definedName name="CGEX02" localSheetId="2">[11]Tablas!#REF!</definedName>
    <definedName name="CGEX02">#REF!</definedName>
    <definedName name="CGEX031" localSheetId="2">[11]Tablas!#REF!</definedName>
    <definedName name="CGEX031">#REF!</definedName>
    <definedName name="CGEX04" localSheetId="2">[11]Tablas!#REF!</definedName>
    <definedName name="CGEX04">#REF!</definedName>
    <definedName name="CGFI011" localSheetId="2">[11]Tablas!#REF!</definedName>
    <definedName name="CGFI011">#REF!</definedName>
    <definedName name="CGFI012" localSheetId="2">[11]Tablas!#REF!</definedName>
    <definedName name="CGFI012">#REF!</definedName>
    <definedName name="CGFI021" localSheetId="2">[11]Tablas!#REF!</definedName>
    <definedName name="CGFI021">#REF!</definedName>
    <definedName name="CGFI022" localSheetId="2">[11]Tablas!#REF!</definedName>
    <definedName name="CGFI022">#REF!</definedName>
    <definedName name="CGFI023" localSheetId="2">[11]Tablas!#REF!</definedName>
    <definedName name="CGFI023">#REF!</definedName>
    <definedName name="CGFI024" localSheetId="2">[11]Tablas!#REF!</definedName>
    <definedName name="CGFI024">#REF!</definedName>
    <definedName name="CGFI031" localSheetId="2">[11]Tablas!#REF!</definedName>
    <definedName name="CGFI031">#REF!</definedName>
    <definedName name="CGFI032" localSheetId="2">[11]Tablas!#REF!</definedName>
    <definedName name="CGFI032">#REF!</definedName>
    <definedName name="CGFI0331" localSheetId="2">[11]Tablas!#REF!</definedName>
    <definedName name="CGFI0331">#REF!</definedName>
    <definedName name="CGFI0332" localSheetId="2">[11]Tablas!#REF!</definedName>
    <definedName name="CGFI0332">#REF!</definedName>
    <definedName name="CGFI0333" localSheetId="2">[11]Tablas!#REF!</definedName>
    <definedName name="CGFI0333">#REF!</definedName>
    <definedName name="CGFI0334" localSheetId="2">[11]Tablas!#REF!</definedName>
    <definedName name="CGFI0334">#REF!</definedName>
    <definedName name="CGFI0335" localSheetId="2">[11]Tablas!#REF!</definedName>
    <definedName name="CGFI0335">#REF!</definedName>
    <definedName name="CGFI0341" localSheetId="2">[11]Tablas!#REF!</definedName>
    <definedName name="CGFI0341">#REF!</definedName>
    <definedName name="CGFI0343" localSheetId="2">[11]Tablas!#REF!</definedName>
    <definedName name="CGFI0343">#REF!</definedName>
    <definedName name="CGFI0344" localSheetId="2">[11]Tablas!#REF!</definedName>
    <definedName name="CGFI0344">#REF!</definedName>
    <definedName name="CGPR01" localSheetId="2">[11]Tablas!#REF!</definedName>
    <definedName name="CGPR01">#REF!</definedName>
    <definedName name="CGPR021" localSheetId="2">[11]Tablas!#REF!</definedName>
    <definedName name="CGPR021">#REF!</definedName>
    <definedName name="CGPR022" localSheetId="2">[11]Tablas!#REF!</definedName>
    <definedName name="CGPR022">#REF!</definedName>
    <definedName name="CGPR023" localSheetId="2">[11]Tablas!#REF!</definedName>
    <definedName name="CGPR023">#REF!</definedName>
    <definedName name="CGPR024" localSheetId="2">[11]Tablas!#REF!</definedName>
    <definedName name="CGPR024">#REF!</definedName>
    <definedName name="CGPR031" localSheetId="2">[11]Tablas!#REF!</definedName>
    <definedName name="CGPR031">#REF!</definedName>
    <definedName name="CGPR032" localSheetId="2">[11]Tablas!#REF!</definedName>
    <definedName name="CGPR032">#REF!</definedName>
    <definedName name="CGPR0331" localSheetId="2">[11]Tablas!#REF!</definedName>
    <definedName name="CGPR0331">#REF!</definedName>
    <definedName name="CGPR0332" localSheetId="2">[11]Tablas!#REF!</definedName>
    <definedName name="CGPR0332">#REF!</definedName>
    <definedName name="CGPR0333" localSheetId="2">[11]Tablas!#REF!</definedName>
    <definedName name="CGPR0333">#REF!</definedName>
    <definedName name="CGPR041" localSheetId="2">[11]Tablas!#REF!</definedName>
    <definedName name="CGPR041">#REF!</definedName>
    <definedName name="CGPR042" localSheetId="2">[11]Tablas!#REF!</definedName>
    <definedName name="CGPR042">#REF!</definedName>
    <definedName name="CGPR043" localSheetId="2">[11]Tablas!#REF!</definedName>
    <definedName name="CGPR043">#REF!</definedName>
    <definedName name="CGPR051" localSheetId="2">[11]Tablas!#REF!</definedName>
    <definedName name="CGPR051">#REF!</definedName>
    <definedName name="CGPR052" localSheetId="2">[11]Tablas!#REF!</definedName>
    <definedName name="CGPR052">#REF!</definedName>
    <definedName name="CGPR0531" localSheetId="2">[11]Tablas!#REF!</definedName>
    <definedName name="CGPR0531">#REF!</definedName>
    <definedName name="CGPR0532" localSheetId="2">[11]Tablas!#REF!</definedName>
    <definedName name="CGPR0532">#REF!</definedName>
    <definedName name="CGPR0533" localSheetId="2">[11]Tablas!#REF!</definedName>
    <definedName name="CGPR0533">#REF!</definedName>
    <definedName name="CGPR0534" localSheetId="2">[11]Tablas!#REF!</definedName>
    <definedName name="CGPR0534">#REF!</definedName>
    <definedName name="CGPR0541" localSheetId="2">[11]Tablas!#REF!</definedName>
    <definedName name="CGPR0541">#REF!</definedName>
    <definedName name="CGPR0542" localSheetId="2">[11]Tablas!#REF!</definedName>
    <definedName name="CGPR0542">#REF!</definedName>
    <definedName name="CGPR0543" localSheetId="2">[11]Tablas!#REF!</definedName>
    <definedName name="CGPR0543">#REF!</definedName>
    <definedName name="CGPR061" localSheetId="2">[11]Tablas!#REF!</definedName>
    <definedName name="CGPR061">#REF!</definedName>
    <definedName name="CGPR062" localSheetId="2">[11]Tablas!#REF!</definedName>
    <definedName name="CGPR062">#REF!</definedName>
    <definedName name="CGPR0621" localSheetId="2">[11]Tablas!#REF!</definedName>
    <definedName name="CGPR0621">#REF!</definedName>
    <definedName name="CGPR0622" localSheetId="2">[11]Tablas!#REF!</definedName>
    <definedName name="CGPR0622">#REF!</definedName>
    <definedName name="CGPR0631" localSheetId="2">[11]Tablas!#REF!</definedName>
    <definedName name="CGPR0631">#REF!</definedName>
    <definedName name="CGPR0632" localSheetId="2">[11]Tablas!#REF!</definedName>
    <definedName name="CGPR0632">#REF!</definedName>
    <definedName name="CGPR0633" localSheetId="2">[11]Tablas!#REF!</definedName>
    <definedName name="CGPR0633">#REF!</definedName>
    <definedName name="CGPR0641" localSheetId="2">[11]Tablas!#REF!</definedName>
    <definedName name="CGPR0641">#REF!</definedName>
    <definedName name="CGPR0642" localSheetId="2">[11]Tablas!#REF!</definedName>
    <definedName name="CGPR0642">#REF!</definedName>
    <definedName name="CGPR0643" localSheetId="2">[11]Tablas!#REF!</definedName>
    <definedName name="CGPR0643">#REF!</definedName>
    <definedName name="CGRF01" localSheetId="2">[11]Tablas!#REF!</definedName>
    <definedName name="CGRF01">#REF!</definedName>
    <definedName name="CGRF02" localSheetId="2">[11]Tablas!#REF!</definedName>
    <definedName name="CGRF02">#REF!</definedName>
    <definedName name="CGRF031" localSheetId="2">[11]Tablas!#REF!</definedName>
    <definedName name="CGRF031">#REF!</definedName>
    <definedName name="CGRF032" localSheetId="2">[11]Tablas!#REF!</definedName>
    <definedName name="CGRF032">#REF!</definedName>
    <definedName name="CGRF0331" localSheetId="2">[11]Tablas!#REF!</definedName>
    <definedName name="CGRF0331">#REF!</definedName>
    <definedName name="CGRF0332" localSheetId="2">[11]Tablas!#REF!</definedName>
    <definedName name="CGRF0332">#REF!</definedName>
    <definedName name="CGRF0333" localSheetId="2">[11]Tablas!#REF!</definedName>
    <definedName name="CGRF0333">#REF!</definedName>
    <definedName name="CGRF0334" localSheetId="2">[11]Tablas!#REF!</definedName>
    <definedName name="CGRF0334">#REF!</definedName>
    <definedName name="CGRF0335" localSheetId="2">[11]Tablas!#REF!</definedName>
    <definedName name="CGRF0335">#REF!</definedName>
    <definedName name="CGRF0336" localSheetId="2">[11]Tablas!#REF!</definedName>
    <definedName name="CGRF0336">#REF!</definedName>
    <definedName name="CGRF0337" localSheetId="2">[11]Tablas!#REF!</definedName>
    <definedName name="CGRF0337">#REF!</definedName>
    <definedName name="CGRF0338" localSheetId="2">[11]Tablas!#REF!</definedName>
    <definedName name="CGRF0338">#REF!</definedName>
    <definedName name="CGRF0341" localSheetId="2">[11]Tablas!#REF!</definedName>
    <definedName name="CGRF0341">#REF!</definedName>
    <definedName name="CGRF0342" localSheetId="2">[11]Tablas!#REF!</definedName>
    <definedName name="CGRF0342">#REF!</definedName>
    <definedName name="CGRF0343" localSheetId="2">[11]Tablas!#REF!</definedName>
    <definedName name="CGRF0343">#REF!</definedName>
    <definedName name="CGRF041" localSheetId="2">[11]Tablas!#REF!</definedName>
    <definedName name="CGRF041">#REF!</definedName>
    <definedName name="CGRF042" localSheetId="2">[11]Tablas!#REF!</definedName>
    <definedName name="CGRF042">#REF!</definedName>
    <definedName name="CGRF0431" localSheetId="2">[11]Tablas!#REF!</definedName>
    <definedName name="CGRF0431">#REF!</definedName>
    <definedName name="CGRF0432" localSheetId="2">[11]Tablas!#REF!</definedName>
    <definedName name="CGRF0432">#REF!</definedName>
    <definedName name="CGRF0433" localSheetId="2">[11]Tablas!#REF!</definedName>
    <definedName name="CGRF0433">#REF!</definedName>
    <definedName name="CGRF0441" localSheetId="2">[11]Tablas!#REF!</definedName>
    <definedName name="CGRF0441">#REF!</definedName>
    <definedName name="CGRF0442" localSheetId="2">[11]Tablas!#REF!</definedName>
    <definedName name="CGRF0442">#REF!</definedName>
    <definedName name="CGRF0443" localSheetId="2">[11]Tablas!#REF!</definedName>
    <definedName name="CGRF0443">#REF!</definedName>
    <definedName name="CGSM01" localSheetId="2">[11]Tablas!#REF!</definedName>
    <definedName name="CGSM01">#REF!</definedName>
    <definedName name="CGSM02" localSheetId="2">[11]Tablas!#REF!</definedName>
    <definedName name="CGSM02">#REF!</definedName>
    <definedName name="CGSM03" localSheetId="2">[11]Tablas!#REF!</definedName>
    <definedName name="CGSM03">#REF!</definedName>
    <definedName name="CGSM04" localSheetId="2">[11]Tablas!#REF!</definedName>
    <definedName name="CGSM04">#REF!</definedName>
    <definedName name="CGSM05" localSheetId="2">[11]Tablas!#REF!</definedName>
    <definedName name="CGSM05">#REF!</definedName>
    <definedName name="CGSO011" localSheetId="2">[11]Tablas!#REF!</definedName>
    <definedName name="CGSO011">#REF!</definedName>
    <definedName name="CGSO012" localSheetId="2">[11]Tablas!#REF!</definedName>
    <definedName name="CGSO012">#REF!</definedName>
    <definedName name="CGSO013" localSheetId="2">[11]Tablas!#REF!</definedName>
    <definedName name="CGSO013">#REF!</definedName>
    <definedName name="CGSO014" localSheetId="2">[11]Tablas!#REF!</definedName>
    <definedName name="CGSO014">#REF!</definedName>
    <definedName name="CGSO02" localSheetId="2">[11]Tablas!#REF!</definedName>
    <definedName name="CGSO02">#REF!</definedName>
    <definedName name="CGSO031" localSheetId="2">[11]Tablas!#REF!</definedName>
    <definedName name="CGSO031">#REF!</definedName>
    <definedName name="CGSO032" localSheetId="2">[11]Tablas!#REF!</definedName>
    <definedName name="CGSO032">#REF!</definedName>
    <definedName name="CGSO033" localSheetId="2">[11]Tablas!#REF!</definedName>
    <definedName name="CGSO033">#REF!</definedName>
    <definedName name="CGSO034" localSheetId="2">[11]Tablas!#REF!</definedName>
    <definedName name="CGSO034">#REF!</definedName>
    <definedName name="CGSO041" localSheetId="2">[11]Tablas!#REF!</definedName>
    <definedName name="CGSO041">#REF!</definedName>
    <definedName name="CGSO042" localSheetId="2">[11]Tablas!#REF!</definedName>
    <definedName name="CGSO042">#REF!</definedName>
    <definedName name="CGSO043" localSheetId="2">[11]Tablas!#REF!</definedName>
    <definedName name="CGSO043">#REF!</definedName>
    <definedName name="CGSO044" localSheetId="2">[11]Tablas!#REF!</definedName>
    <definedName name="CGSO044">#REF!</definedName>
    <definedName name="CGSO051" localSheetId="2">[11]Tablas!#REF!</definedName>
    <definedName name="CGSO051">#REF!</definedName>
    <definedName name="CGSO052" localSheetId="2">[11]Tablas!#REF!</definedName>
    <definedName name="CGSO052">#REF!</definedName>
    <definedName name="CGSO053" localSheetId="2">[11]Tablas!#REF!</definedName>
    <definedName name="CGSO053">#REF!</definedName>
    <definedName name="CGSO054" localSheetId="2">[11]Tablas!#REF!</definedName>
    <definedName name="CGSO054">#REF!</definedName>
    <definedName name="CGSO055" localSheetId="2">[11]Tablas!#REF!</definedName>
    <definedName name="CGSO055">#REF!</definedName>
    <definedName name="CGSO061" localSheetId="2">[11]Tablas!#REF!</definedName>
    <definedName name="CGSO061">#REF!</definedName>
    <definedName name="CGSO062" localSheetId="2">[11]Tablas!#REF!</definedName>
    <definedName name="CGSO062">#REF!</definedName>
    <definedName name="CGSO063" localSheetId="2">[11]Tablas!#REF!</definedName>
    <definedName name="CGSO063">#REF!</definedName>
    <definedName name="CGSO064" localSheetId="2">[11]Tablas!#REF!</definedName>
    <definedName name="CGSO064">#REF!</definedName>
    <definedName name="CGTR011" localSheetId="2">[11]Tablas!#REF!</definedName>
    <definedName name="CGTR011">#REF!</definedName>
    <definedName name="CGTR012" localSheetId="2">[11]Tablas!#REF!</definedName>
    <definedName name="CGTR012">#REF!</definedName>
    <definedName name="CGTR021" localSheetId="2">[11]Tablas!#REF!</definedName>
    <definedName name="CGTR021">#REF!</definedName>
    <definedName name="CGTR022" localSheetId="2">[11]Tablas!#REF!</definedName>
    <definedName name="CGTR022">#REF!</definedName>
    <definedName name="CGTR023" localSheetId="2">[11]Tablas!#REF!</definedName>
    <definedName name="CGTR023">#REF!</definedName>
    <definedName name="CGTR031" localSheetId="2">[11]Tablas!#REF!</definedName>
    <definedName name="CGTR031">#REF!</definedName>
    <definedName name="CGTR032" localSheetId="2">[11]Tablas!#REF!</definedName>
    <definedName name="CGTR032">#REF!</definedName>
    <definedName name="CGTR033" localSheetId="2">[11]Tablas!#REF!</definedName>
    <definedName name="CGTR033">#REF!</definedName>
    <definedName name="CGTR034" localSheetId="2">[11]Tablas!#REF!</definedName>
    <definedName name="CGTR034">#REF!</definedName>
    <definedName name="CGTR035" localSheetId="2">[11]Tablas!#REF!</definedName>
    <definedName name="CGTR035">#REF!</definedName>
    <definedName name="CGTR036" localSheetId="2">[11]Tablas!#REF!</definedName>
    <definedName name="CGTR036">#REF!</definedName>
    <definedName name="CGTR037" localSheetId="2">[11]Tablas!#REF!</definedName>
    <definedName name="CGTR037">#REF!</definedName>
    <definedName name="CGTR038" localSheetId="2">[11]Tablas!#REF!</definedName>
    <definedName name="CGTR038">#REF!</definedName>
    <definedName name="CGTR039" localSheetId="2">[11]Tablas!#REF!</definedName>
    <definedName name="CGTR039">#REF!</definedName>
    <definedName name="CGTR041" localSheetId="2">[11]Tablas!#REF!</definedName>
    <definedName name="CGTR041">#REF!</definedName>
    <definedName name="CGTR042" localSheetId="2">[11]Tablas!#REF!</definedName>
    <definedName name="CGTR042">#REF!</definedName>
    <definedName name="CGTR043" localSheetId="2">[11]Tablas!#REF!</definedName>
    <definedName name="CGTR043">#REF!</definedName>
    <definedName name="CGTR044" localSheetId="2">[11]Tablas!#REF!</definedName>
    <definedName name="CGTR044">#REF!</definedName>
    <definedName name="CGTR051" localSheetId="2">[11]Tablas!#REF!</definedName>
    <definedName name="CGTR051">#REF!</definedName>
    <definedName name="Ch" localSheetId="2">#REF!</definedName>
    <definedName name="Ch" localSheetId="0">#REF!</definedName>
    <definedName name="Ch" localSheetId="1">#REF!</definedName>
    <definedName name="Ch">#REF!</definedName>
    <definedName name="CHK_PU" localSheetId="2">'[3]7422CW00'!#REF!</definedName>
    <definedName name="CHK_PU">#REF!</definedName>
    <definedName name="CHP" localSheetId="2">#REF!</definedName>
    <definedName name="CHP">#REF!</definedName>
    <definedName name="CISNEROS" localSheetId="2">#REF!</definedName>
    <definedName name="CISNEROS">#REF!</definedName>
    <definedName name="cjsa" localSheetId="2" hidden="1">#REF!</definedName>
    <definedName name="cjsa">#REF!</definedName>
    <definedName name="CL">#REF!</definedName>
    <definedName name="cmf">[54]Hoja1!$C$27</definedName>
    <definedName name="CMIBLE" localSheetId="2">#REF!</definedName>
    <definedName name="CMIBLE" localSheetId="0">#REF!</definedName>
    <definedName name="CMIBLE" localSheetId="1">#REF!</definedName>
    <definedName name="CMIBLE">#REF!</definedName>
    <definedName name="CMIBLE1" localSheetId="0">#REF!</definedName>
    <definedName name="CMIBLE1" localSheetId="1">#REF!</definedName>
    <definedName name="CMIBLE1">#REF!</definedName>
    <definedName name="Cod" localSheetId="0">#REF!</definedName>
    <definedName name="Cod" localSheetId="1">#REF!</definedName>
    <definedName name="Cod">#REF!</definedName>
    <definedName name="CodActEco">[10]EMPRESA!$F$10</definedName>
    <definedName name="codigo" localSheetId="2">#REF!,#REF!</definedName>
    <definedName name="codigo" localSheetId="0">#REF!</definedName>
    <definedName name="codigo" localSheetId="1">#REF!</definedName>
    <definedName name="codigo">#REF!</definedName>
    <definedName name="CodigoInversion" localSheetId="2">#REF!</definedName>
    <definedName name="CodigoInversion" localSheetId="0">#REF!</definedName>
    <definedName name="CodigoInversion" localSheetId="1">#REF!</definedName>
    <definedName name="CodigoInversion">#REF!</definedName>
    <definedName name="CodigoProyecto" localSheetId="2">#REF!</definedName>
    <definedName name="CodigoProyecto">#REF!</definedName>
    <definedName name="Codigos">#REF!</definedName>
    <definedName name="CODOS">#REF!</definedName>
    <definedName name="cogvsiruj" localSheetId="2">[34]COMPARATIVO!#REF!</definedName>
    <definedName name="cogvsiruj">#REF!</definedName>
    <definedName name="COLON" localSheetId="2">#REF!</definedName>
    <definedName name="COLON" localSheetId="0">#REF!</definedName>
    <definedName name="COLON" localSheetId="1">#REF!</definedName>
    <definedName name="COLON">#REF!</definedName>
    <definedName name="ColTap">'[20]Coloc. e Interc. Tapones'!$E$1:$E$65536</definedName>
    <definedName name="Com">'[40]LIQUIDA-NOMINA'!$AL$4</definedName>
    <definedName name="COMIDA" localSheetId="2">#REF!</definedName>
    <definedName name="COMIDA" localSheetId="0">#REF!</definedName>
    <definedName name="COMIDA" localSheetId="1">#REF!</definedName>
    <definedName name="COMIDA">#REF!</definedName>
    <definedName name="Compresores" localSheetId="0">#REF!</definedName>
    <definedName name="Compresores" localSheetId="1">#REF!</definedName>
    <definedName name="Compresores">#REF!</definedName>
    <definedName name="ConseqCat">0</definedName>
    <definedName name="ConseqForMitRisk">3</definedName>
    <definedName name="CONT">'[55]DATOS CONTRATO'!$G$13</definedName>
    <definedName name="Contratante">'[10]DATOS CONTRATO'!$E$6</definedName>
    <definedName name="CONTRATO">[40]CONTRATO!$E$8</definedName>
    <definedName name="COPIA">'FORMATO APU'!ERR</definedName>
    <definedName name="COPIA1" localSheetId="2">#REF!</definedName>
    <definedName name="COPIA1" localSheetId="0">#REF!</definedName>
    <definedName name="COPIA1" localSheetId="1">#REF!</definedName>
    <definedName name="COPIA1">#REF!</definedName>
    <definedName name="COPIA2" localSheetId="0">#REF!</definedName>
    <definedName name="COPIA2" localSheetId="1">#REF!</definedName>
    <definedName name="COPIA2">#REF!</definedName>
    <definedName name="copiao4">'FORMATO APU'!ERR</definedName>
    <definedName name="corri">'FORMATO APU'!ERR</definedName>
    <definedName name="COSTO_FRENTE">[56]BITACORA!$E$1:$E$65536</definedName>
    <definedName name="costo2" localSheetId="2" hidden="1">#REF!</definedName>
    <definedName name="costo2" localSheetId="0">#REF!</definedName>
    <definedName name="costo2" localSheetId="1">#REF!</definedName>
    <definedName name="costo2">#REF!</definedName>
    <definedName name="COSTODIRECTO" localSheetId="0">#REF!</definedName>
    <definedName name="COSTODIRECTO" localSheetId="1">#REF!</definedName>
    <definedName name="COSTODIRECTO">#REF!</definedName>
    <definedName name="COSTOS">[57]TARIFAS!$A$1:$F$52</definedName>
    <definedName name="CRIT" localSheetId="2">#REF!</definedName>
    <definedName name="CRIT" localSheetId="0">#REF!</definedName>
    <definedName name="CRIT" localSheetId="1">#REF!</definedName>
    <definedName name="CRIT">#REF!</definedName>
    <definedName name="CRIT_APIAY" localSheetId="0">#REF!</definedName>
    <definedName name="CRIT_APIAY" localSheetId="1">#REF!</definedName>
    <definedName name="CRIT_APIAY">#REF!</definedName>
    <definedName name="CRIT_CHICHI" localSheetId="0">#REF!</definedName>
    <definedName name="CRIT_CHICHI" localSheetId="1">#REF!</definedName>
    <definedName name="CRIT_CHICHI">#REF!</definedName>
    <definedName name="CRIT_CHICHI1">#REF!</definedName>
    <definedName name="CRIT_DOL">#REF!</definedName>
    <definedName name="CRIT_DOL1">#REF!</definedName>
    <definedName name="CRIT1">#REF!</definedName>
    <definedName name="Criteria_MI">[58]civ_roma!$C$803:$G$804</definedName>
    <definedName name="Criterios_IM" localSheetId="2">'[3]7422CW00'!#REF!</definedName>
    <definedName name="Criterios_IM">#REF!</definedName>
    <definedName name="Criticidad">[59]Tabla!$A$1:$A$5</definedName>
    <definedName name="cs" localSheetId="2">#REF!</definedName>
    <definedName name="cs" localSheetId="0">#REF!</definedName>
    <definedName name="cs" localSheetId="1">#REF!</definedName>
    <definedName name="cs">#REF!</definedName>
    <definedName name="CS_AVG_SIZE" localSheetId="0">#REF!</definedName>
    <definedName name="CS_AVG_SIZE" localSheetId="1">#REF!</definedName>
    <definedName name="CS_AVG_SIZE">#REF!</definedName>
    <definedName name="CS_WELDING" localSheetId="0">#REF!</definedName>
    <definedName name="CS_WELDING" localSheetId="1">#REF!</definedName>
    <definedName name="CS_WELDING">#REF!</definedName>
    <definedName name="CTA">#REF!</definedName>
    <definedName name="CTE">#REF!</definedName>
    <definedName name="CTR" localSheetId="2">'[3]7422CW00'!#REF!</definedName>
    <definedName name="CTR">#REF!</definedName>
    <definedName name="CTRPAG" localSheetId="2">'[3]7422CW00'!#REF!</definedName>
    <definedName name="CTRPAG">#REF!</definedName>
    <definedName name="CUAL">'FORMATO APU'!ERR</definedName>
    <definedName name="CUBS" localSheetId="2">#REF!</definedName>
    <definedName name="CUBS" localSheetId="0">#REF!</definedName>
    <definedName name="CUBS" localSheetId="1">#REF!</definedName>
    <definedName name="CUBS">#REF!</definedName>
    <definedName name="CUNET" localSheetId="2" hidden="1">{"via1",#N/A,TRUE,"general";"via2",#N/A,TRUE,"general";"via3",#N/A,TRUE,"general"}</definedName>
    <definedName name="CUNET" localSheetId="0">#REF!</definedName>
    <definedName name="CUNET" localSheetId="1">#REF!</definedName>
    <definedName name="CUNET">#REF!</definedName>
    <definedName name="Customize">[50]!Customize</definedName>
    <definedName name="cv" localSheetId="2">#REF!</definedName>
    <definedName name="cv" localSheetId="0">#REF!</definedName>
    <definedName name="cv" localSheetId="1">#REF!</definedName>
    <definedName name="cv">#REF!</definedName>
    <definedName name="CVa">'[20]Cambio de Valv.'!$E$1:$E$65536</definedName>
    <definedName name="cvbcvbf" localSheetId="2" hidden="1">{#N/A,#N/A,TRUE,"INGENIERIA";#N/A,#N/A,TRUE,"COMPRAS";#N/A,#N/A,TRUE,"DIRECCION";#N/A,#N/A,TRUE,"RESUMEN"}</definedName>
    <definedName name="cvbcvbf" localSheetId="0">#REF!</definedName>
    <definedName name="cvbcvbf" localSheetId="1">#REF!</definedName>
    <definedName name="cvbcvbf">#REF!</definedName>
    <definedName name="cvfvd" localSheetId="2" hidden="1">{"via1",#N/A,TRUE,"general";"via2",#N/A,TRUE,"general";"via3",#N/A,TRUE,"general"}</definedName>
    <definedName name="cvfvd" localSheetId="0">#REF!</definedName>
    <definedName name="cvfvd" localSheetId="1">#REF!</definedName>
    <definedName name="cvfvd">#REF!</definedName>
    <definedName name="cvn" localSheetId="2" hidden="1">{"TAB1",#N/A,TRUE,"GENERAL";"TAB2",#N/A,TRUE,"GENERAL";"TAB3",#N/A,TRUE,"GENERAL";"TAB4",#N/A,TRUE,"GENERAL";"TAB5",#N/A,TRUE,"GENERAL"}</definedName>
    <definedName name="cvn" localSheetId="0">#REF!</definedName>
    <definedName name="cvn" localSheetId="1">#REF!</definedName>
    <definedName name="cvn">#REF!</definedName>
    <definedName name="CVXC" localSheetId="2" hidden="1">{"via1",#N/A,TRUE,"general";"via2",#N/A,TRUE,"general";"via3",#N/A,TRUE,"general"}</definedName>
    <definedName name="CVXC" localSheetId="0">#REF!</definedName>
    <definedName name="CVXC" localSheetId="1">#REF!</definedName>
    <definedName name="CVXC">#REF!</definedName>
    <definedName name="d" localSheetId="2" hidden="1">{"TAB1",#N/A,TRUE,"GENERAL";"TAB2",#N/A,TRUE,"GENERAL";"TAB3",#N/A,TRUE,"GENERAL";"TAB4",#N/A,TRUE,"GENERAL";"TAB5",#N/A,TRUE,"GENERAL"}</definedName>
    <definedName name="d" localSheetId="0">#REF!</definedName>
    <definedName name="d" localSheetId="1">#REF!</definedName>
    <definedName name="d">#REF!</definedName>
    <definedName name="D_1" localSheetId="2">#REF!</definedName>
    <definedName name="D_1">#REF!</definedName>
    <definedName name="DAFT" localSheetId="2">#REF!</definedName>
    <definedName name="DAFT">#REF!</definedName>
    <definedName name="DANODO" localSheetId="2">#REF!</definedName>
    <definedName name="DANODO">#REF!</definedName>
    <definedName name="DANODOF">#REF!</definedName>
    <definedName name="DANODOFT">#REF!</definedName>
    <definedName name="dario" localSheetId="2">'[23]GPI 526'!#REF!</definedName>
    <definedName name="dario">#REF!</definedName>
    <definedName name="DASD" localSheetId="2" hidden="1">{"TAB1",#N/A,TRUE,"GENERAL";"TAB2",#N/A,TRUE,"GENERAL";"TAB3",#N/A,TRUE,"GENERAL";"TAB4",#N/A,TRUE,"GENERAL";"TAB5",#N/A,TRUE,"GENERAL"}</definedName>
    <definedName name="DASD" localSheetId="0">#REF!</definedName>
    <definedName name="DASD" localSheetId="1">#REF!</definedName>
    <definedName name="DASD">#REF!</definedName>
    <definedName name="Data" localSheetId="2">#REF!</definedName>
    <definedName name="Data">#REF!</definedName>
    <definedName name="data1" localSheetId="2">#REF!</definedName>
    <definedName name="data1">#REF!</definedName>
    <definedName name="data10" localSheetId="2">#REF!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[58]civ_roma!$C$9:$G$799</definedName>
    <definedName name="DATO1">'[60]46'!$D$3:$CK$429</definedName>
    <definedName name="datos" localSheetId="2">#REF!</definedName>
    <definedName name="datos" localSheetId="0">#REF!</definedName>
    <definedName name="datos" localSheetId="1">#REF!</definedName>
    <definedName name="datos">#REF!</definedName>
    <definedName name="DBASE1" localSheetId="0">#REF!</definedName>
    <definedName name="DBASE1" localSheetId="1">#REF!</definedName>
    <definedName name="DBASE1">#REF!</definedName>
    <definedName name="DBASE2" localSheetId="0">#REF!</definedName>
    <definedName name="DBASE2" localSheetId="1">#REF!</definedName>
    <definedName name="DBASE2">#REF!</definedName>
    <definedName name="DBASE3">#REF!</definedName>
    <definedName name="dbfdfbi" localSheetId="2" hidden="1">{"TAB1",#N/A,TRUE,"GENERAL";"TAB2",#N/A,TRUE,"GENERAL";"TAB3",#N/A,TRUE,"GENERAL";"TAB4",#N/A,TRUE,"GENERAL";"TAB5",#N/A,TRUE,"GENERAL"}</definedName>
    <definedName name="dbfdfbi" localSheetId="0">#REF!</definedName>
    <definedName name="dbfdfbi" localSheetId="1">#REF!</definedName>
    <definedName name="dbfdfbi">#REF!</definedName>
    <definedName name="Dbgcm" localSheetId="2">#REF!</definedName>
    <definedName name="Dbgcm" localSheetId="0">#REF!</definedName>
    <definedName name="Dbgcm" localSheetId="1">#REF!</definedName>
    <definedName name="Dbgcm">#REF!</definedName>
    <definedName name="dc" localSheetId="0">#REF!</definedName>
    <definedName name="dc" localSheetId="1">#REF!</definedName>
    <definedName name="dc">#REF!</definedName>
    <definedName name="Dcacm" localSheetId="0">#REF!</definedName>
    <definedName name="Dcacm" localSheetId="1">#REF!</definedName>
    <definedName name="Dcacm">#REF!</definedName>
    <definedName name="DCI" localSheetId="2">[12]Tablas!#REF!</definedName>
    <definedName name="DCI" localSheetId="0">#REF!</definedName>
    <definedName name="DCI" localSheetId="1">#REF!</definedName>
    <definedName name="DCI">#REF!</definedName>
    <definedName name="DCI1_1" localSheetId="2">[12]Tablas!#REF!</definedName>
    <definedName name="DCI1_1" localSheetId="0">#REF!</definedName>
    <definedName name="DCI1_1" localSheetId="1">#REF!</definedName>
    <definedName name="DCI1_1">#REF!</definedName>
    <definedName name="DCI1_1_1" localSheetId="2">[12]Tablas!#REF!</definedName>
    <definedName name="DCI1_1_1" localSheetId="0">#REF!</definedName>
    <definedName name="DCI1_1_1" localSheetId="1">#REF!</definedName>
    <definedName name="DCI1_1_1">#REF!</definedName>
    <definedName name="DCI1_1_2" localSheetId="2">[12]Tablas!#REF!</definedName>
    <definedName name="DCI1_1_2" localSheetId="0">#REF!</definedName>
    <definedName name="DCI1_1_2" localSheetId="1">#REF!</definedName>
    <definedName name="DCI1_1_2">#REF!</definedName>
    <definedName name="DCI1_1_3" localSheetId="2">[12]Tablas!#REF!</definedName>
    <definedName name="DCI1_1_3">#REF!</definedName>
    <definedName name="DCI1_1_4" localSheetId="2">[12]Tablas!#REF!</definedName>
    <definedName name="DCI1_1_4">#REF!</definedName>
    <definedName name="DCI1_2" localSheetId="2">[12]Tablas!#REF!</definedName>
    <definedName name="DCI1_2">#REF!</definedName>
    <definedName name="DCI1_3" localSheetId="2">[12]Tablas!#REF!</definedName>
    <definedName name="DCI1_3">#REF!</definedName>
    <definedName name="DCI1_4" localSheetId="2">[12]Tablas!#REF!</definedName>
    <definedName name="DCI1_4">#REF!</definedName>
    <definedName name="DCorriente" localSheetId="2">#REF!</definedName>
    <definedName name="DCorriente" localSheetId="0">#REF!</definedName>
    <definedName name="DCorriente" localSheetId="1">#REF!</definedName>
    <definedName name="DCorriente">#REF!</definedName>
    <definedName name="Dcorriente1" localSheetId="2">'[61]Pta a tierra'!#REF!</definedName>
    <definedName name="Dcorriente1">#REF!</definedName>
    <definedName name="DCSDCTV" localSheetId="2" hidden="1">{"via1",#N/A,TRUE,"general";"via2",#N/A,TRUE,"general";"via3",#N/A,TRUE,"general"}</definedName>
    <definedName name="DCSDCTV" localSheetId="0">#REF!</definedName>
    <definedName name="DCSDCTV" localSheetId="1">#REF!</definedName>
    <definedName name="DCSDCTV">#REF!</definedName>
    <definedName name="dd" localSheetId="2">#REF!</definedName>
    <definedName name="dd" localSheetId="0">#REF!</definedName>
    <definedName name="dd" localSheetId="1">#REF!</definedName>
    <definedName name="dd">#REF!</definedName>
    <definedName name="ddd" localSheetId="2" hidden="1">{"via1",#N/A,TRUE,"general";"via2",#N/A,TRUE,"general";"via3",#N/A,TRUE,"general"}</definedName>
    <definedName name="ddd" localSheetId="0">#REF!</definedName>
    <definedName name="ddd" localSheetId="1">#REF!</definedName>
    <definedName name="ddd">#REF!</definedName>
    <definedName name="DDDD" localSheetId="2" hidden="1">{#N/A,#N/A,FALSE,"Estatico";#N/A,#N/A,FALSE,"Tuberia";#N/A,#N/A,FALSE,"Instrumentación";#N/A,#N/A,FALSE,"Mecanica";#N/A,#N/A,FALSE,"Electrico";#N/A,#N/A,FALSE,"Ofic.Civiles"}</definedName>
    <definedName name="DDDD" localSheetId="0">#REF!</definedName>
    <definedName name="DDDD" localSheetId="1">#REF!</definedName>
    <definedName name="DDDD">#REF!</definedName>
    <definedName name="DDDDDDD" localSheetId="2" hidden="1">{#N/A,#N/A,FALSE,"orthoflow";#N/A,#N/A,FALSE,"Miscelaneos";#N/A,#N/A,FALSE,"Instrumentacio";#N/A,#N/A,FALSE,"Electrico";#N/A,#N/A,FALSE,"Valv. Seguridad"}</definedName>
    <definedName name="DDDDDDD" localSheetId="0">#REF!</definedName>
    <definedName name="DDDDDDD" localSheetId="1">#REF!</definedName>
    <definedName name="DDDDDDD">#REF!</definedName>
    <definedName name="ddddt" localSheetId="2" hidden="1">{"via1",#N/A,TRUE,"general";"via2",#N/A,TRUE,"general";"via3",#N/A,TRUE,"general"}</definedName>
    <definedName name="ddddt" localSheetId="0">#REF!</definedName>
    <definedName name="ddddt" localSheetId="1">#REF!</definedName>
    <definedName name="ddddt">#REF!</definedName>
    <definedName name="ddewdw" localSheetId="2" hidden="1">{"TAB1",#N/A,TRUE,"GENERAL";"TAB2",#N/A,TRUE,"GENERAL";"TAB3",#N/A,TRUE,"GENERAL";"TAB4",#N/A,TRUE,"GENERAL";"TAB5",#N/A,TRUE,"GENERAL"}</definedName>
    <definedName name="ddewdw" localSheetId="0">#REF!</definedName>
    <definedName name="ddewdw" localSheetId="1">#REF!</definedName>
    <definedName name="ddewdw">#REF!</definedName>
    <definedName name="ddfdh" localSheetId="2" hidden="1">{"TAB1",#N/A,TRUE,"GENERAL";"TAB2",#N/A,TRUE,"GENERAL";"TAB3",#N/A,TRUE,"GENERAL";"TAB4",#N/A,TRUE,"GENERAL";"TAB5",#N/A,TRUE,"GENERAL"}</definedName>
    <definedName name="ddfdh" localSheetId="0">#REF!</definedName>
    <definedName name="ddfdh" localSheetId="1">#REF!</definedName>
    <definedName name="ddfdh">#REF!</definedName>
    <definedName name="DDGSDP" localSheetId="2" hidden="1">{"TAB1",#N/A,TRUE,"GENERAL";"TAB2",#N/A,TRUE,"GENERAL";"TAB3",#N/A,TRUE,"GENERAL";"TAB4",#N/A,TRUE,"GENERAL";"TAB5",#N/A,TRUE,"GENERAL"}</definedName>
    <definedName name="DDGSDP" localSheetId="0">#REF!</definedName>
    <definedName name="DDGSDP" localSheetId="1">#REF!</definedName>
    <definedName name="DDGSDP">#REF!</definedName>
    <definedName name="DDS" localSheetId="2">[12]Tablas!#REF!</definedName>
    <definedName name="DDS">#REF!</definedName>
    <definedName name="DDS1_1" localSheetId="2">[12]Tablas!#REF!</definedName>
    <definedName name="DDS1_1">#REF!</definedName>
    <definedName name="DDS1_1_1" localSheetId="2">[12]Tablas!#REF!</definedName>
    <definedName name="DDS1_1_1">#REF!</definedName>
    <definedName name="deded" localSheetId="2" hidden="1">{"TAB1",#N/A,TRUE,"GENERAL";"TAB2",#N/A,TRUE,"GENERAL";"TAB3",#N/A,TRUE,"GENERAL";"TAB4",#N/A,TRUE,"GENERAL";"TAB5",#N/A,TRUE,"GENERAL"}</definedName>
    <definedName name="deded" localSheetId="0">#REF!</definedName>
    <definedName name="deded" localSheetId="1">#REF!</definedName>
    <definedName name="deded">#REF!</definedName>
    <definedName name="defd" localSheetId="2" hidden="1">{"via1",#N/A,TRUE,"general";"via2",#N/A,TRUE,"general";"via3",#N/A,TRUE,"general"}</definedName>
    <definedName name="defd" localSheetId="0">#REF!</definedName>
    <definedName name="defd" localSheetId="1">#REF!</definedName>
    <definedName name="defd">#REF!</definedName>
    <definedName name="demanto" localSheetId="2">#REF!</definedName>
    <definedName name="demanto" localSheetId="0">#REF!</definedName>
    <definedName name="demanto" localSheetId="1">#REF!</definedName>
    <definedName name="demanto">#REF!</definedName>
    <definedName name="DEMOLICIÓN">'[62]BASE-LISTAS'!$B$24:$B$29</definedName>
    <definedName name="DEP_VPR_GRM" localSheetId="2">#REF!</definedName>
    <definedName name="DEP_VPR_GRM" localSheetId="0">#REF!</definedName>
    <definedName name="DEP_VPR_GRM" localSheetId="1">#REF!</definedName>
    <definedName name="DEP_VPR_GRM">#REF!</definedName>
    <definedName name="DEP_VPR_GRN" localSheetId="0">#REF!</definedName>
    <definedName name="DEP_VPR_GRN" localSheetId="1">#REF!</definedName>
    <definedName name="DEP_VPR_GRN">#REF!</definedName>
    <definedName name="DEP_VPR_GRS" localSheetId="0">#REF!</definedName>
    <definedName name="DEP_VPR_GRS" localSheetId="1">#REF!</definedName>
    <definedName name="DEP_VPR_GRS">#REF!</definedName>
    <definedName name="DEP_VPR_GTP">#REF!</definedName>
    <definedName name="DEP_VPR_NA">#REF!</definedName>
    <definedName name="DEPEND">[59]Tabla!$B$1:$B$397</definedName>
    <definedName name="DEPENDENCIA">[59]Tabla!$B$1:$B$397</definedName>
    <definedName name="DEPENDENCIAS">[59]Tabla!$B$1:$B$397</definedName>
    <definedName name="DERFE" localSheetId="2">#REF!</definedName>
    <definedName name="DERFE" localSheetId="0">#REF!</definedName>
    <definedName name="DERFE" localSheetId="1">#REF!</definedName>
    <definedName name="DERFE">#REF!</definedName>
    <definedName name="desarrolladas">'[27]Reservas de Petróleo'!$A$2,'[27]Reservas de Petróleo'!$A$1,'[27]Reservas de Petróleo'!$D$4,'[27]Reservas de Petróleo'!$F$1:$F$65536</definedName>
    <definedName name="DESCUNMI" localSheetId="2">#REF!</definedName>
    <definedName name="DESCUNMI" localSheetId="0">#REF!</definedName>
    <definedName name="DESCUNMI" localSheetId="1">#REF!</definedName>
    <definedName name="DESCUNMI">#REF!</definedName>
    <definedName name="DEST_ART" localSheetId="2">[45]steel!#REF!</definedName>
    <definedName name="DEST_ART" localSheetId="0">#REF!</definedName>
    <definedName name="DEST_ART" localSheetId="1">#REF!</definedName>
    <definedName name="DEST_ART">#REF!</definedName>
    <definedName name="DESTCOD" localSheetId="2">'[3]7422CW00'!#REF!</definedName>
    <definedName name="DESTCOD" localSheetId="0">#REF!</definedName>
    <definedName name="DESTCOD" localSheetId="1">#REF!</definedName>
    <definedName name="DESTCOD">#REF!</definedName>
    <definedName name="DESTFG" localSheetId="2">'[3]7422CW00'!#REF!</definedName>
    <definedName name="DESTFG" localSheetId="0">#REF!</definedName>
    <definedName name="DESTFG" localSheetId="1">#REF!</definedName>
    <definedName name="DESTFG">#REF!</definedName>
    <definedName name="DESTQTY" localSheetId="2">'[3]7422CW00'!#REF!</definedName>
    <definedName name="DESTQTY">#REF!</definedName>
    <definedName name="DETAIL" localSheetId="2">#REF!</definedName>
    <definedName name="DETAIL">#REF!</definedName>
    <definedName name="Detalle_Reserva" localSheetId="2">#REF!</definedName>
    <definedName name="Detalle_Reserva">#REF!</definedName>
    <definedName name="DEX" localSheetId="0">#REF!</definedName>
    <definedName name="DEX" localSheetId="1">#REF!</definedName>
    <definedName name="DEX">#REF!</definedName>
    <definedName name="DF" localSheetId="2">[63]Cronograma!#REF!</definedName>
    <definedName name="DF" localSheetId="0">#REF!</definedName>
    <definedName name="DF" localSheetId="1">#REF!</definedName>
    <definedName name="DF">#REF!</definedName>
    <definedName name="dfa" localSheetId="2" hidden="1">{"TAB1",#N/A,TRUE,"GENERAL";"TAB2",#N/A,TRUE,"GENERAL";"TAB3",#N/A,TRUE,"GENERAL";"TAB4",#N/A,TRUE,"GENERAL";"TAB5",#N/A,TRUE,"GENERAL"}</definedName>
    <definedName name="dfa" localSheetId="0">#REF!</definedName>
    <definedName name="dfa" localSheetId="1">#REF!</definedName>
    <definedName name="dfa">#REF!</definedName>
    <definedName name="dfasd" localSheetId="2" hidden="1">{"TAB1",#N/A,TRUE,"GENERAL";"TAB2",#N/A,TRUE,"GENERAL";"TAB3",#N/A,TRUE,"GENERAL";"TAB4",#N/A,TRUE,"GENERAL";"TAB5",#N/A,TRUE,"GENERAL"}</definedName>
    <definedName name="dfasd" localSheetId="0">#REF!</definedName>
    <definedName name="dfasd" localSheetId="1">#REF!</definedName>
    <definedName name="dfasd">#REF!</definedName>
    <definedName name="DFBNJ" localSheetId="2" hidden="1">{"via1",#N/A,TRUE,"general";"via2",#N/A,TRUE,"general";"via3",#N/A,TRUE,"general"}</definedName>
    <definedName name="DFBNJ" localSheetId="0">#REF!</definedName>
    <definedName name="DFBNJ" localSheetId="1">#REF!</definedName>
    <definedName name="DFBNJ">#REF!</definedName>
    <definedName name="dfds" localSheetId="2" hidden="1">{"TAB1",#N/A,TRUE,"GENERAL";"TAB2",#N/A,TRUE,"GENERAL";"TAB3",#N/A,TRUE,"GENERAL";"TAB4",#N/A,TRUE,"GENERAL";"TAB5",#N/A,TRUE,"GENERAL"}</definedName>
    <definedName name="dfds" localSheetId="0">#REF!</definedName>
    <definedName name="dfds" localSheetId="1">#REF!</definedName>
    <definedName name="dfds">#REF!</definedName>
    <definedName name="dfdsfi" localSheetId="2" hidden="1">{"via1",#N/A,TRUE,"general";"via2",#N/A,TRUE,"general";"via3",#N/A,TRUE,"general"}</definedName>
    <definedName name="dfdsfi" localSheetId="0">#REF!</definedName>
    <definedName name="dfdsfi" localSheetId="1">#REF!</definedName>
    <definedName name="dfdsfi">#REF!</definedName>
    <definedName name="dffffe" localSheetId="2" hidden="1">{"TAB1",#N/A,TRUE,"GENERAL";"TAB2",#N/A,TRUE,"GENERAL";"TAB3",#N/A,TRUE,"GENERAL";"TAB4",#N/A,TRUE,"GENERAL";"TAB5",#N/A,TRUE,"GENERAL"}</definedName>
    <definedName name="dffffe" localSheetId="0">#REF!</definedName>
    <definedName name="dffffe" localSheetId="1">#REF!</definedName>
    <definedName name="dffffe">#REF!</definedName>
    <definedName name="DFG" localSheetId="2" hidden="1">{"via1",#N/A,TRUE,"general";"via2",#N/A,TRUE,"general";"via3",#N/A,TRUE,"general"}</definedName>
    <definedName name="DFG" localSheetId="0">#REF!</definedName>
    <definedName name="DFG" localSheetId="1">#REF!</definedName>
    <definedName name="DFG">#REF!</definedName>
    <definedName name="DFGBHJ" localSheetId="2" hidden="1">{"via1",#N/A,TRUE,"general";"via2",#N/A,TRUE,"general";"via3",#N/A,TRUE,"general"}</definedName>
    <definedName name="DFGBHJ" localSheetId="0">#REF!</definedName>
    <definedName name="DFGBHJ" localSheetId="1">#REF!</definedName>
    <definedName name="DFGBHJ">#REF!</definedName>
    <definedName name="DFGDFG" localSheetId="2" hidden="1">{"via1",#N/A,TRUE,"general";"via2",#N/A,TRUE,"general";"via3",#N/A,TRUE,"general"}</definedName>
    <definedName name="DFGDFG" localSheetId="0">#REF!</definedName>
    <definedName name="DFGDFG" localSheetId="1">#REF!</definedName>
    <definedName name="DFGDFG">#REF!</definedName>
    <definedName name="DFGDYYB" localSheetId="2" hidden="1">{"TAB1",#N/A,TRUE,"GENERAL";"TAB2",#N/A,TRUE,"GENERAL";"TAB3",#N/A,TRUE,"GENERAL";"TAB4",#N/A,TRUE,"GENERAL";"TAB5",#N/A,TRUE,"GENERAL"}</definedName>
    <definedName name="DFGDYYB" localSheetId="0">#REF!</definedName>
    <definedName name="DFGDYYB" localSheetId="1">#REF!</definedName>
    <definedName name="DFGDYYB">#REF!</definedName>
    <definedName name="dfgf" localSheetId="2" hidden="1">{"via1",#N/A,TRUE,"general";"via2",#N/A,TRUE,"general";"via3",#N/A,TRUE,"general"}</definedName>
    <definedName name="dfgf" localSheetId="0">#REF!</definedName>
    <definedName name="dfgf" localSheetId="1">#REF!</definedName>
    <definedName name="dfgf">#REF!</definedName>
    <definedName name="DFGFBOP" localSheetId="2" hidden="1">{"TAB1",#N/A,TRUE,"GENERAL";"TAB2",#N/A,TRUE,"GENERAL";"TAB3",#N/A,TRUE,"GENERAL";"TAB4",#N/A,TRUE,"GENERAL";"TAB5",#N/A,TRUE,"GENERAL"}</definedName>
    <definedName name="DFGFBOP" localSheetId="0">#REF!</definedName>
    <definedName name="DFGFBOP" localSheetId="1">#REF!</definedName>
    <definedName name="DFGFBOP">#REF!</definedName>
    <definedName name="DFGFDG" localSheetId="2" hidden="1">{"TAB1",#N/A,TRUE,"GENERAL";"TAB2",#N/A,TRUE,"GENERAL";"TAB3",#N/A,TRUE,"GENERAL";"TAB4",#N/A,TRUE,"GENERAL";"TAB5",#N/A,TRUE,"GENERAL"}</definedName>
    <definedName name="DFGFDG" localSheetId="0">#REF!</definedName>
    <definedName name="DFGFDG" localSheetId="1">#REF!</definedName>
    <definedName name="DFGFDG">#REF!</definedName>
    <definedName name="DFGV" localSheetId="2" hidden="1">{"TAB1",#N/A,TRUE,"GENERAL";"TAB2",#N/A,TRUE,"GENERAL";"TAB3",#N/A,TRUE,"GENERAL";"TAB4",#N/A,TRUE,"GENERAL";"TAB5",#N/A,TRUE,"GENERAL"}</definedName>
    <definedName name="DFGV" localSheetId="0">#REF!</definedName>
    <definedName name="DFGV" localSheetId="1">#REF!</definedName>
    <definedName name="DFGV">#REF!</definedName>
    <definedName name="dfgypuj" localSheetId="2" hidden="1">{"TAB1",#N/A,TRUE,"GENERAL";"TAB2",#N/A,TRUE,"GENERAL";"TAB3",#N/A,TRUE,"GENERAL";"TAB4",#N/A,TRUE,"GENERAL";"TAB5",#N/A,TRUE,"GENERAL"}</definedName>
    <definedName name="dfgypuj" localSheetId="0">#REF!</definedName>
    <definedName name="dfgypuj" localSheetId="1">#REF!</definedName>
    <definedName name="dfgypuj">#REF!</definedName>
    <definedName name="dfh" localSheetId="2" hidden="1">{"TAB1",#N/A,TRUE,"GENERAL";"TAB2",#N/A,TRUE,"GENERAL";"TAB3",#N/A,TRUE,"GENERAL";"TAB4",#N/A,TRUE,"GENERAL";"TAB5",#N/A,TRUE,"GENERAL"}</definedName>
    <definedName name="dfh" localSheetId="0">#REF!</definedName>
    <definedName name="dfh" localSheetId="1">#REF!</definedName>
    <definedName name="dfh">#REF!</definedName>
    <definedName name="dfhdr" localSheetId="2" hidden="1">{"via1",#N/A,TRUE,"general";"via2",#N/A,TRUE,"general";"via3",#N/A,TRUE,"general"}</definedName>
    <definedName name="dfhdr" localSheetId="0">#REF!</definedName>
    <definedName name="dfhdr" localSheetId="1">#REF!</definedName>
    <definedName name="dfhdr">#REF!</definedName>
    <definedName name="dfhgh" localSheetId="2" hidden="1">{"via1",#N/A,TRUE,"general";"via2",#N/A,TRUE,"general";"via3",#N/A,TRUE,"general"}</definedName>
    <definedName name="dfhgh" localSheetId="0">#REF!</definedName>
    <definedName name="dfhgh" localSheetId="1">#REF!</definedName>
    <definedName name="dfhgh">#REF!</definedName>
    <definedName name="dfj" localSheetId="2" hidden="1">{"via1",#N/A,TRUE,"general";"via2",#N/A,TRUE,"general";"via3",#N/A,TRUE,"general"}</definedName>
    <definedName name="dfj" localSheetId="0">#REF!</definedName>
    <definedName name="dfj" localSheetId="1">#REF!</definedName>
    <definedName name="dfj">#REF!</definedName>
    <definedName name="dflt1">[50]Personalizar!$E$22</definedName>
    <definedName name="dflt2">[50]Personalizar!$E$23</definedName>
    <definedName name="dflt3">[50]Personalizar!$D$24</definedName>
    <definedName name="dflt4">[50]Personalizar!$E$26</definedName>
    <definedName name="dflt5">[50]Personalizar!$E$27</definedName>
    <definedName name="dflt6">[50]Personalizar!$D$28</definedName>
    <definedName name="dflt7">[50]Personalizar!$G$27</definedName>
    <definedName name="DFRFRF" localSheetId="2" hidden="1">{"via1",#N/A,TRUE,"general";"via2",#N/A,TRUE,"general";"via3",#N/A,TRUE,"general"}</definedName>
    <definedName name="DFRFRF" localSheetId="0">#REF!</definedName>
    <definedName name="DFRFRF" localSheetId="1">#REF!</definedName>
    <definedName name="DFRFRF">#REF!</definedName>
    <definedName name="DFVUI" localSheetId="2" hidden="1">{"via1",#N/A,TRUE,"general";"via2",#N/A,TRUE,"general";"via3",#N/A,TRUE,"general"}</definedName>
    <definedName name="DFVUI" localSheetId="0">#REF!</definedName>
    <definedName name="DFVUI" localSheetId="1">#REF!</definedName>
    <definedName name="DFVUI">#REF!</definedName>
    <definedName name="dg" localSheetId="2" hidden="1">{"via1",#N/A,TRUE,"general";"via2",#N/A,TRUE,"general";"via3",#N/A,TRUE,"general"}</definedName>
    <definedName name="dg" localSheetId="0">#REF!</definedName>
    <definedName name="dg" localSheetId="1">#REF!</definedName>
    <definedName name="dg">#REF!</definedName>
    <definedName name="dgdgr" localSheetId="2" hidden="1">{"via1",#N/A,TRUE,"general";"via2",#N/A,TRUE,"general";"via3",#N/A,TRUE,"general"}</definedName>
    <definedName name="dgdgr" localSheetId="0">#REF!</definedName>
    <definedName name="dgdgr" localSheetId="1">#REF!</definedName>
    <definedName name="dgdgr">#REF!</definedName>
    <definedName name="dgfd" localSheetId="2" hidden="1">{"TAB1",#N/A,TRUE,"GENERAL";"TAB2",#N/A,TRUE,"GENERAL";"TAB3",#N/A,TRUE,"GENERAL";"TAB4",#N/A,TRUE,"GENERAL";"TAB5",#N/A,TRUE,"GENERAL"}</definedName>
    <definedName name="dgfd" localSheetId="0">#REF!</definedName>
    <definedName name="dgfd" localSheetId="1">#REF!</definedName>
    <definedName name="dgfd">#REF!</definedName>
    <definedName name="DGFDFVSDF" localSheetId="2" hidden="1">{"via1",#N/A,TRUE,"general";"via2",#N/A,TRUE,"general";"via3",#N/A,TRUE,"general"}</definedName>
    <definedName name="DGFDFVSDF" localSheetId="0">#REF!</definedName>
    <definedName name="DGFDFVSDF" localSheetId="1">#REF!</definedName>
    <definedName name="DGFDFVSDF">#REF!</definedName>
    <definedName name="dgfdg" localSheetId="2" hidden="1">{"via1",#N/A,TRUE,"general";"via2",#N/A,TRUE,"general";"via3",#N/A,TRUE,"general"}</definedName>
    <definedName name="dgfdg" localSheetId="0">#REF!</definedName>
    <definedName name="dgfdg" localSheetId="1">#REF!</definedName>
    <definedName name="dgfdg">#REF!</definedName>
    <definedName name="DGFG" localSheetId="2" hidden="1">{"via1",#N/A,TRUE,"general";"via2",#N/A,TRUE,"general";"via3",#N/A,TRUE,"general"}</definedName>
    <definedName name="DGFG" localSheetId="0">#REF!</definedName>
    <definedName name="DGFG" localSheetId="1">#REF!</definedName>
    <definedName name="DGFG">#REF!</definedName>
    <definedName name="dgfsado" localSheetId="2" hidden="1">{"TAB1",#N/A,TRUE,"GENERAL";"TAB2",#N/A,TRUE,"GENERAL";"TAB3",#N/A,TRUE,"GENERAL";"TAB4",#N/A,TRUE,"GENERAL";"TAB5",#N/A,TRUE,"GENERAL"}</definedName>
    <definedName name="dgfsado" localSheetId="0">#REF!</definedName>
    <definedName name="dgfsado" localSheetId="1">#REF!</definedName>
    <definedName name="dgfsado">#REF!</definedName>
    <definedName name="DGO" localSheetId="2">[12]Tablas!#REF!</definedName>
    <definedName name="DGO">#REF!</definedName>
    <definedName name="DGO1_1" localSheetId="2">[12]Tablas!#REF!</definedName>
    <definedName name="DGO1_1">#REF!</definedName>
    <definedName name="DGO1_1_1" localSheetId="2">[12]Tablas!#REF!</definedName>
    <definedName name="DGO1_1_1">#REF!</definedName>
    <definedName name="DGP" localSheetId="2">[12]Tablas!#REF!</definedName>
    <definedName name="DGP">#REF!</definedName>
    <definedName name="DGP1_1" localSheetId="2">[12]Tablas!#REF!</definedName>
    <definedName name="DGP1_1">#REF!</definedName>
    <definedName name="DGP1_1_1" localSheetId="2">[12]Tablas!#REF!</definedName>
    <definedName name="DGP1_1_1">#REF!</definedName>
    <definedName name="dgrdeb" localSheetId="2" hidden="1">{"TAB1",#N/A,TRUE,"GENERAL";"TAB2",#N/A,TRUE,"GENERAL";"TAB3",#N/A,TRUE,"GENERAL";"TAB4",#N/A,TRUE,"GENERAL";"TAB5",#N/A,TRUE,"GENERAL"}</definedName>
    <definedName name="dgrdeb" localSheetId="0">#REF!</definedName>
    <definedName name="dgrdeb" localSheetId="1">#REF!</definedName>
    <definedName name="dgrdeb">#REF!</definedName>
    <definedName name="dgreg" localSheetId="2" hidden="1">{"via1",#N/A,TRUE,"general";"via2",#N/A,TRUE,"general";"via3",#N/A,TRUE,"general"}</definedName>
    <definedName name="dgreg" localSheetId="0">#REF!</definedName>
    <definedName name="dgreg" localSheetId="1">#REF!</definedName>
    <definedName name="dgreg">#REF!</definedName>
    <definedName name="DH" localSheetId="2" hidden="1">{"via1",#N/A,TRUE,"general";"via2",#N/A,TRUE,"general";"via3",#N/A,TRUE,"general"}</definedName>
    <definedName name="DH" localSheetId="0">#REF!</definedName>
    <definedName name="DH" localSheetId="1">#REF!</definedName>
    <definedName name="DH">#REF!</definedName>
    <definedName name="dhdth" localSheetId="2" hidden="1">{"TAB1",#N/A,TRUE,"GENERAL";"TAB2",#N/A,TRUE,"GENERAL";"TAB3",#N/A,TRUE,"GENERAL";"TAB4",#N/A,TRUE,"GENERAL";"TAB5",#N/A,TRUE,"GENERAL"}</definedName>
    <definedName name="dhdth" localSheetId="0">#REF!</definedName>
    <definedName name="dhdth" localSheetId="1">#REF!</definedName>
    <definedName name="dhdth">#REF!</definedName>
    <definedName name="dhgh" localSheetId="2" hidden="1">{"via1",#N/A,TRUE,"general";"via2",#N/A,TRUE,"general";"via3",#N/A,TRUE,"general"}</definedName>
    <definedName name="dhgh" localSheetId="0">#REF!</definedName>
    <definedName name="dhgh" localSheetId="1">#REF!</definedName>
    <definedName name="dhgh">#REF!</definedName>
    <definedName name="DIA">[25]PRESUPUESTO!$B$13</definedName>
    <definedName name="Diámetro" localSheetId="2">#REF!</definedName>
    <definedName name="Diámetro" localSheetId="0">#REF!</definedName>
    <definedName name="Diámetro" localSheetId="1">#REF!</definedName>
    <definedName name="Diámetro">#REF!</definedName>
    <definedName name="diámetroft" localSheetId="0">#REF!</definedName>
    <definedName name="diámetroft" localSheetId="1">#REF!</definedName>
    <definedName name="diámetroft">#REF!</definedName>
    <definedName name="diametros" localSheetId="0">#REF!</definedName>
    <definedName name="diametros" localSheetId="1">#REF!</definedName>
    <definedName name="diametros">#REF!</definedName>
    <definedName name="diferencia" localSheetId="2">'[64]MEDIA GEOMETRICA'!$J$8,'[64]MEDIA GEOMETRICA'!$N$8,'[64]MEDIA GEOMETRICA'!$R$8,'[64]MEDIA GEOMETRICA'!$V$8,'[64]MEDIA GEOMETRICA'!$Z$8,'[64]MEDIA GEOMETRICA'!$AD$8,'[64]MEDIA GEOMETRICA'!$AH$8,'[64]MEDIA GEOMETRICA'!$AL$8,'[64]MEDIA GEOMETRICA'!#REF!,'[64]MEDIA GEOMETRICA'!#REF!</definedName>
    <definedName name="diferencia" localSheetId="0">#REF!</definedName>
    <definedName name="diferencia" localSheetId="1">#REF!</definedName>
    <definedName name="diferencia">#REF!</definedName>
    <definedName name="DIJ" localSheetId="2">[12]Tablas!#REF!</definedName>
    <definedName name="DIJ" localSheetId="0">#REF!</definedName>
    <definedName name="DIJ" localSheetId="1">#REF!</definedName>
    <definedName name="DIJ">#REF!</definedName>
    <definedName name="DIJ1_1" localSheetId="2">[12]Tablas!#REF!</definedName>
    <definedName name="DIJ1_1">#REF!</definedName>
    <definedName name="DIJ1_1_1" localSheetId="2">[12]Tablas!#REF!</definedName>
    <definedName name="DIJ1_1_1">#REF!</definedName>
    <definedName name="DIJ1_1_2" localSheetId="2">[12]Tablas!#REF!</definedName>
    <definedName name="DIJ1_1_2">#REF!</definedName>
    <definedName name="DIJ1_1_3" localSheetId="2">[12]Tablas!#REF!</definedName>
    <definedName name="DIJ1_1_3">#REF!</definedName>
    <definedName name="DIJ1_1_4" localSheetId="2">[12]Tablas!#REF!</definedName>
    <definedName name="DIJ1_1_4">#REF!</definedName>
    <definedName name="DIJ1_1_5" localSheetId="2">[12]Tablas!#REF!</definedName>
    <definedName name="DIJ1_1_5">#REF!</definedName>
    <definedName name="DIJ1_2" localSheetId="2">[12]Tablas!#REF!</definedName>
    <definedName name="DIJ1_2">#REF!</definedName>
    <definedName name="DIJ1_3" localSheetId="2">[12]Tablas!#REF!</definedName>
    <definedName name="DIJ1_3">#REF!</definedName>
    <definedName name="DIJ1_4" localSheetId="2">[12]Tablas!#REF!</definedName>
    <definedName name="DIJ1_4">#REF!</definedName>
    <definedName name="DIJ1_5" localSheetId="2">[12]Tablas!#REF!</definedName>
    <definedName name="DIJ1_5">#REF!</definedName>
    <definedName name="Direccion">[40]EMPRESA!$F$14</definedName>
    <definedName name="display_area_2" localSheetId="2">#REF!</definedName>
    <definedName name="display_area_2" localSheetId="0">#REF!</definedName>
    <definedName name="display_area_2" localSheetId="1">#REF!</definedName>
    <definedName name="display_area_2">#REF!</definedName>
    <definedName name="djdytj" localSheetId="2" hidden="1">{"TAB1",#N/A,TRUE,"GENERAL";"TAB2",#N/A,TRUE,"GENERAL";"TAB3",#N/A,TRUE,"GENERAL";"TAB4",#N/A,TRUE,"GENERAL";"TAB5",#N/A,TRUE,"GENERAL"}</definedName>
    <definedName name="djdytj" localSheetId="0">#REF!</definedName>
    <definedName name="djdytj" localSheetId="1">#REF!</definedName>
    <definedName name="djdytj">#REF!</definedName>
    <definedName name="DMxUS" localSheetId="2">#REF!</definedName>
    <definedName name="DMxUS">#REF!</definedName>
    <definedName name="do" localSheetId="2">#REF!</definedName>
    <definedName name="do">#REF!</definedName>
    <definedName name="dolar" localSheetId="2">#REF!</definedName>
    <definedName name="dolar">#REF!</definedName>
    <definedName name="DOLLAR">[65]CÁLCULOS!$H$34</definedName>
    <definedName name="DOTACIÓN" localSheetId="2">#REF!</definedName>
    <definedName name="DOTACIÓN" localSheetId="0">#REF!</definedName>
    <definedName name="DOTACIÓN" localSheetId="1">#REF!</definedName>
    <definedName name="DOTACIÓN">#REF!</definedName>
    <definedName name="DPI" localSheetId="2">[12]Tablas!#REF!</definedName>
    <definedName name="DPI">#REF!</definedName>
    <definedName name="DPI1_1" localSheetId="2">[12]Tablas!#REF!</definedName>
    <definedName name="DPI1_1">#REF!</definedName>
    <definedName name="DPI1_1_1" localSheetId="2">[12]Tablas!#REF!</definedName>
    <definedName name="DPI1_1_1">#REF!</definedName>
    <definedName name="DPY" localSheetId="2">[12]Tablas!#REF!</definedName>
    <definedName name="DPY">#REF!</definedName>
    <definedName name="DPY1_1" localSheetId="2">[12]Tablas!#REF!</definedName>
    <definedName name="DPY1_1">#REF!</definedName>
    <definedName name="DPY1_1_1" localSheetId="2">[12]Tablas!#REF!</definedName>
    <definedName name="DPY1_1_1">#REF!</definedName>
    <definedName name="DRI" localSheetId="2">[12]Tablas!#REF!</definedName>
    <definedName name="DRI">#REF!</definedName>
    <definedName name="DRI1_1" localSheetId="2">[12]Tablas!#REF!</definedName>
    <definedName name="DRI1_1">#REF!</definedName>
    <definedName name="DRI1_1_1" localSheetId="2">[12]Tablas!#REF!</definedName>
    <definedName name="DRI1_1_1">#REF!</definedName>
    <definedName name="DRI1_1_2" localSheetId="2">[12]Tablas!#REF!</definedName>
    <definedName name="DRI1_1_2">#REF!</definedName>
    <definedName name="DRI1_1_3" localSheetId="2">[12]Tablas!#REF!</definedName>
    <definedName name="DRI1_1_3">#REF!</definedName>
    <definedName name="DRI1_1_4" localSheetId="2">[12]Tablas!#REF!</definedName>
    <definedName name="DRI1_1_4">#REF!</definedName>
    <definedName name="DRI1_2" localSheetId="2">[12]Tablas!#REF!</definedName>
    <definedName name="DRI1_2">#REF!</definedName>
    <definedName name="DRI1_3" localSheetId="2">[12]Tablas!#REF!</definedName>
    <definedName name="DRI1_3">#REF!</definedName>
    <definedName name="DRI1_4" localSheetId="2">[12]Tablas!#REF!</definedName>
    <definedName name="DRI1_4">#REF!</definedName>
    <definedName name="DRL" localSheetId="2">[12]Tablas!#REF!</definedName>
    <definedName name="DRL">#REF!</definedName>
    <definedName name="DRL1_1" localSheetId="2">[12]Tablas!#REF!</definedName>
    <definedName name="DRL1_1">#REF!</definedName>
    <definedName name="DRL1_1_1" localSheetId="2">[12]Tablas!#REF!</definedName>
    <definedName name="DRL1_1_1">#REF!</definedName>
    <definedName name="DRL1_1_2" localSheetId="2">[12]Tablas!#REF!</definedName>
    <definedName name="DRL1_1_2">#REF!</definedName>
    <definedName name="DRL1_1_3" localSheetId="2">[12]Tablas!#REF!</definedName>
    <definedName name="DRL1_1_3">#REF!</definedName>
    <definedName name="DRL1_1_4" localSheetId="2">[12]Tablas!#REF!</definedName>
    <definedName name="DRL1_1_4">#REF!</definedName>
    <definedName name="DRL1_2" localSheetId="2">[12]Tablas!#REF!</definedName>
    <definedName name="DRL1_2">#REF!</definedName>
    <definedName name="DRL1_3" localSheetId="2">[12]Tablas!#REF!</definedName>
    <definedName name="DRL1_3">#REF!</definedName>
    <definedName name="DRL1_4" localSheetId="2">[12]Tablas!#REF!</definedName>
    <definedName name="DRL1_4">#REF!</definedName>
    <definedName name="dry" localSheetId="2" hidden="1">{"via1",#N/A,TRUE,"general";"via2",#N/A,TRUE,"general";"via3",#N/A,TRUE,"general"}</definedName>
    <definedName name="dry" localSheetId="0">#REF!</definedName>
    <definedName name="dry" localSheetId="1">#REF!</definedName>
    <definedName name="dry">#REF!</definedName>
    <definedName name="DS" localSheetId="2">[63]Cronograma!#REF!</definedName>
    <definedName name="DS">#REF!</definedName>
    <definedName name="DSAD" localSheetId="2" hidden="1">{"via1",#N/A,TRUE,"general";"via2",#N/A,TRUE,"general";"via3",#N/A,TRUE,"general"}</definedName>
    <definedName name="DSAD" localSheetId="0">#REF!</definedName>
    <definedName name="DSAD" localSheetId="1">#REF!</definedName>
    <definedName name="DSAD">#REF!</definedName>
    <definedName name="dsadfp" localSheetId="2" hidden="1">{"TAB1",#N/A,TRUE,"GENERAL";"TAB2",#N/A,TRUE,"GENERAL";"TAB3",#N/A,TRUE,"GENERAL";"TAB4",#N/A,TRUE,"GENERAL";"TAB5",#N/A,TRUE,"GENERAL"}</definedName>
    <definedName name="dsadfp" localSheetId="0">#REF!</definedName>
    <definedName name="dsadfp" localSheetId="1">#REF!</definedName>
    <definedName name="dsadfp">#REF!</definedName>
    <definedName name="Dsbcm" localSheetId="2">#REF!</definedName>
    <definedName name="Dsbcm" localSheetId="0">#REF!</definedName>
    <definedName name="Dsbcm" localSheetId="1">#REF!</definedName>
    <definedName name="Dsbcm">#REF!</definedName>
    <definedName name="DsctoFondo">[66]EMPRESA!$I$25</definedName>
    <definedName name="DsctoPension">[66]EMPRESA!$I$23</definedName>
    <definedName name="DsctoSalud">[66]EMPRESA!$I$24</definedName>
    <definedName name="DSD" localSheetId="2" hidden="1">{"via1",#N/A,TRUE,"general";"via2",#N/A,TRUE,"general";"via3",#N/A,TRUE,"general"}</definedName>
    <definedName name="DSD" localSheetId="0">#REF!</definedName>
    <definedName name="DSD" localSheetId="1">#REF!</definedName>
    <definedName name="DSD">#REF!</definedName>
    <definedName name="dsdads4" localSheetId="2" hidden="1">{"TAB1",#N/A,TRUE,"GENERAL";"TAB2",#N/A,TRUE,"GENERAL";"TAB3",#N/A,TRUE,"GENERAL";"TAB4",#N/A,TRUE,"GENERAL";"TAB5",#N/A,TRUE,"GENERAL"}</definedName>
    <definedName name="dsdads4" localSheetId="0">#REF!</definedName>
    <definedName name="dsdads4" localSheetId="1">#REF!</definedName>
    <definedName name="dsdads4">#REF!</definedName>
    <definedName name="DSF" localSheetId="2" hidden="1">{"via1",#N/A,TRUE,"general";"via2",#N/A,TRUE,"general";"via3",#N/A,TRUE,"general"}</definedName>
    <definedName name="DSF" localSheetId="0">#REF!</definedName>
    <definedName name="DSF" localSheetId="1">#REF!</definedName>
    <definedName name="DSF">#REF!</definedName>
    <definedName name="DSFCVTY" localSheetId="2" hidden="1">{"TAB1",#N/A,TRUE,"GENERAL";"TAB2",#N/A,TRUE,"GENERAL";"TAB3",#N/A,TRUE,"GENERAL";"TAB4",#N/A,TRUE,"GENERAL";"TAB5",#N/A,TRUE,"GENERAL"}</definedName>
    <definedName name="DSFCVTY" localSheetId="0">#REF!</definedName>
    <definedName name="DSFCVTY" localSheetId="1">#REF!</definedName>
    <definedName name="DSFCVTY">#REF!</definedName>
    <definedName name="dsfg" localSheetId="2" hidden="1">{"via1",#N/A,TRUE,"general";"via2",#N/A,TRUE,"general";"via3",#N/A,TRUE,"general"}</definedName>
    <definedName name="dsfg" localSheetId="0">#REF!</definedName>
    <definedName name="dsfg" localSheetId="1">#REF!</definedName>
    <definedName name="dsfg">#REF!</definedName>
    <definedName name="dsfhgfdh" localSheetId="2" hidden="1">{"TAB1",#N/A,TRUE,"GENERAL";"TAB2",#N/A,TRUE,"GENERAL";"TAB3",#N/A,TRUE,"GENERAL";"TAB4",#N/A,TRUE,"GENERAL";"TAB5",#N/A,TRUE,"GENERAL"}</definedName>
    <definedName name="dsfhgfdh" localSheetId="0">#REF!</definedName>
    <definedName name="dsfhgfdh" localSheetId="1">#REF!</definedName>
    <definedName name="dsfhgfdh">#REF!</definedName>
    <definedName name="dsfsdf" localSheetId="2" hidden="1">{"via1",#N/A,TRUE,"general";"via2",#N/A,TRUE,"general";"via3",#N/A,TRUE,"general"}</definedName>
    <definedName name="dsfsdf" localSheetId="0">#REF!</definedName>
    <definedName name="dsfsdf" localSheetId="1">#REF!</definedName>
    <definedName name="dsfsdf">#REF!</definedName>
    <definedName name="DSFSDFCXV" localSheetId="2" hidden="1">{"TAB1",#N/A,TRUE,"GENERAL";"TAB2",#N/A,TRUE,"GENERAL";"TAB3",#N/A,TRUE,"GENERAL";"TAB4",#N/A,TRUE,"GENERAL";"TAB5",#N/A,TRUE,"GENERAL"}</definedName>
    <definedName name="DSFSDFCXV" localSheetId="0">#REF!</definedName>
    <definedName name="DSFSDFCXV" localSheetId="1">#REF!</definedName>
    <definedName name="DSFSDFCXV">#REF!</definedName>
    <definedName name="dsfsvm" localSheetId="2" hidden="1">{"TAB1",#N/A,TRUE,"GENERAL";"TAB2",#N/A,TRUE,"GENERAL";"TAB3",#N/A,TRUE,"GENERAL";"TAB4",#N/A,TRUE,"GENERAL";"TAB5",#N/A,TRUE,"GENERAL"}</definedName>
    <definedName name="dsfsvm" localSheetId="0">#REF!</definedName>
    <definedName name="dsfsvm" localSheetId="1">#REF!</definedName>
    <definedName name="dsfsvm">#REF!</definedName>
    <definedName name="dsftbv" localSheetId="2" hidden="1">{"via1",#N/A,TRUE,"general";"via2",#N/A,TRUE,"general";"via3",#N/A,TRUE,"general"}</definedName>
    <definedName name="dsftbv" localSheetId="0">#REF!</definedName>
    <definedName name="dsftbv" localSheetId="1">#REF!</definedName>
    <definedName name="dsftbv">#REF!</definedName>
    <definedName name="DSP" localSheetId="2">[12]Tablas!#REF!</definedName>
    <definedName name="DSP">#REF!</definedName>
    <definedName name="DSP1_1" localSheetId="2">[12]Tablas!#REF!</definedName>
    <definedName name="DSP1_1">#REF!</definedName>
    <definedName name="DSP1_1_1" localSheetId="2">[12]Tablas!#REF!</definedName>
    <definedName name="DSP1_1_1">#REF!</definedName>
    <definedName name="dt" localSheetId="2">#REF!</definedName>
    <definedName name="dt" localSheetId="0">#REF!</definedName>
    <definedName name="dt" localSheetId="1">#REF!</definedName>
    <definedName name="dt">#REF!</definedName>
    <definedName name="dtrhj" localSheetId="2" hidden="1">{"via1",#N/A,TRUE,"general";"via2",#N/A,TRUE,"general";"via3",#N/A,TRUE,"general"}</definedName>
    <definedName name="dtrhj" localSheetId="0">#REF!</definedName>
    <definedName name="dtrhj" localSheetId="1">#REF!</definedName>
    <definedName name="dtrhj">#REF!</definedName>
    <definedName name="dxfgg" localSheetId="2" hidden="1">{"via1",#N/A,TRUE,"general";"via2",#N/A,TRUE,"general";"via3",#N/A,TRUE,"general"}</definedName>
    <definedName name="dxfgg" localSheetId="0">#REF!</definedName>
    <definedName name="dxfgg" localSheetId="1">#REF!</definedName>
    <definedName name="dxfgg">#REF!</definedName>
    <definedName name="E" localSheetId="2">#REF!</definedName>
    <definedName name="E">#REF!</definedName>
    <definedName name="e3e33" localSheetId="2" hidden="1">{"via1",#N/A,TRUE,"general";"via2",#N/A,TRUE,"general";"via3",#N/A,TRUE,"general"}</definedName>
    <definedName name="e3e33" localSheetId="0">#REF!</definedName>
    <definedName name="e3e33" localSheetId="1">#REF!</definedName>
    <definedName name="e3e33">#REF!</definedName>
    <definedName name="ECP" localSheetId="2">[12]Tablas!#REF!</definedName>
    <definedName name="ECP">#REF!</definedName>
    <definedName name="ECP1_1" localSheetId="2">[12]Tablas!#REF!</definedName>
    <definedName name="ECP1_1">#REF!</definedName>
    <definedName name="ECP1_1_1" localSheetId="2">[12]Tablas!#REF!</definedName>
    <definedName name="ECP1_1_1">#REF!</definedName>
    <definedName name="EDC" localSheetId="2">#REF!</definedName>
    <definedName name="EDC" localSheetId="0">#REF!</definedName>
    <definedName name="EDC" localSheetId="1">#REF!</definedName>
    <definedName name="EDC">#REF!</definedName>
    <definedName name="EDEDWSWQA" localSheetId="2" hidden="1">{"TAB1",#N/A,TRUE,"GENERAL";"TAB2",#N/A,TRUE,"GENERAL";"TAB3",#N/A,TRUE,"GENERAL";"TAB4",#N/A,TRUE,"GENERAL";"TAB5",#N/A,TRUE,"GENERAL"}</definedName>
    <definedName name="EDEDWSWQA" localSheetId="0">#REF!</definedName>
    <definedName name="EDEDWSWQA" localSheetId="1">#REF!</definedName>
    <definedName name="EDEDWSWQA">#REF!</definedName>
    <definedName name="edgfhmn" localSheetId="2" hidden="1">{"via1",#N/A,TRUE,"general";"via2",#N/A,TRUE,"general";"via3",#N/A,TRUE,"general"}</definedName>
    <definedName name="edgfhmn" localSheetId="0">#REF!</definedName>
    <definedName name="edgfhmn" localSheetId="1">#REF!</definedName>
    <definedName name="edgfhmn">#REF!</definedName>
    <definedName name="EE">'FORMATO APU'!ERR</definedName>
    <definedName name="eeedfr" localSheetId="2" hidden="1">{"TAB1",#N/A,TRUE,"GENERAL";"TAB2",#N/A,TRUE,"GENERAL";"TAB3",#N/A,TRUE,"GENERAL";"TAB4",#N/A,TRUE,"GENERAL";"TAB5",#N/A,TRUE,"GENERAL"}</definedName>
    <definedName name="eeedfr" localSheetId="0">#REF!</definedName>
    <definedName name="eeedfr" localSheetId="1">#REF!</definedName>
    <definedName name="eeedfr">#REF!</definedName>
    <definedName name="eeeeer" localSheetId="2" hidden="1">{"TAB1",#N/A,TRUE,"GENERAL";"TAB2",#N/A,TRUE,"GENERAL";"TAB3",#N/A,TRUE,"GENERAL";"TAB4",#N/A,TRUE,"GENERAL";"TAB5",#N/A,TRUE,"GENERAL"}</definedName>
    <definedName name="eeeeer" localSheetId="0">#REF!</definedName>
    <definedName name="eeeeer" localSheetId="1">#REF!</definedName>
    <definedName name="eeeeer">#REF!</definedName>
    <definedName name="eeerfd" localSheetId="2" hidden="1">{"via1",#N/A,TRUE,"general";"via2",#N/A,TRUE,"general";"via3",#N/A,TRUE,"general"}</definedName>
    <definedName name="eeerfd" localSheetId="0">#REF!</definedName>
    <definedName name="eeerfd" localSheetId="1">#REF!</definedName>
    <definedName name="eeerfd">#REF!</definedName>
    <definedName name="EF" localSheetId="2">#REF!</definedName>
    <definedName name="EF">#REF!</definedName>
    <definedName name="EFA" localSheetId="2">#REF!</definedName>
    <definedName name="EFA">#REF!</definedName>
    <definedName name="efef" localSheetId="2" hidden="1">{"TAB1",#N/A,TRUE,"GENERAL";"TAB2",#N/A,TRUE,"GENERAL";"TAB3",#N/A,TRUE,"GENERAL";"TAB4",#N/A,TRUE,"GENERAL";"TAB5",#N/A,TRUE,"GENERAL"}</definedName>
    <definedName name="efef" localSheetId="0">#REF!</definedName>
    <definedName name="efef" localSheetId="1">#REF!</definedName>
    <definedName name="efef">#REF!</definedName>
    <definedName name="efer" localSheetId="2" hidden="1">{"via1",#N/A,TRUE,"general";"via2",#N/A,TRUE,"general";"via3",#N/A,TRUE,"general"}</definedName>
    <definedName name="efer" localSheetId="0">#REF!</definedName>
    <definedName name="efer" localSheetId="1">#REF!</definedName>
    <definedName name="efer">#REF!</definedName>
    <definedName name="egeg" localSheetId="2" hidden="1">{"TAB1",#N/A,TRUE,"GENERAL";"TAB2",#N/A,TRUE,"GENERAL";"TAB3",#N/A,TRUE,"GENERAL";"TAB4",#N/A,TRUE,"GENERAL";"TAB5",#N/A,TRUE,"GENERAL"}</definedName>
    <definedName name="egeg" localSheetId="0">#REF!</definedName>
    <definedName name="egeg" localSheetId="1">#REF!</definedName>
    <definedName name="egeg">#REF!</definedName>
    <definedName name="egtrgthrt" localSheetId="2" hidden="1">{"TAB1",#N/A,TRUE,"GENERAL";"TAB2",#N/A,TRUE,"GENERAL";"TAB3",#N/A,TRUE,"GENERAL";"TAB4",#N/A,TRUE,"GENERAL";"TAB5",#N/A,TRUE,"GENERAL"}</definedName>
    <definedName name="egtrgthrt" localSheetId="0">#REF!</definedName>
    <definedName name="egtrgthrt" localSheetId="1">#REF!</definedName>
    <definedName name="egtrgthrt">#REF!</definedName>
    <definedName name="EJEC">[25]PRESUPUESTO!$E$7</definedName>
    <definedName name="Ejecutivo">'[67]Info Ejec'!$A$1:$AV$153</definedName>
    <definedName name="ELIMINACIONPROYC" localSheetId="2">#REF!</definedName>
    <definedName name="ELIMINACIONPROYC" localSheetId="0">#REF!</definedName>
    <definedName name="ELIMINACIONPROYC" localSheetId="1">#REF!</definedName>
    <definedName name="ELIMINACIONPROYC">#REF!</definedName>
    <definedName name="emanto" localSheetId="0">#REF!</definedName>
    <definedName name="emanto" localSheetId="1">#REF!</definedName>
    <definedName name="emanto">#REF!</definedName>
    <definedName name="eme">'FORMATO APU'!ERR</definedName>
    <definedName name="EMPLEADO" localSheetId="2">#REF!</definedName>
    <definedName name="EMPLEADO" localSheetId="0">#REF!</definedName>
    <definedName name="EMPLEADO" localSheetId="1">#REF!</definedName>
    <definedName name="EMPLEADO">#REF!</definedName>
    <definedName name="Empresa">[40]EMPRESA!$F$6</definedName>
    <definedName name="EMULSION" localSheetId="2">#REF!</definedName>
    <definedName name="EMULSION" localSheetId="0">#REF!</definedName>
    <definedName name="EMULSION" localSheetId="1">#REF!</definedName>
    <definedName name="EMULSION">#REF!</definedName>
    <definedName name="End_Bal" localSheetId="0">#REF!</definedName>
    <definedName name="End_Bal" localSheetId="1">#REF!</definedName>
    <definedName name="End_Bal">#REF!</definedName>
    <definedName name="ene" localSheetId="0">#REF!</definedName>
    <definedName name="ene" localSheetId="1">#REF!</definedName>
    <definedName name="ene">#REF!</definedName>
    <definedName name="Ensayos">#REF!</definedName>
    <definedName name="ENTRADASP">#REF!</definedName>
    <definedName name="EPECIALIDAD_SIDOE" localSheetId="2">[12]Tablas!#REF!</definedName>
    <definedName name="EPECIALIDAD_SIDOE">#REF!</definedName>
    <definedName name="equipo">[68]Equipo!$A$7:$A$65536</definedName>
    <definedName name="EQUIPO1" localSheetId="2">#REF!</definedName>
    <definedName name="EQUIPO1" localSheetId="0">#REF!</definedName>
    <definedName name="EQUIPO1" localSheetId="1">#REF!</definedName>
    <definedName name="EQUIPO1">#REF!</definedName>
    <definedName name="Equipos" localSheetId="0">#REF!</definedName>
    <definedName name="Equipos" localSheetId="1">#REF!</definedName>
    <definedName name="Equipos">#REF!</definedName>
    <definedName name="EQUIPOS1" localSheetId="0">#REF!</definedName>
    <definedName name="EQUIPOS1" localSheetId="1">#REF!</definedName>
    <definedName name="EQUIPOS1">#REF!</definedName>
    <definedName name="eqw" localSheetId="2" hidden="1">{"via1",#N/A,TRUE,"general";"via2",#N/A,TRUE,"general";"via3",#N/A,TRUE,"general"}</definedName>
    <definedName name="eqw" localSheetId="0">#REF!</definedName>
    <definedName name="eqw" localSheetId="1">#REF!</definedName>
    <definedName name="eqw">#REF!</definedName>
    <definedName name="ERE_ART">[45]steel!$B$8:$B$47</definedName>
    <definedName name="erfg" localSheetId="2" hidden="1">{#N/A,#N/A,FALSE,"Hoja1";#N/A,#N/A,FALSE,"Hoja2"}</definedName>
    <definedName name="erfg" localSheetId="0">#REF!</definedName>
    <definedName name="erfg" localSheetId="1">#REF!</definedName>
    <definedName name="erfg">#REF!</definedName>
    <definedName name="erg" localSheetId="2" hidden="1">{"TAB1",#N/A,TRUE,"GENERAL";"TAB2",#N/A,TRUE,"GENERAL";"TAB3",#N/A,TRUE,"GENERAL";"TAB4",#N/A,TRUE,"GENERAL";"TAB5",#N/A,TRUE,"GENERAL"}</definedName>
    <definedName name="erg" localSheetId="0">#REF!</definedName>
    <definedName name="erg" localSheetId="1">#REF!</definedName>
    <definedName name="erg">#REF!</definedName>
    <definedName name="erger" localSheetId="2" hidden="1">{"via1",#N/A,TRUE,"general";"via2",#N/A,TRUE,"general";"via3",#N/A,TRUE,"general"}</definedName>
    <definedName name="erger" localSheetId="0">#REF!</definedName>
    <definedName name="erger" localSheetId="1">#REF!</definedName>
    <definedName name="erger">#REF!</definedName>
    <definedName name="ergerg" localSheetId="2" hidden="1">{"via1",#N/A,TRUE,"general";"via2",#N/A,TRUE,"general";"via3",#N/A,TRUE,"general"}</definedName>
    <definedName name="ergerg" localSheetId="0">#REF!</definedName>
    <definedName name="ergerg" localSheetId="1">#REF!</definedName>
    <definedName name="ergerg">#REF!</definedName>
    <definedName name="ergfegr" localSheetId="2" hidden="1">{"via1",#N/A,TRUE,"general";"via2",#N/A,TRUE,"general";"via3",#N/A,TRUE,"general"}</definedName>
    <definedName name="ergfegr" localSheetId="0">#REF!</definedName>
    <definedName name="ergfegr" localSheetId="1">#REF!</definedName>
    <definedName name="ergfegr">#REF!</definedName>
    <definedName name="ergge" localSheetId="2" hidden="1">{"TAB1",#N/A,TRUE,"GENERAL";"TAB2",#N/A,TRUE,"GENERAL";"TAB3",#N/A,TRUE,"GENERAL";"TAB4",#N/A,TRUE,"GENERAL";"TAB5",#N/A,TRUE,"GENERAL"}</definedName>
    <definedName name="ergge" localSheetId="0">#REF!</definedName>
    <definedName name="ergge" localSheetId="1">#REF!</definedName>
    <definedName name="ergge">#REF!</definedName>
    <definedName name="erggewg" localSheetId="2" hidden="1">{"via1",#N/A,TRUE,"general";"via2",#N/A,TRUE,"general";"via3",#N/A,TRUE,"general"}</definedName>
    <definedName name="erggewg" localSheetId="0">#REF!</definedName>
    <definedName name="erggewg" localSheetId="1">#REF!</definedName>
    <definedName name="erggewg">#REF!</definedName>
    <definedName name="ergreg" localSheetId="2" hidden="1">{"TAB1",#N/A,TRUE,"GENERAL";"TAB2",#N/A,TRUE,"GENERAL";"TAB3",#N/A,TRUE,"GENERAL";"TAB4",#N/A,TRUE,"GENERAL";"TAB5",#N/A,TRUE,"GENERAL"}</definedName>
    <definedName name="ergreg" localSheetId="0">#REF!</definedName>
    <definedName name="ergreg" localSheetId="1">#REF!</definedName>
    <definedName name="ergreg">#REF!</definedName>
    <definedName name="ergregerg" localSheetId="2" hidden="1">{"via1",#N/A,TRUE,"general";"via2",#N/A,TRUE,"general";"via3",#N/A,TRUE,"general"}</definedName>
    <definedName name="ergregerg" localSheetId="0">#REF!</definedName>
    <definedName name="ergregerg" localSheetId="1">#REF!</definedName>
    <definedName name="ergregerg">#REF!</definedName>
    <definedName name="ergrg" localSheetId="2" hidden="1">{"TAB1",#N/A,TRUE,"GENERAL";"TAB2",#N/A,TRUE,"GENERAL";"TAB3",#N/A,TRUE,"GENERAL";"TAB4",#N/A,TRUE,"GENERAL";"TAB5",#N/A,TRUE,"GENERAL"}</definedName>
    <definedName name="ergrg" localSheetId="0">#REF!</definedName>
    <definedName name="ergrg" localSheetId="1">#REF!</definedName>
    <definedName name="ergrg">#REF!</definedName>
    <definedName name="ergweg" localSheetId="2" hidden="1">{"TAB1",#N/A,TRUE,"GENERAL";"TAB2",#N/A,TRUE,"GENERAL";"TAB3",#N/A,TRUE,"GENERAL";"TAB4",#N/A,TRUE,"GENERAL";"TAB5",#N/A,TRUE,"GENERAL"}</definedName>
    <definedName name="ergweg" localSheetId="0">#REF!</definedName>
    <definedName name="ergweg" localSheetId="1">#REF!</definedName>
    <definedName name="ergweg">#REF!</definedName>
    <definedName name="ergwreg" localSheetId="2" hidden="1">{"via1",#N/A,TRUE,"general";"via2",#N/A,TRUE,"general";"via3",#N/A,TRUE,"general"}</definedName>
    <definedName name="ergwreg" localSheetId="0">#REF!</definedName>
    <definedName name="ergwreg" localSheetId="1">#REF!</definedName>
    <definedName name="ergwreg">#REF!</definedName>
    <definedName name="erheyh" localSheetId="2" hidden="1">{"TAB1",#N/A,TRUE,"GENERAL";"TAB2",#N/A,TRUE,"GENERAL";"TAB3",#N/A,TRUE,"GENERAL";"TAB4",#N/A,TRUE,"GENERAL";"TAB5",#N/A,TRUE,"GENERAL"}</definedName>
    <definedName name="erheyh" localSheetId="0">#REF!</definedName>
    <definedName name="erheyh" localSheetId="1">#REF!</definedName>
    <definedName name="erheyh">#REF!</definedName>
    <definedName name="eririutriuthd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0">#REF!</definedName>
    <definedName name="eririutriuthdc" localSheetId="1">#REF!</definedName>
    <definedName name="eririutriuthdc">#REF!</definedName>
    <definedName name="ERR" localSheetId="2">{"TAB1",#N/A,TRUE,"GENERAL";"TAB2",#N/A,TRUE,"GENERAL";"TAB3",#N/A,TRUE,"GENERAL";"TAB4",#N/A,TRUE,"GENERAL";"TAB5",#N/A,TRUE,"GENERAL"}</definedName>
    <definedName name="ERR" localSheetId="0">#REF!</definedName>
    <definedName name="ERR" localSheetId="1">#REF!</definedName>
    <definedName name="ERR">#REF!</definedName>
    <definedName name="ERRORE" localSheetId="2">#REF!</definedName>
    <definedName name="ERRORE">#REF!</definedName>
    <definedName name="ert" localSheetId="2" hidden="1">{"via1",#N/A,TRUE,"general";"via2",#N/A,TRUE,"general";"via3",#N/A,TRUE,"general"}</definedName>
    <definedName name="ert" localSheetId="0">#REF!</definedName>
    <definedName name="ert" localSheetId="1">#REF!</definedName>
    <definedName name="ert">#REF!</definedName>
    <definedName name="erte" localSheetId="2" hidden="1">{"via1",#N/A,TRUE,"general";"via2",#N/A,TRUE,"general";"via3",#N/A,TRUE,"general"}</definedName>
    <definedName name="erte" localSheetId="0">#REF!</definedName>
    <definedName name="erte" localSheetId="1">#REF!</definedName>
    <definedName name="erte">#REF!</definedName>
    <definedName name="erter" localSheetId="2" hidden="1">{"TAB1",#N/A,TRUE,"GENERAL";"TAB2",#N/A,TRUE,"GENERAL";"TAB3",#N/A,TRUE,"GENERAL";"TAB4",#N/A,TRUE,"GENERAL";"TAB5",#N/A,TRUE,"GENERAL"}</definedName>
    <definedName name="erter" localSheetId="0">#REF!</definedName>
    <definedName name="erter" localSheetId="1">#REF!</definedName>
    <definedName name="erter">#REF!</definedName>
    <definedName name="ertert" localSheetId="2" hidden="1">{"via1",#N/A,TRUE,"general";"via2",#N/A,TRUE,"general";"via3",#N/A,TRUE,"general"}</definedName>
    <definedName name="ertert" localSheetId="0">#REF!</definedName>
    <definedName name="ertert" localSheetId="1">#REF!</definedName>
    <definedName name="ertert">#REF!</definedName>
    <definedName name="ertgyhik" localSheetId="2" hidden="1">{"TAB1",#N/A,TRUE,"GENERAL";"TAB2",#N/A,TRUE,"GENERAL";"TAB3",#N/A,TRUE,"GENERAL";"TAB4",#N/A,TRUE,"GENERAL";"TAB5",#N/A,TRUE,"GENERAL"}</definedName>
    <definedName name="ertgyhik" localSheetId="0">#REF!</definedName>
    <definedName name="ertgyhik" localSheetId="1">#REF!</definedName>
    <definedName name="ertgyhik">#REF!</definedName>
    <definedName name="ertreb" localSheetId="2" hidden="1">{"via1",#N/A,TRUE,"general";"via2",#N/A,TRUE,"general";"via3",#N/A,TRUE,"general"}</definedName>
    <definedName name="ertreb" localSheetId="0">#REF!</definedName>
    <definedName name="ertreb" localSheetId="1">#REF!</definedName>
    <definedName name="ertreb">#REF!</definedName>
    <definedName name="ertret" localSheetId="2" hidden="1">{"TAB1",#N/A,TRUE,"GENERAL";"TAB2",#N/A,TRUE,"GENERAL";"TAB3",#N/A,TRUE,"GENERAL";"TAB4",#N/A,TRUE,"GENERAL";"TAB5",#N/A,TRUE,"GENERAL"}</definedName>
    <definedName name="ertret" localSheetId="0">#REF!</definedName>
    <definedName name="ertret" localSheetId="1">#REF!</definedName>
    <definedName name="ertret">#REF!</definedName>
    <definedName name="erttret" localSheetId="2" hidden="1">{"via1",#N/A,TRUE,"general";"via2",#N/A,TRUE,"general";"via3",#N/A,TRUE,"general"}</definedName>
    <definedName name="erttret" localSheetId="0">#REF!</definedName>
    <definedName name="erttret" localSheetId="1">#REF!</definedName>
    <definedName name="erttret">#REF!</definedName>
    <definedName name="ertuiy" localSheetId="2" hidden="1">{"via1",#N/A,TRUE,"general";"via2",#N/A,TRUE,"general";"via3",#N/A,TRUE,"general"}</definedName>
    <definedName name="ertuiy" localSheetId="0">#REF!</definedName>
    <definedName name="ertuiy" localSheetId="1">#REF!</definedName>
    <definedName name="ertuiy">#REF!</definedName>
    <definedName name="ertwert" localSheetId="2" hidden="1">{"TAB1",#N/A,TRUE,"GENERAL";"TAB2",#N/A,TRUE,"GENERAL";"TAB3",#N/A,TRUE,"GENERAL";"TAB4",#N/A,TRUE,"GENERAL";"TAB5",#N/A,TRUE,"GENERAL"}</definedName>
    <definedName name="ertwert" localSheetId="0">#REF!</definedName>
    <definedName name="ertwert" localSheetId="1">#REF!</definedName>
    <definedName name="ertwert">#REF!</definedName>
    <definedName name="eru" localSheetId="2" hidden="1">{"TAB1",#N/A,TRUE,"GENERAL";"TAB2",#N/A,TRUE,"GENERAL";"TAB3",#N/A,TRUE,"GENERAL";"TAB4",#N/A,TRUE,"GENERAL";"TAB5",#N/A,TRUE,"GENERAL"}</definedName>
    <definedName name="eru" localSheetId="0">#REF!</definedName>
    <definedName name="eru" localSheetId="1">#REF!</definedName>
    <definedName name="eru">#REF!</definedName>
    <definedName name="ERV" localSheetId="2" hidden="1">{"via1",#N/A,TRUE,"general";"via2",#N/A,TRUE,"general";"via3",#N/A,TRUE,"general"}</definedName>
    <definedName name="ERV" localSheetId="0">#REF!</definedName>
    <definedName name="ERV" localSheetId="1">#REF!</definedName>
    <definedName name="ERV">#REF!</definedName>
    <definedName name="erware" localSheetId="2" hidden="1">{"via1",#N/A,TRUE,"general";"via2",#N/A,TRUE,"general";"via3",#N/A,TRUE,"general"}</definedName>
    <definedName name="erware" localSheetId="0">#REF!</definedName>
    <definedName name="erware" localSheetId="1">#REF!</definedName>
    <definedName name="erware">#REF!</definedName>
    <definedName name="ERWER" localSheetId="2" hidden="1">{"via1",#N/A,TRUE,"general";"via2",#N/A,TRUE,"general";"via3",#N/A,TRUE,"general"}</definedName>
    <definedName name="ERWER" localSheetId="0">#REF!</definedName>
    <definedName name="ERWER" localSheetId="1">#REF!</definedName>
    <definedName name="ERWER">#REF!</definedName>
    <definedName name="erwertd" localSheetId="2" hidden="1">{"TAB1",#N/A,TRUE,"GENERAL";"TAB2",#N/A,TRUE,"GENERAL";"TAB3",#N/A,TRUE,"GENERAL";"TAB4",#N/A,TRUE,"GENERAL";"TAB5",#N/A,TRUE,"GENERAL"}</definedName>
    <definedName name="erwertd" localSheetId="0">#REF!</definedName>
    <definedName name="erwertd" localSheetId="1">#REF!</definedName>
    <definedName name="erwertd">#REF!</definedName>
    <definedName name="erwr" localSheetId="2" hidden="1">{"TAB1",#N/A,TRUE,"GENERAL";"TAB2",#N/A,TRUE,"GENERAL";"TAB3",#N/A,TRUE,"GENERAL";"TAB4",#N/A,TRUE,"GENERAL";"TAB5",#N/A,TRUE,"GENERAL"}</definedName>
    <definedName name="erwr" localSheetId="0">#REF!</definedName>
    <definedName name="erwr" localSheetId="1">#REF!</definedName>
    <definedName name="erwr">#REF!</definedName>
    <definedName name="ERWRL" localSheetId="2" hidden="1">{"via1",#N/A,TRUE,"general";"via2",#N/A,TRUE,"general";"via3",#N/A,TRUE,"general"}</definedName>
    <definedName name="ERWRL" localSheetId="0">#REF!</definedName>
    <definedName name="ERWRL" localSheetId="1">#REF!</definedName>
    <definedName name="ERWRL">#REF!</definedName>
    <definedName name="ery" localSheetId="2" hidden="1">{"via1",#N/A,TRUE,"general";"via2",#N/A,TRUE,"general";"via3",#N/A,TRUE,"general"}</definedName>
    <definedName name="ery" localSheetId="0">#REF!</definedName>
    <definedName name="ery" localSheetId="1">#REF!</definedName>
    <definedName name="ery">#REF!</definedName>
    <definedName name="eryhd" localSheetId="2" hidden="1">{"via1",#N/A,TRUE,"general";"via2",#N/A,TRUE,"general";"via3",#N/A,TRUE,"general"}</definedName>
    <definedName name="eryhd" localSheetId="0">#REF!</definedName>
    <definedName name="eryhd" localSheetId="1">#REF!</definedName>
    <definedName name="eryhd">#REF!</definedName>
    <definedName name="eryhdf" localSheetId="2" hidden="1">{"TAB1",#N/A,TRUE,"GENERAL";"TAB2",#N/A,TRUE,"GENERAL";"TAB3",#N/A,TRUE,"GENERAL";"TAB4",#N/A,TRUE,"GENERAL";"TAB5",#N/A,TRUE,"GENERAL"}</definedName>
    <definedName name="eryhdf" localSheetId="0">#REF!</definedName>
    <definedName name="eryhdf" localSheetId="1">#REF!</definedName>
    <definedName name="eryhdf">#REF!</definedName>
    <definedName name="eryhk" localSheetId="2" hidden="1">{"TAB1",#N/A,TRUE,"GENERAL";"TAB2",#N/A,TRUE,"GENERAL";"TAB3",#N/A,TRUE,"GENERAL";"TAB4",#N/A,TRUE,"GENERAL";"TAB5",#N/A,TRUE,"GENERAL"}</definedName>
    <definedName name="eryhk" localSheetId="0">#REF!</definedName>
    <definedName name="eryhk" localSheetId="1">#REF!</definedName>
    <definedName name="eryhk">#REF!</definedName>
    <definedName name="eryhrf" localSheetId="2" hidden="1">{"TAB1",#N/A,TRUE,"GENERAL";"TAB2",#N/A,TRUE,"GENERAL";"TAB3",#N/A,TRUE,"GENERAL";"TAB4",#N/A,TRUE,"GENERAL";"TAB5",#N/A,TRUE,"GENERAL"}</definedName>
    <definedName name="eryhrf" localSheetId="0">#REF!</definedName>
    <definedName name="eryhrf" localSheetId="1">#REF!</definedName>
    <definedName name="eryhrf">#REF!</definedName>
    <definedName name="eryre" localSheetId="2" hidden="1">{"TAB1",#N/A,TRUE,"GENERAL";"TAB2",#N/A,TRUE,"GENERAL";"TAB3",#N/A,TRUE,"GENERAL";"TAB4",#N/A,TRUE,"GENERAL";"TAB5",#N/A,TRUE,"GENERAL"}</definedName>
    <definedName name="eryre" localSheetId="0">#REF!</definedName>
    <definedName name="eryre" localSheetId="1">#REF!</definedName>
    <definedName name="eryre">#REF!</definedName>
    <definedName name="erytd" localSheetId="2" hidden="1">{"via1",#N/A,TRUE,"general";"via2",#N/A,TRUE,"general";"via3",#N/A,TRUE,"general"}</definedName>
    <definedName name="erytd" localSheetId="0">#REF!</definedName>
    <definedName name="erytd" localSheetId="1">#REF!</definedName>
    <definedName name="erytd">#REF!</definedName>
    <definedName name="eryty" localSheetId="2" hidden="1">{"via1",#N/A,TRUE,"general";"via2",#N/A,TRUE,"general";"via3",#N/A,TRUE,"general"}</definedName>
    <definedName name="eryty" localSheetId="0">#REF!</definedName>
    <definedName name="eryty" localSheetId="1">#REF!</definedName>
    <definedName name="eryty">#REF!</definedName>
    <definedName name="eryy" localSheetId="2" hidden="1">{"via1",#N/A,TRUE,"general";"via2",#N/A,TRUE,"general";"via3",#N/A,TRUE,"general"}</definedName>
    <definedName name="eryy" localSheetId="0">#REF!</definedName>
    <definedName name="eryy" localSheetId="1">#REF!</definedName>
    <definedName name="eryy">#REF!</definedName>
    <definedName name="ES">'FORMATO APU'!ERR</definedName>
    <definedName name="ESA" localSheetId="2">#REF!</definedName>
    <definedName name="ESA" localSheetId="0">#REF!</definedName>
    <definedName name="ESA" localSheetId="1">#REF!</definedName>
    <definedName name="ESA">#REF!</definedName>
    <definedName name="ESE" localSheetId="0">#REF!</definedName>
    <definedName name="ESE" localSheetId="1">#REF!</definedName>
    <definedName name="ESE">#REF!</definedName>
    <definedName name="ESPE" localSheetId="0">#REF!</definedName>
    <definedName name="ESPE" localSheetId="1">#REF!</definedName>
    <definedName name="ESPE">#REF!</definedName>
    <definedName name="ESPECIFICACION">#REF!</definedName>
    <definedName name="Especificación">#REF!</definedName>
    <definedName name="ESTA">#REF!</definedName>
    <definedName name="Estados">#REF!</definedName>
    <definedName name="Estimate_Factor">1</definedName>
    <definedName name="ESTRAE" localSheetId="2">'[3]7422CW00'!#REF!</definedName>
    <definedName name="ESTRAE">#REF!</definedName>
    <definedName name="ESTRU">[69]Estructura!$C$7:$E$2570</definedName>
    <definedName name="ESTRUCTURA" localSheetId="2" hidden="1">{#N/A,#N/A,TRUE,"INGENIERIA";#N/A,#N/A,TRUE,"COMPRAS";#N/A,#N/A,TRUE,"DIRECCION";#N/A,#N/A,TRUE,"RESUMEN"}</definedName>
    <definedName name="ESTRUCTURA" localSheetId="0">#REF!</definedName>
    <definedName name="ESTRUCTURA" localSheetId="1">#REF!</definedName>
    <definedName name="ESTRUCTURA">#REF!</definedName>
    <definedName name="ESTRUCTURAS">[70]Hoja3!$B$7:$B$15</definedName>
    <definedName name="ETAP" localSheetId="2">#REF!</definedName>
    <definedName name="ETAP" localSheetId="0">#REF!</definedName>
    <definedName name="ETAP" localSheetId="1">#REF!</definedName>
    <definedName name="ETAP">#REF!</definedName>
    <definedName name="ETAPA_PACC" localSheetId="0">#REF!</definedName>
    <definedName name="ETAPA_PACC" localSheetId="1">#REF!</definedName>
    <definedName name="ETAPA_PACC">#REF!</definedName>
    <definedName name="etertgg" localSheetId="2" hidden="1">{"via1",#N/A,TRUE,"general";"via2",#N/A,TRUE,"general";"via3",#N/A,TRUE,"general"}</definedName>
    <definedName name="etertgg" localSheetId="0">#REF!</definedName>
    <definedName name="etertgg" localSheetId="1">#REF!</definedName>
    <definedName name="etertgg">#REF!</definedName>
    <definedName name="etertt" localSheetId="2" hidden="1">{#N/A,#N/A,TRUE,"1842CWN0"}</definedName>
    <definedName name="etertt" localSheetId="0">#REF!</definedName>
    <definedName name="etertt" localSheetId="1">#REF!</definedName>
    <definedName name="etertt">#REF!</definedName>
    <definedName name="etewt" localSheetId="2" hidden="1">{"TAB1",#N/A,TRUE,"GENERAL";"TAB2",#N/A,TRUE,"GENERAL";"TAB3",#N/A,TRUE,"GENERAL";"TAB4",#N/A,TRUE,"GENERAL";"TAB5",#N/A,TRUE,"GENERAL"}</definedName>
    <definedName name="etewt" localSheetId="0">#REF!</definedName>
    <definedName name="etewt" localSheetId="1">#REF!</definedName>
    <definedName name="etewt">#REF!</definedName>
    <definedName name="etu" localSheetId="2" hidden="1">{"via1",#N/A,TRUE,"general";"via2",#N/A,TRUE,"general";"via3",#N/A,TRUE,"general"}</definedName>
    <definedName name="etu" localSheetId="0">#REF!</definedName>
    <definedName name="etu" localSheetId="1">#REF!</definedName>
    <definedName name="etu">#REF!</definedName>
    <definedName name="etueh" localSheetId="2" hidden="1">{"via1",#N/A,TRUE,"general";"via2",#N/A,TRUE,"general";"via3",#N/A,TRUE,"general"}</definedName>
    <definedName name="etueh" localSheetId="0">#REF!</definedName>
    <definedName name="etueh" localSheetId="1">#REF!</definedName>
    <definedName name="etueh">#REF!</definedName>
    <definedName name="etyty" localSheetId="2" hidden="1">{"via1",#N/A,TRUE,"general";"via2",#N/A,TRUE,"general";"via3",#N/A,TRUE,"general"}</definedName>
    <definedName name="etyty" localSheetId="0">#REF!</definedName>
    <definedName name="etyty" localSheetId="1">#REF!</definedName>
    <definedName name="etyty">#REF!</definedName>
    <definedName name="etyu" localSheetId="2" hidden="1">{"TAB1",#N/A,TRUE,"GENERAL";"TAB2",#N/A,TRUE,"GENERAL";"TAB3",#N/A,TRUE,"GENERAL";"TAB4",#N/A,TRUE,"GENERAL";"TAB5",#N/A,TRUE,"GENERAL"}</definedName>
    <definedName name="etyu" localSheetId="0">#REF!</definedName>
    <definedName name="etyu" localSheetId="1">#REF!</definedName>
    <definedName name="etyu">#REF!</definedName>
    <definedName name="eu" localSheetId="2" hidden="1">{"via1",#N/A,TRUE,"general";"via2",#N/A,TRUE,"general";"via3",#N/A,TRUE,"general"}</definedName>
    <definedName name="eu" localSheetId="0">#REF!</definedName>
    <definedName name="eu" localSheetId="1">#REF!</definedName>
    <definedName name="eu">#REF!</definedName>
    <definedName name="eut" localSheetId="2" hidden="1">{"via1",#N/A,TRUE,"general";"via2",#N/A,TRUE,"general";"via3",#N/A,TRUE,"general"}</definedName>
    <definedName name="eut" localSheetId="0">#REF!</definedName>
    <definedName name="eut" localSheetId="1">#REF!</definedName>
    <definedName name="eut">#REF!</definedName>
    <definedName name="euyt" localSheetId="2" hidden="1">{"TAB1",#N/A,TRUE,"GENERAL";"TAB2",#N/A,TRUE,"GENERAL";"TAB3",#N/A,TRUE,"GENERAL";"TAB4",#N/A,TRUE,"GENERAL";"TAB5",#N/A,TRUE,"GENERAL"}</definedName>
    <definedName name="euyt" localSheetId="0">#REF!</definedName>
    <definedName name="euyt" localSheetId="1">#REF!</definedName>
    <definedName name="euyt">#REF!</definedName>
    <definedName name="EW" localSheetId="2">#REF!</definedName>
    <definedName name="EW">#REF!</definedName>
    <definedName name="ewegt" localSheetId="2" hidden="1">{"TAB1",#N/A,TRUE,"GENERAL";"TAB2",#N/A,TRUE,"GENERAL";"TAB3",#N/A,TRUE,"GENERAL";"TAB4",#N/A,TRUE,"GENERAL";"TAB5",#N/A,TRUE,"GENERAL"}</definedName>
    <definedName name="ewegt" localSheetId="0">#REF!</definedName>
    <definedName name="ewegt" localSheetId="1">#REF!</definedName>
    <definedName name="ewegt">#REF!</definedName>
    <definedName name="ewfewfg" localSheetId="2" hidden="1">{"TAB1",#N/A,TRUE,"GENERAL";"TAB2",#N/A,TRUE,"GENERAL";"TAB3",#N/A,TRUE,"GENERAL";"TAB4",#N/A,TRUE,"GENERAL";"TAB5",#N/A,TRUE,"GENERAL"}</definedName>
    <definedName name="ewfewfg" localSheetId="0">#REF!</definedName>
    <definedName name="ewfewfg" localSheetId="1">#REF!</definedName>
    <definedName name="ewfewfg">#REF!</definedName>
    <definedName name="ewre" localSheetId="2" hidden="1">{"TAB1",#N/A,TRUE,"GENERAL";"TAB2",#N/A,TRUE,"GENERAL";"TAB3",#N/A,TRUE,"GENERAL";"TAB4",#N/A,TRUE,"GENERAL";"TAB5",#N/A,TRUE,"GENERAL"}</definedName>
    <definedName name="ewre" localSheetId="0">#REF!</definedName>
    <definedName name="ewre" localSheetId="1">#REF!</definedName>
    <definedName name="ewre">#REF!</definedName>
    <definedName name="ewrewf" localSheetId="2" hidden="1">{"TAB1",#N/A,TRUE,"GENERAL";"TAB2",#N/A,TRUE,"GENERAL";"TAB3",#N/A,TRUE,"GENERAL";"TAB4",#N/A,TRUE,"GENERAL";"TAB5",#N/A,TRUE,"GENERAL"}</definedName>
    <definedName name="ewrewf" localSheetId="0">#REF!</definedName>
    <definedName name="ewrewf" localSheetId="1">#REF!</definedName>
    <definedName name="ewrewf">#REF!</definedName>
    <definedName name="ewrr" localSheetId="2" hidden="1">{"TAB1",#N/A,TRUE,"GENERAL";"TAB2",#N/A,TRUE,"GENERAL";"TAB3",#N/A,TRUE,"GENERAL";"TAB4",#N/A,TRUE,"GENERAL";"TAB5",#N/A,TRUE,"GENERAL"}</definedName>
    <definedName name="ewrr" localSheetId="0">#REF!</definedName>
    <definedName name="ewrr" localSheetId="1">#REF!</definedName>
    <definedName name="ewrr">#REF!</definedName>
    <definedName name="ewrt" localSheetId="2" hidden="1">{"TAB1",#N/A,TRUE,"GENERAL";"TAB2",#N/A,TRUE,"GENERAL";"TAB3",#N/A,TRUE,"GENERAL";"TAB4",#N/A,TRUE,"GENERAL";"TAB5",#N/A,TRUE,"GENERAL"}</definedName>
    <definedName name="ewrt" localSheetId="0">#REF!</definedName>
    <definedName name="ewrt" localSheetId="1">#REF!</definedName>
    <definedName name="ewrt">#REF!</definedName>
    <definedName name="ewrwer" localSheetId="2" hidden="1">{"TAB1",#N/A,TRUE,"GENERAL";"TAB2",#N/A,TRUE,"GENERAL";"TAB3",#N/A,TRUE,"GENERAL";"TAB4",#N/A,TRUE,"GENERAL";"TAB5",#N/A,TRUE,"GENERAL"}</definedName>
    <definedName name="ewrwer" localSheetId="0">#REF!</definedName>
    <definedName name="ewrwer" localSheetId="1">#REF!</definedName>
    <definedName name="ewrwer">#REF!</definedName>
    <definedName name="EX" localSheetId="2" hidden="1">#REF!</definedName>
    <definedName name="EX">#REF!</definedName>
    <definedName name="EX_1" localSheetId="2" hidden="1">#REF!</definedName>
    <definedName name="EX_1">#REF!</definedName>
    <definedName name="EXC" localSheetId="0">#REF!</definedName>
    <definedName name="EXC" localSheetId="1">#REF!</definedName>
    <definedName name="EXC">#REF!</definedName>
    <definedName name="EXCAV_1">#REF!</definedName>
    <definedName name="EXCAV_2">#REF!</definedName>
    <definedName name="exCEL">#REF!</definedName>
    <definedName name="Excel_BuiltIn_Print_Area_3">#REF!</definedName>
    <definedName name="Excel_BuiltIn_Print_Area_3_X">#REF!</definedName>
    <definedName name="Excel_BuiltIn_Print_Titles_10" localSheetId="2">[23]SKJ452!#REF!</definedName>
    <definedName name="Excel_BuiltIn_Print_Titles_10">#REF!</definedName>
    <definedName name="Excel_BuiltIn_Print_Titles_11" localSheetId="2">[23]ITA878!#REF!</definedName>
    <definedName name="Excel_BuiltIn_Print_Titles_11">#REF!</definedName>
    <definedName name="Excel_BuiltIn_Print_Titles_12" localSheetId="2">'[23]AEA-944'!#REF!</definedName>
    <definedName name="Excel_BuiltIn_Print_Titles_12">#REF!</definedName>
    <definedName name="Excel_BuiltIn_Print_Titles_13" localSheetId="2">'[23]DUB-823'!#REF!</definedName>
    <definedName name="Excel_BuiltIn_Print_Titles_13">#REF!</definedName>
    <definedName name="Excel_BuiltIn_Print_Titles_14" localSheetId="2">'[23]GPI 526'!#REF!</definedName>
    <definedName name="Excel_BuiltIn_Print_Titles_14">#REF!</definedName>
    <definedName name="Excel_BuiltIn_Print_Titles_15" localSheetId="2">#REF!</definedName>
    <definedName name="Excel_BuiltIn_Print_Titles_15" localSheetId="0">#REF!</definedName>
    <definedName name="Excel_BuiltIn_Print_Titles_15" localSheetId="1">#REF!</definedName>
    <definedName name="Excel_BuiltIn_Print_Titles_15">#REF!</definedName>
    <definedName name="Excel_BuiltIn_Print_Titles_16" localSheetId="0">#REF!</definedName>
    <definedName name="Excel_BuiltIn_Print_Titles_16" localSheetId="1">#REF!</definedName>
    <definedName name="Excel_BuiltIn_Print_Titles_16">#REF!</definedName>
    <definedName name="Excel_BuiltIn_Print_Titles_17" localSheetId="0">#REF!</definedName>
    <definedName name="Excel_BuiltIn_Print_Titles_17" localSheetId="1">#REF!</definedName>
    <definedName name="Excel_BuiltIn_Print_Titles_17">#REF!</definedName>
    <definedName name="Excel_BuiltIn_Print_Titles_18">#REF!</definedName>
    <definedName name="Excel_BuiltIn_Print_Titles_19" localSheetId="2">[23]XXJ617!#REF!</definedName>
    <definedName name="Excel_BuiltIn_Print_Titles_19">#REF!</definedName>
    <definedName name="Excel_BuiltIn_Print_Titles_20" localSheetId="2">#REF!</definedName>
    <definedName name="Excel_BuiltIn_Print_Titles_20" localSheetId="0">#REF!</definedName>
    <definedName name="Excel_BuiltIn_Print_Titles_20" localSheetId="1">#REF!</definedName>
    <definedName name="Excel_BuiltIn_Print_Titles_20">#REF!</definedName>
    <definedName name="Excel_BuiltIn_Print_Titles_21" localSheetId="2">[23]SNG_855!#REF!</definedName>
    <definedName name="Excel_BuiltIn_Print_Titles_21" localSheetId="0">#REF!</definedName>
    <definedName name="Excel_BuiltIn_Print_Titles_21" localSheetId="1">#REF!</definedName>
    <definedName name="Excel_BuiltIn_Print_Titles_21">#REF!</definedName>
    <definedName name="Excel_BuiltIn_Print_Titles_23" localSheetId="2">#REF!</definedName>
    <definedName name="Excel_BuiltIn_Print_Titles_23" localSheetId="0">#REF!</definedName>
    <definedName name="Excel_BuiltIn_Print_Titles_23" localSheetId="1">#REF!</definedName>
    <definedName name="Excel_BuiltIn_Print_Titles_23">#REF!</definedName>
    <definedName name="Excel_BuiltIn_Print_Titles_3" localSheetId="0">#REF!</definedName>
    <definedName name="Excel_BuiltIn_Print_Titles_3" localSheetId="1">#REF!</definedName>
    <definedName name="Excel_BuiltIn_Print_Titles_3">#REF!</definedName>
    <definedName name="Excel_BuiltIn_Print_Titles_5" localSheetId="2">'[23]VEA 374'!#REF!</definedName>
    <definedName name="Excel_BuiltIn_Print_Titles_5" localSheetId="0">#REF!</definedName>
    <definedName name="Excel_BuiltIn_Print_Titles_5" localSheetId="1">#REF!</definedName>
    <definedName name="Excel_BuiltIn_Print_Titles_5">#REF!</definedName>
    <definedName name="Excel_BuiltIn_Print_Titles_5_XX" localSheetId="2">'[23]VEA 374'!#REF!</definedName>
    <definedName name="Excel_BuiltIn_Print_Titles_5_XX" localSheetId="0">#REF!</definedName>
    <definedName name="Excel_BuiltIn_Print_Titles_5_XX" localSheetId="1">#REF!</definedName>
    <definedName name="Excel_BuiltIn_Print_Titles_5_XX">#REF!</definedName>
    <definedName name="Excel_BuiltIn_Print_Titles_6" localSheetId="2">#REF!</definedName>
    <definedName name="Excel_BuiltIn_Print_Titles_6" localSheetId="0">#REF!</definedName>
    <definedName name="Excel_BuiltIn_Print_Titles_6" localSheetId="1">#REF!</definedName>
    <definedName name="Excel_BuiltIn_Print_Titles_6">#REF!</definedName>
    <definedName name="Excel_BuiltIn_Print_Titles_7" localSheetId="2">[23]HFB024!#REF!</definedName>
    <definedName name="Excel_BuiltIn_Print_Titles_7" localSheetId="0">#REF!</definedName>
    <definedName name="Excel_BuiltIn_Print_Titles_7" localSheetId="1">#REF!</definedName>
    <definedName name="Excel_BuiltIn_Print_Titles_7">#REF!</definedName>
    <definedName name="Excel_BuiltIn_Print_Titles_8" localSheetId="2">#REF!</definedName>
    <definedName name="Excel_BuiltIn_Print_Titles_8" localSheetId="0">#REF!</definedName>
    <definedName name="Excel_BuiltIn_Print_Titles_8" localSheetId="1">#REF!</definedName>
    <definedName name="Excel_BuiltIn_Print_Titles_8">#REF!</definedName>
    <definedName name="Excel_BuiltIn_Print_Titles_9" localSheetId="2">[23]PAJ825!#REF!</definedName>
    <definedName name="Excel_BuiltIn_Print_Titles_9" localSheetId="0">#REF!</definedName>
    <definedName name="Excel_BuiltIn_Print_Titles_9" localSheetId="1">#REF!</definedName>
    <definedName name="Excel_BuiltIn_Print_Titles_9">#REF!</definedName>
    <definedName name="EXCROC">'[71]Análisis de precios'!$H$52</definedName>
    <definedName name="ExtensionCoordinador" localSheetId="2">#REF!</definedName>
    <definedName name="ExtensionCoordinador" localSheetId="0">#REF!</definedName>
    <definedName name="ExtensionCoordinador" localSheetId="1">#REF!</definedName>
    <definedName name="ExtensionCoordinador">#REF!</definedName>
    <definedName name="Extra_Pay" localSheetId="0">#REF!</definedName>
    <definedName name="Extra_Pay" localSheetId="1">#REF!</definedName>
    <definedName name="Extra_Pay">#REF!</definedName>
    <definedName name="Extracción_IM" localSheetId="0">#REF!</definedName>
    <definedName name="Extracción_IM" localSheetId="1">#REF!</definedName>
    <definedName name="Extracción_IM">#REF!</definedName>
    <definedName name="Extras">'[40]LIQUIDA-NOMINA'!$AH$4</definedName>
    <definedName name="F._INGRESO" localSheetId="2">#REF!</definedName>
    <definedName name="F._INGRESO" localSheetId="0">#REF!</definedName>
    <definedName name="F._INGRESO" localSheetId="1">#REF!</definedName>
    <definedName name="F._INGRESO">#REF!</definedName>
    <definedName name="F._RETIRO" localSheetId="0">#REF!</definedName>
    <definedName name="F._RETIRO" localSheetId="1">#REF!</definedName>
    <definedName name="F._RETIRO">#REF!</definedName>
    <definedName name="F.L" localSheetId="0">#REF!</definedName>
    <definedName name="F.L" localSheetId="1">#REF!</definedName>
    <definedName name="F.L">#REF!</definedName>
    <definedName name="Facilidades">#REF!</definedName>
    <definedName name="factor">#REF!</definedName>
    <definedName name="FACTURADO" localSheetId="2">'[72]Itemes Renovación'!#REF!</definedName>
    <definedName name="FACTURADO">#REF!</definedName>
    <definedName name="FareWellStmnt">[50]!FareWellStmnt</definedName>
    <definedName name="FaseProyecto" localSheetId="2">#REF!</definedName>
    <definedName name="FaseProyecto" localSheetId="0">#REF!</definedName>
    <definedName name="FaseProyecto" localSheetId="1">#REF!</definedName>
    <definedName name="FaseProyecto">#REF!</definedName>
    <definedName name="FD">'FORMATO APU'!ERR</definedName>
    <definedName name="fda" localSheetId="2" hidden="1">{"TAB1",#N/A,TRUE,"GENERAL";"TAB2",#N/A,TRUE,"GENERAL";"TAB3",#N/A,TRUE,"GENERAL";"TAB4",#N/A,TRUE,"GENERAL";"TAB5",#N/A,TRUE,"GENERAL"}</definedName>
    <definedName name="fda" localSheetId="0">#REF!</definedName>
    <definedName name="fda" localSheetId="1">#REF!</definedName>
    <definedName name="fda">#REF!</definedName>
    <definedName name="fdbjp" localSheetId="2" hidden="1">{"TAB1",#N/A,TRUE,"GENERAL";"TAB2",#N/A,TRUE,"GENERAL";"TAB3",#N/A,TRUE,"GENERAL";"TAB4",#N/A,TRUE,"GENERAL";"TAB5",#N/A,TRUE,"GENERAL"}</definedName>
    <definedName name="fdbjp" localSheetId="0">#REF!</definedName>
    <definedName name="fdbjp" localSheetId="1">#REF!</definedName>
    <definedName name="fdbjp">#REF!</definedName>
    <definedName name="fdf" localSheetId="2" hidden="1">{"TAB1",#N/A,TRUE,"GENERAL";"TAB2",#N/A,TRUE,"GENERAL";"TAB3",#N/A,TRUE,"GENERAL";"TAB4",#N/A,TRUE,"GENERAL";"TAB5",#N/A,TRUE,"GENERAL"}</definedName>
    <definedName name="fdf" localSheetId="0">#REF!</definedName>
    <definedName name="fdf" localSheetId="1">#REF!</definedName>
    <definedName name="fdf">#REF!</definedName>
    <definedName name="fdg" localSheetId="2" hidden="1">{"via1",#N/A,TRUE,"general";"via2",#N/A,TRUE,"general";"via3",#N/A,TRUE,"general"}</definedName>
    <definedName name="fdg" localSheetId="0">#REF!</definedName>
    <definedName name="fdg" localSheetId="1">#REF!</definedName>
    <definedName name="fdg">#REF!</definedName>
    <definedName name="FDGD" localSheetId="2" hidden="1">{"TAB1",#N/A,TRUE,"GENERAL";"TAB2",#N/A,TRUE,"GENERAL";"TAB3",#N/A,TRUE,"GENERAL";"TAB4",#N/A,TRUE,"GENERAL";"TAB5",#N/A,TRUE,"GENERAL"}</definedName>
    <definedName name="FDGD" localSheetId="0">#REF!</definedName>
    <definedName name="FDGD" localSheetId="1">#REF!</definedName>
    <definedName name="FDGD">#REF!</definedName>
    <definedName name="FDGFDBBP" localSheetId="2" hidden="1">{"TAB1",#N/A,TRUE,"GENERAL";"TAB2",#N/A,TRUE,"GENERAL";"TAB3",#N/A,TRUE,"GENERAL";"TAB4",#N/A,TRUE,"GENERAL";"TAB5",#N/A,TRUE,"GENERAL"}</definedName>
    <definedName name="FDGFDBBP" localSheetId="0">#REF!</definedName>
    <definedName name="FDGFDBBP" localSheetId="1">#REF!</definedName>
    <definedName name="FDGFDBBP">#REF!</definedName>
    <definedName name="fdh" localSheetId="2" hidden="1">{"TAB1",#N/A,TRUE,"GENERAL";"TAB2",#N/A,TRUE,"GENERAL";"TAB3",#N/A,TRUE,"GENERAL";"TAB4",#N/A,TRUE,"GENERAL";"TAB5",#N/A,TRUE,"GENERAL"}</definedName>
    <definedName name="fdh" localSheetId="0">#REF!</definedName>
    <definedName name="fdh" localSheetId="1">#REF!</definedName>
    <definedName name="fdh">#REF!</definedName>
    <definedName name="fdsf" localSheetId="2" hidden="1">{"TAB1",#N/A,TRUE,"GENERAL";"TAB2",#N/A,TRUE,"GENERAL";"TAB3",#N/A,TRUE,"GENERAL";"TAB4",#N/A,TRUE,"GENERAL";"TAB5",#N/A,TRUE,"GENERAL"}</definedName>
    <definedName name="fdsf" localSheetId="0">#REF!</definedName>
    <definedName name="fdsf" localSheetId="1">#REF!</definedName>
    <definedName name="fdsf">#REF!</definedName>
    <definedName name="fdsfds" localSheetId="2" hidden="1">{"TAB1",#N/A,TRUE,"GENERAL";"TAB2",#N/A,TRUE,"GENERAL";"TAB3",#N/A,TRUE,"GENERAL";"TAB4",#N/A,TRUE,"GENERAL";"TAB5",#N/A,TRUE,"GENERAL"}</definedName>
    <definedName name="fdsfds" localSheetId="0">#REF!</definedName>
    <definedName name="fdsfds" localSheetId="1">#REF!</definedName>
    <definedName name="fdsfds">#REF!</definedName>
    <definedName name="fdsfdsf" localSheetId="2" hidden="1">{"via1",#N/A,TRUE,"general";"via2",#N/A,TRUE,"general";"via3",#N/A,TRUE,"general"}</definedName>
    <definedName name="fdsfdsf" localSheetId="0">#REF!</definedName>
    <definedName name="fdsfdsf" localSheetId="1">#REF!</definedName>
    <definedName name="fdsfdsf">#REF!</definedName>
    <definedName name="fdsgfds" localSheetId="2" hidden="1">{"via1",#N/A,TRUE,"general";"via2",#N/A,TRUE,"general";"via3",#N/A,TRUE,"general"}</definedName>
    <definedName name="fdsgfds" localSheetId="0">#REF!</definedName>
    <definedName name="fdsgfds" localSheetId="1">#REF!</definedName>
    <definedName name="fdsgfds">#REF!</definedName>
    <definedName name="fdsgsdfu" localSheetId="2" hidden="1">{"TAB1",#N/A,TRUE,"GENERAL";"TAB2",#N/A,TRUE,"GENERAL";"TAB3",#N/A,TRUE,"GENERAL";"TAB4",#N/A,TRUE,"GENERAL";"TAB5",#N/A,TRUE,"GENERAL"}</definedName>
    <definedName name="fdsgsdfu" localSheetId="0">#REF!</definedName>
    <definedName name="fdsgsdfu" localSheetId="1">#REF!</definedName>
    <definedName name="fdsgsdfu">#REF!</definedName>
    <definedName name="FDSIO" localSheetId="2" hidden="1">{"TAB1",#N/A,TRUE,"GENERAL";"TAB2",#N/A,TRUE,"GENERAL";"TAB3",#N/A,TRUE,"GENERAL";"TAB4",#N/A,TRUE,"GENERAL";"TAB5",#N/A,TRUE,"GENERAL"}</definedName>
    <definedName name="FDSIO" localSheetId="0">#REF!</definedName>
    <definedName name="FDSIO" localSheetId="1">#REF!</definedName>
    <definedName name="FDSIO">#REF!</definedName>
    <definedName name="fdwssf" localSheetId="2">#REF!</definedName>
    <definedName name="fdwssf">#REF!</definedName>
    <definedName name="FE">1.32</definedName>
    <definedName name="Fecha">[73]Tablas!$B$1:$B$65536</definedName>
    <definedName name="FechaInicio">[40]CONTRATO!$E$10</definedName>
    <definedName name="FechaTermina">[40]CONTRATO!$E$11</definedName>
    <definedName name="FechaTerminacion" localSheetId="2">#REF!</definedName>
    <definedName name="FechaTerminacion" localSheetId="0">#REF!</definedName>
    <definedName name="FechaTerminacion" localSheetId="1">#REF!</definedName>
    <definedName name="FechaTerminacion">#REF!</definedName>
    <definedName name="fer" localSheetId="2">'[37]Res-Accide-10'!#REF!</definedName>
    <definedName name="fer" localSheetId="0">#REF!</definedName>
    <definedName name="fer" localSheetId="1">#REF!</definedName>
    <definedName name="fer">#REF!</definedName>
    <definedName name="ferfer" localSheetId="2" hidden="1">{"via1",#N/A,TRUE,"general";"via2",#N/A,TRUE,"general";"via3",#N/A,TRUE,"general"}</definedName>
    <definedName name="ferfer" localSheetId="0">#REF!</definedName>
    <definedName name="ferfer" localSheetId="1">#REF!</definedName>
    <definedName name="ferfer">#REF!</definedName>
    <definedName name="ff">'FORMATO APU'!ERR</definedName>
    <definedName name="fff" localSheetId="2" hidden="1">{"via1",#N/A,TRUE,"general";"via2",#N/A,TRUE,"general";"via3",#N/A,TRUE,"general"}</definedName>
    <definedName name="fff" localSheetId="0">#REF!</definedName>
    <definedName name="fff" localSheetId="1">#REF!</definedName>
    <definedName name="fff">#REF!</definedName>
    <definedName name="ffffd" localSheetId="2" hidden="1">{"via1",#N/A,TRUE,"general";"via2",#N/A,TRUE,"general";"via3",#N/A,TRUE,"general"}</definedName>
    <definedName name="ffffd" localSheetId="0">#REF!</definedName>
    <definedName name="ffffd" localSheetId="1">#REF!</definedName>
    <definedName name="ffffd">#REF!</definedName>
    <definedName name="fffffft" localSheetId="2" hidden="1">{"TAB1",#N/A,TRUE,"GENERAL";"TAB2",#N/A,TRUE,"GENERAL";"TAB3",#N/A,TRUE,"GENERAL";"TAB4",#N/A,TRUE,"GENERAL";"TAB5",#N/A,TRUE,"GENERAL"}</definedName>
    <definedName name="fffffft" localSheetId="0">#REF!</definedName>
    <definedName name="fffffft" localSheetId="1">#REF!</definedName>
    <definedName name="fffffft">#REF!</definedName>
    <definedName name="fffffik" localSheetId="2" hidden="1">{"TAB1",#N/A,TRUE,"GENERAL";"TAB2",#N/A,TRUE,"GENERAL";"TAB3",#N/A,TRUE,"GENERAL";"TAB4",#N/A,TRUE,"GENERAL";"TAB5",#N/A,TRUE,"GENERAL"}</definedName>
    <definedName name="fffffik" localSheetId="0">#REF!</definedName>
    <definedName name="fffffik" localSheetId="1">#REF!</definedName>
    <definedName name="fffffik">#REF!</definedName>
    <definedName name="fffffj" localSheetId="2" hidden="1">{"TAB1",#N/A,TRUE,"GENERAL";"TAB2",#N/A,TRUE,"GENERAL";"TAB3",#N/A,TRUE,"GENERAL";"TAB4",#N/A,TRUE,"GENERAL";"TAB5",#N/A,TRUE,"GENERAL"}</definedName>
    <definedName name="fffffj" localSheetId="0">#REF!</definedName>
    <definedName name="fffffj" localSheetId="1">#REF!</definedName>
    <definedName name="fffffj">#REF!</definedName>
    <definedName name="ffffrd" localSheetId="2" hidden="1">{"via1",#N/A,TRUE,"general";"via2",#N/A,TRUE,"general";"via3",#N/A,TRUE,"general"}</definedName>
    <definedName name="ffffrd" localSheetId="0">#REF!</definedName>
    <definedName name="ffffrd" localSheetId="1">#REF!</definedName>
    <definedName name="ffffrd">#REF!</definedName>
    <definedName name="ffffy" localSheetId="2" hidden="1">{"TAB1",#N/A,TRUE,"GENERAL";"TAB2",#N/A,TRUE,"GENERAL";"TAB3",#N/A,TRUE,"GENERAL";"TAB4",#N/A,TRUE,"GENERAL";"TAB5",#N/A,TRUE,"GENERAL"}</definedName>
    <definedName name="ffffy" localSheetId="0">#REF!</definedName>
    <definedName name="ffffy" localSheetId="1">#REF!</definedName>
    <definedName name="ffffy">#REF!</definedName>
    <definedName name="fffrfr" localSheetId="2" hidden="1">{"TAB1",#N/A,TRUE,"GENERAL";"TAB2",#N/A,TRUE,"GENERAL";"TAB3",#N/A,TRUE,"GENERAL";"TAB4",#N/A,TRUE,"GENERAL";"TAB5",#N/A,TRUE,"GENERAL"}</definedName>
    <definedName name="fffrfr" localSheetId="0">#REF!</definedName>
    <definedName name="fffrfr" localSheetId="1">#REF!</definedName>
    <definedName name="fffrfr">#REF!</definedName>
    <definedName name="fffs" localSheetId="2" hidden="1">{"TAB1",#N/A,TRUE,"GENERAL";"TAB2",#N/A,TRUE,"GENERAL";"TAB3",#N/A,TRUE,"GENERAL";"TAB4",#N/A,TRUE,"GENERAL";"TAB5",#N/A,TRUE,"GENERAL"}</definedName>
    <definedName name="fffs" localSheetId="0">#REF!</definedName>
    <definedName name="fffs" localSheetId="1">#REF!</definedName>
    <definedName name="fffs">#REF!</definedName>
    <definedName name="fg">'FORMATO APU'!ERR</definedName>
    <definedName name="fgdfg" localSheetId="2" hidden="1">{"TAB1",#N/A,TRUE,"GENERAL";"TAB2",#N/A,TRUE,"GENERAL";"TAB3",#N/A,TRUE,"GENERAL";"TAB4",#N/A,TRUE,"GENERAL";"TAB5",#N/A,TRUE,"GENERAL"}</definedName>
    <definedName name="fgdfg" localSheetId="0">#REF!</definedName>
    <definedName name="fgdfg" localSheetId="1">#REF!</definedName>
    <definedName name="fgdfg">#REF!</definedName>
    <definedName name="fgdfsgr" localSheetId="2" hidden="1">{"via1",#N/A,TRUE,"general";"via2",#N/A,TRUE,"general";"via3",#N/A,TRUE,"general"}</definedName>
    <definedName name="fgdfsgr" localSheetId="0">#REF!</definedName>
    <definedName name="fgdfsgr" localSheetId="1">#REF!</definedName>
    <definedName name="fgdfsgr">#REF!</definedName>
    <definedName name="fgdsfg" localSheetId="2" hidden="1">{"TAB1",#N/A,TRUE,"GENERAL";"TAB2",#N/A,TRUE,"GENERAL";"TAB3",#N/A,TRUE,"GENERAL";"TAB4",#N/A,TRUE,"GENERAL";"TAB5",#N/A,TRUE,"GENERAL"}</definedName>
    <definedName name="fgdsfg" localSheetId="0">#REF!</definedName>
    <definedName name="fgdsfg" localSheetId="1">#REF!</definedName>
    <definedName name="fgdsfg">#REF!</definedName>
    <definedName name="FGFDH" localSheetId="2" hidden="1">{"via1",#N/A,TRUE,"general";"via2",#N/A,TRUE,"general";"via3",#N/A,TRUE,"general"}</definedName>
    <definedName name="FGFDH" localSheetId="0">#REF!</definedName>
    <definedName name="FGFDH" localSheetId="1">#REF!</definedName>
    <definedName name="FGFDH">#REF!</definedName>
    <definedName name="fgghhj" localSheetId="2" hidden="1">{"via1",#N/A,TRUE,"general";"via2",#N/A,TRUE,"general";"via3",#N/A,TRUE,"general"}</definedName>
    <definedName name="fgghhj" localSheetId="0">#REF!</definedName>
    <definedName name="fgghhj" localSheetId="1">#REF!</definedName>
    <definedName name="fgghhj">#REF!</definedName>
    <definedName name="fgh" localSheetId="2">'[74]7422CW00'!#REF!</definedName>
    <definedName name="fgh">#REF!</definedName>
    <definedName name="FGHFBC" localSheetId="2" hidden="1">{"via1",#N/A,TRUE,"general";"via2",#N/A,TRUE,"general";"via3",#N/A,TRUE,"general"}</definedName>
    <definedName name="FGHFBC" localSheetId="0">#REF!</definedName>
    <definedName name="FGHFBC" localSheetId="1">#REF!</definedName>
    <definedName name="FGHFBC">#REF!</definedName>
    <definedName name="fghfg" localSheetId="2" hidden="1">{"TAB1",#N/A,TRUE,"GENERAL";"TAB2",#N/A,TRUE,"GENERAL";"TAB3",#N/A,TRUE,"GENERAL";"TAB4",#N/A,TRUE,"GENERAL";"TAB5",#N/A,TRUE,"GENERAL"}</definedName>
    <definedName name="fghfg" localSheetId="0">#REF!</definedName>
    <definedName name="fghfg" localSheetId="1">#REF!</definedName>
    <definedName name="fghfg">#REF!</definedName>
    <definedName name="fghfgh" localSheetId="2" hidden="1">{"via1",#N/A,TRUE,"general";"via2",#N/A,TRUE,"general";"via3",#N/A,TRUE,"general"}</definedName>
    <definedName name="fghfgh" localSheetId="0">#REF!</definedName>
    <definedName name="fghfgh" localSheetId="1">#REF!</definedName>
    <definedName name="fghfgh">#REF!</definedName>
    <definedName name="FGHFW" localSheetId="2" hidden="1">{"via1",#N/A,TRUE,"general";"via2",#N/A,TRUE,"general";"via3",#N/A,TRUE,"general"}</definedName>
    <definedName name="FGHFW" localSheetId="0">#REF!</definedName>
    <definedName name="FGHFW" localSheetId="1">#REF!</definedName>
    <definedName name="FGHFW">#REF!</definedName>
    <definedName name="fghhh" localSheetId="2" hidden="1">{"TAB1",#N/A,TRUE,"GENERAL";"TAB2",#N/A,TRUE,"GENERAL";"TAB3",#N/A,TRUE,"GENERAL";"TAB4",#N/A,TRUE,"GENERAL";"TAB5",#N/A,TRUE,"GENERAL"}</definedName>
    <definedName name="fghhh" localSheetId="0">#REF!</definedName>
    <definedName name="fghhh" localSheetId="1">#REF!</definedName>
    <definedName name="fghhh">#REF!</definedName>
    <definedName name="fghsfgh" localSheetId="2" hidden="1">{"via1",#N/A,TRUE,"general";"via2",#N/A,TRUE,"general";"via3",#N/A,TRUE,"general"}</definedName>
    <definedName name="fghsfgh" localSheetId="0">#REF!</definedName>
    <definedName name="fghsfgh" localSheetId="1">#REF!</definedName>
    <definedName name="fghsfgh">#REF!</definedName>
    <definedName name="fght" localSheetId="2" hidden="1">{"TAB1",#N/A,TRUE,"GENERAL";"TAB2",#N/A,TRUE,"GENERAL";"TAB3",#N/A,TRUE,"GENERAL";"TAB4",#N/A,TRUE,"GENERAL";"TAB5",#N/A,TRUE,"GENERAL"}</definedName>
    <definedName name="fght" localSheetId="0">#REF!</definedName>
    <definedName name="fght" localSheetId="1">#REF!</definedName>
    <definedName name="fght">#REF!</definedName>
    <definedName name="fgjgryi" localSheetId="2" hidden="1">{"TAB1",#N/A,TRUE,"GENERAL";"TAB2",#N/A,TRUE,"GENERAL";"TAB3",#N/A,TRUE,"GENERAL";"TAB4",#N/A,TRUE,"GENERAL";"TAB5",#N/A,TRUE,"GENERAL"}</definedName>
    <definedName name="fgjgryi" localSheetId="0">#REF!</definedName>
    <definedName name="fgjgryi" localSheetId="1">#REF!</definedName>
    <definedName name="fgjgryi">#REF!</definedName>
    <definedName name="fhfg" localSheetId="2" hidden="1">{"TAB1",#N/A,TRUE,"GENERAL";"TAB2",#N/A,TRUE,"GENERAL";"TAB3",#N/A,TRUE,"GENERAL";"TAB4",#N/A,TRUE,"GENERAL";"TAB5",#N/A,TRUE,"GENERAL"}</definedName>
    <definedName name="fhfg" localSheetId="0">#REF!</definedName>
    <definedName name="fhfg" localSheetId="1">#REF!</definedName>
    <definedName name="fhfg">#REF!</definedName>
    <definedName name="fhfgh" localSheetId="2" hidden="1">{"via1",#N/A,TRUE,"general";"via2",#N/A,TRUE,"general";"via3",#N/A,TRUE,"general"}</definedName>
    <definedName name="fhfgh" localSheetId="0">#REF!</definedName>
    <definedName name="fhfgh" localSheetId="1">#REF!</definedName>
    <definedName name="fhfgh">#REF!</definedName>
    <definedName name="fhg" localSheetId="2" hidden="1">{#N/A,#N/A,TRUE,"1842CWN0"}</definedName>
    <definedName name="fhg" localSheetId="0">#REF!</definedName>
    <definedName name="fhg" localSheetId="1">#REF!</definedName>
    <definedName name="fhg">#REF!</definedName>
    <definedName name="fhgh" localSheetId="2" hidden="1">{"via1",#N/A,TRUE,"general";"via2",#N/A,TRUE,"general";"via3",#N/A,TRUE,"general"}</definedName>
    <definedName name="fhgh" localSheetId="0">#REF!</definedName>
    <definedName name="fhgh" localSheetId="1">#REF!</definedName>
    <definedName name="fhgh">#REF!</definedName>
    <definedName name="fhpltyunh" localSheetId="2" hidden="1">{"via1",#N/A,TRUE,"general";"via2",#N/A,TRUE,"general";"via3",#N/A,TRUE,"general"}</definedName>
    <definedName name="fhpltyunh" localSheetId="0">#REF!</definedName>
    <definedName name="fhpltyunh" localSheetId="1">#REF!</definedName>
    <definedName name="fhpltyunh">#REF!</definedName>
    <definedName name="fi" localSheetId="2">#REF!</definedName>
    <definedName name="fi">#REF!</definedName>
    <definedName name="FIBER" localSheetId="2">#REF!</definedName>
    <definedName name="FIBER">#REF!</definedName>
    <definedName name="Fil_Fechas" localSheetId="2">#REF!</definedName>
    <definedName name="Fil_Fechas">#REF!</definedName>
    <definedName name="fill1">#REF!</definedName>
    <definedName name="FILTROS">#REF!</definedName>
    <definedName name="FINANCIACION">'FORMATO APU'!ERR</definedName>
    <definedName name="FinePrint">[50]!FinePrint</definedName>
    <definedName name="FM">1.18</definedName>
    <definedName name="fnic">[54]Hoja1!$C$13</definedName>
    <definedName name="FO">1.32</definedName>
    <definedName name="FORDESCR" localSheetId="2">'[3]7422CW00'!#REF!</definedName>
    <definedName name="FORDESCR">#REF!</definedName>
    <definedName name="FORM_C3">[75]Hoja1!$A$33:$N$51</definedName>
    <definedName name="FORMOLT" localSheetId="2">'[3]7422CW00'!#REF!</definedName>
    <definedName name="FORMOLT">#REF!</definedName>
    <definedName name="formularioCantidades" localSheetId="2">#REF!</definedName>
    <definedName name="formularioCantidades">#REF!</definedName>
    <definedName name="FORSHE" localSheetId="2">'[3]7422CW00'!#REF!</definedName>
    <definedName name="FORSHE">#REF!</definedName>
    <definedName name="FORUNMIS" localSheetId="2">'[3]7422CW00'!#REF!</definedName>
    <definedName name="FORUNMIS">#REF!</definedName>
    <definedName name="FR">1.15</definedName>
    <definedName name="frbgsd" localSheetId="2" hidden="1">{"TAB1",#N/A,TRUE,"GENERAL";"TAB2",#N/A,TRUE,"GENERAL";"TAB3",#N/A,TRUE,"GENERAL";"TAB4",#N/A,TRUE,"GENERAL";"TAB5",#N/A,TRUE,"GENERAL"}</definedName>
    <definedName name="frbgsd" localSheetId="0">#REF!</definedName>
    <definedName name="frbgsd" localSheetId="1">#REF!</definedName>
    <definedName name="frbgsd">#REF!</definedName>
    <definedName name="frefr" localSheetId="2" hidden="1">{"via1",#N/A,TRUE,"general";"via2",#N/A,TRUE,"general";"via3",#N/A,TRUE,"general"}</definedName>
    <definedName name="frefr" localSheetId="0">#REF!</definedName>
    <definedName name="frefr" localSheetId="1">#REF!</definedName>
    <definedName name="frefr">#REF!</definedName>
    <definedName name="frfa" localSheetId="2" hidden="1">{"via1",#N/A,TRUE,"general";"via2",#N/A,TRUE,"general";"via3",#N/A,TRUE,"general"}</definedName>
    <definedName name="frfa" localSheetId="0">#REF!</definedName>
    <definedName name="frfa" localSheetId="1">#REF!</definedName>
    <definedName name="frfa">#REF!</definedName>
    <definedName name="frfr" localSheetId="2" hidden="1">{"TAB1",#N/A,TRUE,"GENERAL";"TAB2",#N/A,TRUE,"GENERAL";"TAB3",#N/A,TRUE,"GENERAL";"TAB4",#N/A,TRUE,"GENERAL";"TAB5",#N/A,TRUE,"GENERAL"}</definedName>
    <definedName name="frfr" localSheetId="0">#REF!</definedName>
    <definedName name="frfr" localSheetId="1">#REF!</definedName>
    <definedName name="frfr">#REF!</definedName>
    <definedName name="FS">1.32</definedName>
    <definedName name="fu">'FORMATO APU'!ERR</definedName>
    <definedName name="Full_Print" localSheetId="2">#REF!</definedName>
    <definedName name="Full_Print" localSheetId="0">#REF!</definedName>
    <definedName name="Full_Print" localSheetId="1">#REF!</definedName>
    <definedName name="Full_Print">#REF!</definedName>
    <definedName name="fwff" localSheetId="2" hidden="1">{"via1",#N/A,TRUE,"general";"via2",#N/A,TRUE,"general";"via3",#N/A,TRUE,"general"}</definedName>
    <definedName name="fwff" localSheetId="0">#REF!</definedName>
    <definedName name="fwff" localSheetId="1">#REF!</definedName>
    <definedName name="fwff">#REF!</definedName>
    <definedName name="fwwe" localSheetId="2" hidden="1">{"via1",#N/A,TRUE,"general";"via2",#N/A,TRUE,"general";"via3",#N/A,TRUE,"general"}</definedName>
    <definedName name="fwwe" localSheetId="0">#REF!</definedName>
    <definedName name="fwwe" localSheetId="1">#REF!</definedName>
    <definedName name="fwwe">#REF!</definedName>
    <definedName name="G" localSheetId="2">#REF!</definedName>
    <definedName name="G">#REF!</definedName>
    <definedName name="G.Eg" localSheetId="2">#REF!</definedName>
    <definedName name="G.Eg">#REF!</definedName>
    <definedName name="G.Em" localSheetId="2">#REF!</definedName>
    <definedName name="G.Em">#REF!</definedName>
    <definedName name="G.Eo">#REF!</definedName>
    <definedName name="G.Ew">#REF!</definedName>
    <definedName name="G_C1" localSheetId="2">[12]Tablas!#REF!</definedName>
    <definedName name="G_C1">#REF!</definedName>
    <definedName name="G_C10" localSheetId="2">[12]Tablas!#REF!</definedName>
    <definedName name="G_C10">#REF!</definedName>
    <definedName name="G_C11" localSheetId="2">[12]Tablas!#REF!</definedName>
    <definedName name="G_C11">#REF!</definedName>
    <definedName name="G_C12" localSheetId="2">[12]Tablas!#REF!</definedName>
    <definedName name="G_C12">#REF!</definedName>
    <definedName name="G_C13" localSheetId="2">[12]Tablas!#REF!</definedName>
    <definedName name="G_C13">#REF!</definedName>
    <definedName name="G_C14" localSheetId="2">[12]Tablas!#REF!</definedName>
    <definedName name="G_C14">#REF!</definedName>
    <definedName name="G_C15" localSheetId="2">[12]Tablas!#REF!</definedName>
    <definedName name="G_C15">#REF!</definedName>
    <definedName name="G_C16" localSheetId="2">[12]Tablas!#REF!</definedName>
    <definedName name="G_C16">#REF!</definedName>
    <definedName name="G_C17" localSheetId="2">[12]Tablas!#REF!</definedName>
    <definedName name="G_C17">#REF!</definedName>
    <definedName name="G_C18" localSheetId="2">[12]Tablas!#REF!</definedName>
    <definedName name="G_C18">#REF!</definedName>
    <definedName name="G_C19" localSheetId="2">[12]Tablas!#REF!</definedName>
    <definedName name="G_C19">#REF!</definedName>
    <definedName name="G_C2" localSheetId="2">[12]Tablas!#REF!</definedName>
    <definedName name="G_C2">#REF!</definedName>
    <definedName name="G_C20" localSheetId="2">[12]Tablas!#REF!</definedName>
    <definedName name="G_C20">#REF!</definedName>
    <definedName name="G_C21" localSheetId="2">[12]Tablas!#REF!</definedName>
    <definedName name="G_C21">#REF!</definedName>
    <definedName name="G_C22" localSheetId="2">[12]Tablas!#REF!</definedName>
    <definedName name="G_C22">#REF!</definedName>
    <definedName name="G_C3" localSheetId="2">[12]Tablas!#REF!</definedName>
    <definedName name="G_C3">#REF!</definedName>
    <definedName name="G_C4" localSheetId="2">[12]Tablas!#REF!</definedName>
    <definedName name="G_C4">#REF!</definedName>
    <definedName name="G_C5" localSheetId="2">[12]Tablas!#REF!</definedName>
    <definedName name="G_C5">#REF!</definedName>
    <definedName name="G_C6" localSheetId="2">[12]Tablas!#REF!</definedName>
    <definedName name="G_C6">#REF!</definedName>
    <definedName name="G_C7" localSheetId="2">[12]Tablas!#REF!</definedName>
    <definedName name="G_C7">#REF!</definedName>
    <definedName name="G_C8" localSheetId="2">[12]Tablas!#REF!</definedName>
    <definedName name="G_C8">#REF!</definedName>
    <definedName name="G_C9" localSheetId="2">[12]Tablas!#REF!</definedName>
    <definedName name="G_C9">#REF!</definedName>
    <definedName name="G1_" localSheetId="2">#REF!</definedName>
    <definedName name="G1_" localSheetId="0">#REF!</definedName>
    <definedName name="G1_" localSheetId="1">#REF!</definedName>
    <definedName name="G1_">#REF!</definedName>
    <definedName name="GAJ" localSheetId="0">#REF!</definedName>
    <definedName name="GAJ" localSheetId="1">#REF!</definedName>
    <definedName name="GAJ">#REF!</definedName>
    <definedName name="GAS" localSheetId="2">[12]Tablas!#REF!</definedName>
    <definedName name="GAS" localSheetId="0">#REF!</definedName>
    <definedName name="GAS" localSheetId="1">#REF!</definedName>
    <definedName name="GAS">#REF!</definedName>
    <definedName name="gba" localSheetId="2" hidden="1">{#N/A,#N/A,FALSE,"orthoflow";#N/A,#N/A,FALSE,"Miscelaneos";#N/A,#N/A,FALSE,"Instrumentacio";#N/A,#N/A,FALSE,"Electrico";#N/A,#N/A,FALSE,"Valv. Seguridad"}</definedName>
    <definedName name="gba" localSheetId="0">#REF!</definedName>
    <definedName name="gba" localSheetId="1">#REF!</definedName>
    <definedName name="gba">#REF!</definedName>
    <definedName name="gbac" localSheetId="2" hidden="1">{#N/A,#N/A,FALSE,"Estatico";#N/A,#N/A,FALSE,"Tuberia";#N/A,#N/A,FALSE,"Instrumentación";#N/A,#N/A,FALSE,"Mecanica";#N/A,#N/A,FALSE,"Electrico";#N/A,#N/A,FALSE,"Ofic.Civiles"}</definedName>
    <definedName name="gbac" localSheetId="0">#REF!</definedName>
    <definedName name="gbac" localSheetId="1">#REF!</definedName>
    <definedName name="gbac">#REF!</definedName>
    <definedName name="gbbfghghj" localSheetId="2" hidden="1">{"TAB1",#N/A,TRUE,"GENERAL";"TAB2",#N/A,TRUE,"GENERAL";"TAB3",#N/A,TRUE,"GENERAL";"TAB4",#N/A,TRUE,"GENERAL";"TAB5",#N/A,TRUE,"GENERAL"}</definedName>
    <definedName name="gbbfghghj" localSheetId="0">#REF!</definedName>
    <definedName name="gbbfghghj" localSheetId="1">#REF!</definedName>
    <definedName name="gbbfghghj">#REF!</definedName>
    <definedName name="GCB" localSheetId="2">[11]Tablas!#REF!</definedName>
    <definedName name="GCB">#REF!</definedName>
    <definedName name="GCI" localSheetId="2">[12]Tablas!#REF!</definedName>
    <definedName name="GCI">#REF!</definedName>
    <definedName name="GCN" localSheetId="2">[12]Tablas!#REF!</definedName>
    <definedName name="GCN">#REF!</definedName>
    <definedName name="GCP" localSheetId="2">[12]Tablas!#REF!</definedName>
    <definedName name="GCP">#REF!</definedName>
    <definedName name="GDN" localSheetId="2">[12]Tablas!#REF!</definedName>
    <definedName name="GDN">#REF!</definedName>
    <definedName name="GDR" localSheetId="2">[12]Tablas!#REF!</definedName>
    <definedName name="GDR">#REF!</definedName>
    <definedName name="gdt" localSheetId="2" hidden="1">{"TAB1",#N/A,TRUE,"GENERAL";"TAB2",#N/A,TRUE,"GENERAL";"TAB3",#N/A,TRUE,"GENERAL";"TAB4",#N/A,TRUE,"GENERAL";"TAB5",#N/A,TRUE,"GENERAL"}</definedName>
    <definedName name="gdt" localSheetId="0">#REF!</definedName>
    <definedName name="gdt" localSheetId="1">#REF!</definedName>
    <definedName name="gdt">#REF!</definedName>
    <definedName name="GEA" localSheetId="2">[12]Tablas!#REF!</definedName>
    <definedName name="GEA">#REF!</definedName>
    <definedName name="GEA1_1" localSheetId="2">[12]Tablas!#REF!</definedName>
    <definedName name="GEA1_1">#REF!</definedName>
    <definedName name="GEA1_1_1" localSheetId="2">[12]Tablas!#REF!</definedName>
    <definedName name="GEA1_1_1">#REF!</definedName>
    <definedName name="GEA1_1_10" localSheetId="2">[12]Tablas!#REF!</definedName>
    <definedName name="GEA1_1_10">#REF!</definedName>
    <definedName name="GEA1_1_2" localSheetId="2">[12]Tablas!#REF!</definedName>
    <definedName name="GEA1_1_2">#REF!</definedName>
    <definedName name="GEA1_1_3" localSheetId="2">[12]Tablas!#REF!</definedName>
    <definedName name="GEA1_1_3">#REF!</definedName>
    <definedName name="GEA1_1_4" localSheetId="2">[12]Tablas!#REF!</definedName>
    <definedName name="GEA1_1_4">#REF!</definedName>
    <definedName name="GEA1_1_5" localSheetId="2">[12]Tablas!#REF!</definedName>
    <definedName name="GEA1_1_5">#REF!</definedName>
    <definedName name="GEA1_1_6" localSheetId="2">[12]Tablas!#REF!</definedName>
    <definedName name="GEA1_1_6">#REF!</definedName>
    <definedName name="GEA1_1_7" localSheetId="2">[12]Tablas!#REF!</definedName>
    <definedName name="GEA1_1_7">#REF!</definedName>
    <definedName name="GEA1_1_8" localSheetId="2">[12]Tablas!#REF!</definedName>
    <definedName name="GEA1_1_8">#REF!</definedName>
    <definedName name="GEA1_1_9" localSheetId="2">[12]Tablas!#REF!</definedName>
    <definedName name="GEA1_1_9">#REF!</definedName>
    <definedName name="GEA1_2" localSheetId="2">[12]Tablas!#REF!</definedName>
    <definedName name="GEA1_2">#REF!</definedName>
    <definedName name="GEA1_3" localSheetId="2">[12]Tablas!#REF!</definedName>
    <definedName name="GEA1_3">#REF!</definedName>
    <definedName name="GEA1_4" localSheetId="2">[12]Tablas!#REF!</definedName>
    <definedName name="GEA1_4">#REF!</definedName>
    <definedName name="GEC" localSheetId="2">[12]Tablas!#REF!</definedName>
    <definedName name="GEC">#REF!</definedName>
    <definedName name="GEC_ON_DAPIAY" localSheetId="2">#REF!</definedName>
    <definedName name="GEC_ON_DAPIAY" localSheetId="0">#REF!</definedName>
    <definedName name="GEC_ON_DAPIAY" localSheetId="1">#REF!</definedName>
    <definedName name="GEC_ON_DAPIAY">#REF!</definedName>
    <definedName name="GEC_ON_GER" localSheetId="0">#REF!</definedName>
    <definedName name="GEC_ON_GER" localSheetId="1">#REF!</definedName>
    <definedName name="GEC_ON_GER">#REF!</definedName>
    <definedName name="geg" localSheetId="2" hidden="1">{"via1",#N/A,TRUE,"general";"via2",#N/A,TRUE,"general";"via3",#N/A,TRUE,"general"}</definedName>
    <definedName name="geg" localSheetId="0">#REF!</definedName>
    <definedName name="geg" localSheetId="1">#REF!</definedName>
    <definedName name="geg">#REF!</definedName>
    <definedName name="GENERAL" localSheetId="2">#REF!</definedName>
    <definedName name="GENERAL">#REF!</definedName>
    <definedName name="GENERAL1" localSheetId="2">#REF!</definedName>
    <definedName name="GENERAL1">#REF!</definedName>
    <definedName name="Geotex" localSheetId="0">#REF!</definedName>
    <definedName name="Geotex" localSheetId="1">#REF!</definedName>
    <definedName name="Geotex">#REF!</definedName>
    <definedName name="GERENCIA">#REF!</definedName>
    <definedName name="GERENCIA1">#REF!</definedName>
    <definedName name="GERENCIA2">#REF!</definedName>
    <definedName name="Gerente">[40]EMPRESA!$F$12</definedName>
    <definedName name="gerg" localSheetId="2" hidden="1">{"TAB1",#N/A,TRUE,"GENERAL";"TAB2",#N/A,TRUE,"GENERAL";"TAB3",#N/A,TRUE,"GENERAL";"TAB4",#N/A,TRUE,"GENERAL";"TAB5",#N/A,TRUE,"GENERAL"}</definedName>
    <definedName name="gerg" localSheetId="0">#REF!</definedName>
    <definedName name="gerg" localSheetId="1">#REF!</definedName>
    <definedName name="gerg">#REF!</definedName>
    <definedName name="gerg54" localSheetId="2" hidden="1">{"via1",#N/A,TRUE,"general";"via2",#N/A,TRUE,"general";"via3",#N/A,TRUE,"general"}</definedName>
    <definedName name="gerg54" localSheetId="0">#REF!</definedName>
    <definedName name="gerg54" localSheetId="1">#REF!</definedName>
    <definedName name="gerg54">#REF!</definedName>
    <definedName name="gergew" localSheetId="2" hidden="1">{"TAB1",#N/A,TRUE,"GENERAL";"TAB2",#N/A,TRUE,"GENERAL";"TAB3",#N/A,TRUE,"GENERAL";"TAB4",#N/A,TRUE,"GENERAL";"TAB5",#N/A,TRUE,"GENERAL"}</definedName>
    <definedName name="gergew" localSheetId="0">#REF!</definedName>
    <definedName name="gergew" localSheetId="1">#REF!</definedName>
    <definedName name="gergew">#REF!</definedName>
    <definedName name="gergw" localSheetId="2" hidden="1">{"TAB1",#N/A,TRUE,"GENERAL";"TAB2",#N/A,TRUE,"GENERAL";"TAB3",#N/A,TRUE,"GENERAL";"TAB4",#N/A,TRUE,"GENERAL";"TAB5",#N/A,TRUE,"GENERAL"}</definedName>
    <definedName name="gergw" localSheetId="0">#REF!</definedName>
    <definedName name="gergw" localSheetId="1">#REF!</definedName>
    <definedName name="gergw">#REF!</definedName>
    <definedName name="gfd" localSheetId="2" hidden="1">{"TAB1",#N/A,TRUE,"GENERAL";"TAB2",#N/A,TRUE,"GENERAL";"TAB3",#N/A,TRUE,"GENERAL";"TAB4",#N/A,TRUE,"GENERAL";"TAB5",#N/A,TRUE,"GENERAL"}</definedName>
    <definedName name="gfd" localSheetId="0">#REF!</definedName>
    <definedName name="gfd" localSheetId="1">#REF!</definedName>
    <definedName name="gfd">#REF!</definedName>
    <definedName name="gfdg" localSheetId="2" hidden="1">{"via1",#N/A,TRUE,"general";"via2",#N/A,TRUE,"general";"via3",#N/A,TRUE,"general"}</definedName>
    <definedName name="gfdg" localSheetId="0">#REF!</definedName>
    <definedName name="gfdg" localSheetId="1">#REF!</definedName>
    <definedName name="gfdg">#REF!</definedName>
    <definedName name="gffgfhhf" localSheetId="2" hidden="1">{#N/A,#N/A,TRUE,"INGENIERIA";#N/A,#N/A,TRUE,"COMPRAS";#N/A,#N/A,TRUE,"DIRECCION";#N/A,#N/A,TRUE,"RESUMEN"}</definedName>
    <definedName name="gffgfhhf" localSheetId="0">#REF!</definedName>
    <definedName name="gffgfhhf" localSheetId="1">#REF!</definedName>
    <definedName name="gffgfhhf">#REF!</definedName>
    <definedName name="gfgfgr" localSheetId="2" hidden="1">{"via1",#N/A,TRUE,"general";"via2",#N/A,TRUE,"general";"via3",#N/A,TRUE,"general"}</definedName>
    <definedName name="gfgfgr" localSheetId="0">#REF!</definedName>
    <definedName name="gfgfgr" localSheetId="1">#REF!</definedName>
    <definedName name="gfgfgr">#REF!</definedName>
    <definedName name="gfhf" localSheetId="2" hidden="1">{"via1",#N/A,TRUE,"general";"via2",#N/A,TRUE,"general";"via3",#N/A,TRUE,"general"}</definedName>
    <definedName name="gfhf" localSheetId="0">#REF!</definedName>
    <definedName name="gfhf" localSheetId="1">#REF!</definedName>
    <definedName name="gfhf">#REF!</definedName>
    <definedName name="gfhfdh" localSheetId="2" hidden="1">{"TAB1",#N/A,TRUE,"GENERAL";"TAB2",#N/A,TRUE,"GENERAL";"TAB3",#N/A,TRUE,"GENERAL";"TAB4",#N/A,TRUE,"GENERAL";"TAB5",#N/A,TRUE,"GENERAL"}</definedName>
    <definedName name="gfhfdh" localSheetId="0">#REF!</definedName>
    <definedName name="gfhfdh" localSheetId="1">#REF!</definedName>
    <definedName name="gfhfdh">#REF!</definedName>
    <definedName name="gfhgfh" localSheetId="2" hidden="1">{"TAB1",#N/A,TRUE,"GENERAL";"TAB2",#N/A,TRUE,"GENERAL";"TAB3",#N/A,TRUE,"GENERAL";"TAB4",#N/A,TRUE,"GENERAL";"TAB5",#N/A,TRUE,"GENERAL"}</definedName>
    <definedName name="gfhgfh" localSheetId="0">#REF!</definedName>
    <definedName name="gfhgfh" localSheetId="1">#REF!</definedName>
    <definedName name="gfhgfh">#REF!</definedName>
    <definedName name="GFJHGJ" localSheetId="2" hidden="1">{"TAB1",#N/A,TRUE,"GENERAL";"TAB2",#N/A,TRUE,"GENERAL";"TAB3",#N/A,TRUE,"GENERAL";"TAB4",#N/A,TRUE,"GENERAL";"TAB5",#N/A,TRUE,"GENERAL"}</definedName>
    <definedName name="GFJHGJ" localSheetId="0">#REF!</definedName>
    <definedName name="GFJHGJ" localSheetId="1">#REF!</definedName>
    <definedName name="GFJHGJ">#REF!</definedName>
    <definedName name="gfjjh" localSheetId="2" hidden="1">{"via1",#N/A,TRUE,"general";"via2",#N/A,TRUE,"general";"via3",#N/A,TRUE,"general"}</definedName>
    <definedName name="gfjjh" localSheetId="0">#REF!</definedName>
    <definedName name="gfjjh" localSheetId="1">#REF!</definedName>
    <definedName name="gfjjh">#REF!</definedName>
    <definedName name="GFN" localSheetId="2">[12]Tablas!#REF!</definedName>
    <definedName name="GFN">#REF!</definedName>
    <definedName name="gfutyj6" localSheetId="2" hidden="1">{"via1",#N/A,TRUE,"general";"via2",#N/A,TRUE,"general";"via3",#N/A,TRUE,"general"}</definedName>
    <definedName name="gfutyj6" localSheetId="0">#REF!</definedName>
    <definedName name="gfutyj6" localSheetId="1">#REF!</definedName>
    <definedName name="gfutyj6">#REF!</definedName>
    <definedName name="gg" localSheetId="2" hidden="1">{"TAB1",#N/A,TRUE,"GENERAL";"TAB2",#N/A,TRUE,"GENERAL";"TAB3",#N/A,TRUE,"GENERAL";"TAB4",#N/A,TRUE,"GENERAL";"TAB5",#N/A,TRUE,"GENERAL"}</definedName>
    <definedName name="gg" localSheetId="0">#REF!</definedName>
    <definedName name="gg" localSheetId="1">#REF!</definedName>
    <definedName name="gg">#REF!</definedName>
    <definedName name="ggdr" localSheetId="2" hidden="1">{"via1",#N/A,TRUE,"general";"via2",#N/A,TRUE,"general";"via3",#N/A,TRUE,"general"}</definedName>
    <definedName name="ggdr" localSheetId="0">#REF!</definedName>
    <definedName name="ggdr" localSheetId="1">#REF!</definedName>
    <definedName name="ggdr">#REF!</definedName>
    <definedName name="ggerg" localSheetId="2" hidden="1">{"TAB1",#N/A,TRUE,"GENERAL";"TAB2",#N/A,TRUE,"GENERAL";"TAB3",#N/A,TRUE,"GENERAL";"TAB4",#N/A,TRUE,"GENERAL";"TAB5",#N/A,TRUE,"GENERAL"}</definedName>
    <definedName name="ggerg" localSheetId="0">#REF!</definedName>
    <definedName name="ggerg" localSheetId="1">#REF!</definedName>
    <definedName name="ggerg">#REF!</definedName>
    <definedName name="GGG">'FORMATO APU'!ERR</definedName>
    <definedName name="gggb" localSheetId="2" hidden="1">{"TAB1",#N/A,TRUE,"GENERAL";"TAB2",#N/A,TRUE,"GENERAL";"TAB3",#N/A,TRUE,"GENERAL";"TAB4",#N/A,TRUE,"GENERAL";"TAB5",#N/A,TRUE,"GENERAL"}</definedName>
    <definedName name="gggb" localSheetId="0">#REF!</definedName>
    <definedName name="gggb" localSheetId="1">#REF!</definedName>
    <definedName name="gggb">#REF!</definedName>
    <definedName name="gggg" localSheetId="2" hidden="1">{"via1",#N/A,TRUE,"general";"via2",#N/A,TRUE,"general";"via3",#N/A,TRUE,"general"}</definedName>
    <definedName name="gggg" localSheetId="0">#REF!</definedName>
    <definedName name="gggg" localSheetId="1">#REF!</definedName>
    <definedName name="gggg">#REF!</definedName>
    <definedName name="ggggd" localSheetId="2" hidden="1">{"TAB1",#N/A,TRUE,"GENERAL";"TAB2",#N/A,TRUE,"GENERAL";"TAB3",#N/A,TRUE,"GENERAL";"TAB4",#N/A,TRUE,"GENERAL";"TAB5",#N/A,TRUE,"GENERAL"}</definedName>
    <definedName name="ggggd" localSheetId="0">#REF!</definedName>
    <definedName name="ggggd" localSheetId="1">#REF!</definedName>
    <definedName name="ggggd">#REF!</definedName>
    <definedName name="gggggt" localSheetId="2" hidden="1">{"via1",#N/A,TRUE,"general";"via2",#N/A,TRUE,"general";"via3",#N/A,TRUE,"general"}</definedName>
    <definedName name="gggggt" localSheetId="0">#REF!</definedName>
    <definedName name="gggggt" localSheetId="1">#REF!</definedName>
    <definedName name="gggggt">#REF!</definedName>
    <definedName name="gggghn" localSheetId="2" hidden="1">{"TAB1",#N/A,TRUE,"GENERAL";"TAB2",#N/A,TRUE,"GENERAL";"TAB3",#N/A,TRUE,"GENERAL";"TAB4",#N/A,TRUE,"GENERAL";"TAB5",#N/A,TRUE,"GENERAL"}</definedName>
    <definedName name="gggghn" localSheetId="0">#REF!</definedName>
    <definedName name="gggghn" localSheetId="1">#REF!</definedName>
    <definedName name="gggghn">#REF!</definedName>
    <definedName name="ggggt" localSheetId="2" hidden="1">{"TAB1",#N/A,TRUE,"GENERAL";"TAB2",#N/A,TRUE,"GENERAL";"TAB3",#N/A,TRUE,"GENERAL";"TAB4",#N/A,TRUE,"GENERAL";"TAB5",#N/A,TRUE,"GENERAL"}</definedName>
    <definedName name="ggggt" localSheetId="0">#REF!</definedName>
    <definedName name="ggggt" localSheetId="1">#REF!</definedName>
    <definedName name="ggggt">#REF!</definedName>
    <definedName name="ggggy" localSheetId="2" hidden="1">{"TAB1",#N/A,TRUE,"GENERAL";"TAB2",#N/A,TRUE,"GENERAL";"TAB3",#N/A,TRUE,"GENERAL";"TAB4",#N/A,TRUE,"GENERAL";"TAB5",#N/A,TRUE,"GENERAL"}</definedName>
    <definedName name="ggggy" localSheetId="0">#REF!</definedName>
    <definedName name="ggggy" localSheetId="1">#REF!</definedName>
    <definedName name="ggggy">#REF!</definedName>
    <definedName name="gggtgd" localSheetId="2" hidden="1">{"via1",#N/A,TRUE,"general";"via2",#N/A,TRUE,"general";"via3",#N/A,TRUE,"general"}</definedName>
    <definedName name="gggtgd" localSheetId="0">#REF!</definedName>
    <definedName name="gggtgd" localSheetId="1">#REF!</definedName>
    <definedName name="gggtgd">#REF!</definedName>
    <definedName name="ggjgjkg" localSheetId="2" hidden="1">{#N/A,#N/A,TRUE,"1842CWN0"}</definedName>
    <definedName name="ggjgjkg" localSheetId="0">#REF!</definedName>
    <definedName name="ggjgjkg" localSheetId="1">#REF!</definedName>
    <definedName name="ggjgjkg">#REF!</definedName>
    <definedName name="ggtgt" localSheetId="2" hidden="1">{"via1",#N/A,TRUE,"general";"via2",#N/A,TRUE,"general";"via3",#N/A,TRUE,"general"}</definedName>
    <definedName name="ggtgt" localSheetId="0">#REF!</definedName>
    <definedName name="ggtgt" localSheetId="1">#REF!</definedName>
    <definedName name="ggtgt">#REF!</definedName>
    <definedName name="ghdghuy" localSheetId="2" hidden="1">{"via1",#N/A,TRUE,"general";"via2",#N/A,TRUE,"general";"via3",#N/A,TRUE,"general"}</definedName>
    <definedName name="ghdghuy" localSheetId="0">#REF!</definedName>
    <definedName name="ghdghuy" localSheetId="1">#REF!</definedName>
    <definedName name="ghdghuy">#REF!</definedName>
    <definedName name="GHDP" localSheetId="2" hidden="1">{"via1",#N/A,TRUE,"general";"via2",#N/A,TRUE,"general";"via3",#N/A,TRUE,"general"}</definedName>
    <definedName name="GHDP" localSheetId="0">#REF!</definedName>
    <definedName name="GHDP" localSheetId="1">#REF!</definedName>
    <definedName name="GHDP">#REF!</definedName>
    <definedName name="ghf" localSheetId="2">'[74]7422CW00'!#REF!</definedName>
    <definedName name="ghf">#REF!</definedName>
    <definedName name="ghfg" localSheetId="2" hidden="1">{"via1",#N/A,TRUE,"general";"via2",#N/A,TRUE,"general";"via3",#N/A,TRUE,"general"}</definedName>
    <definedName name="ghfg" localSheetId="0">#REF!</definedName>
    <definedName name="ghfg" localSheetId="1">#REF!</definedName>
    <definedName name="ghfg">#REF!</definedName>
    <definedName name="ghghy" localSheetId="2">#REF!</definedName>
    <definedName name="ghghy">#REF!</definedName>
    <definedName name="ghjghj" localSheetId="2" hidden="1">{"TAB1",#N/A,TRUE,"GENERAL";"TAB2",#N/A,TRUE,"GENERAL";"TAB3",#N/A,TRUE,"GENERAL";"TAB4",#N/A,TRUE,"GENERAL";"TAB5",#N/A,TRUE,"GENERAL"}</definedName>
    <definedName name="ghjghj" localSheetId="0">#REF!</definedName>
    <definedName name="ghjghj" localSheetId="1">#REF!</definedName>
    <definedName name="ghjghj">#REF!</definedName>
    <definedName name="GHKJHK" localSheetId="2" hidden="1">{"TAB1",#N/A,TRUE,"GENERAL";"TAB2",#N/A,TRUE,"GENERAL";"TAB3",#N/A,TRUE,"GENERAL";"TAB4",#N/A,TRUE,"GENERAL";"TAB5",#N/A,TRUE,"GENERAL"}</definedName>
    <definedName name="GHKJHK" localSheetId="0">#REF!</definedName>
    <definedName name="GHKJHK" localSheetId="1">#REF!</definedName>
    <definedName name="GHKJHK">#REF!</definedName>
    <definedName name="ghnbbfr" localSheetId="2" hidden="1">{#N/A,#N/A,TRUE,"1842CWN0"}</definedName>
    <definedName name="ghnbbfr" localSheetId="0">#REF!</definedName>
    <definedName name="ghnbbfr" localSheetId="1">#REF!</definedName>
    <definedName name="ghnbbfr">#REF!</definedName>
    <definedName name="GJHVCB" localSheetId="2" hidden="1">{"TAB1",#N/A,TRUE,"GENERAL";"TAB2",#N/A,TRUE,"GENERAL";"TAB3",#N/A,TRUE,"GENERAL";"TAB4",#N/A,TRUE,"GENERAL";"TAB5",#N/A,TRUE,"GENERAL"}</definedName>
    <definedName name="GJHVCB" localSheetId="0">#REF!</definedName>
    <definedName name="GJHVCB" localSheetId="1">#REF!</definedName>
    <definedName name="GJHVCB">#REF!</definedName>
    <definedName name="gk" localSheetId="2" hidden="1">{"via1",#N/A,TRUE,"general";"via2",#N/A,TRUE,"general";"via3",#N/A,TRUE,"general"}</definedName>
    <definedName name="gk" localSheetId="0">#REF!</definedName>
    <definedName name="gk" localSheetId="1">#REF!</definedName>
    <definedName name="gk">#REF!</definedName>
    <definedName name="GKJDGDIJZ">"Imagen 3"</definedName>
    <definedName name="GMM_ON_ASO" localSheetId="2">[12]Tablas!#REF!</definedName>
    <definedName name="GMM_ON_ASO">#REF!</definedName>
    <definedName name="GMM_ON_DMARES" localSheetId="2">#REF!</definedName>
    <definedName name="GMM_ON_DMARES" localSheetId="0">#REF!</definedName>
    <definedName name="GMM_ON_DMARES" localSheetId="1">#REF!</definedName>
    <definedName name="GMM_ON_DMARES">#REF!</definedName>
    <definedName name="GMM_ON_DRIO" localSheetId="0">#REF!</definedName>
    <definedName name="GMM_ON_DRIO" localSheetId="1">#REF!</definedName>
    <definedName name="GMM_ON_DRIO">#REF!</definedName>
    <definedName name="GOR" localSheetId="0">#REF!</definedName>
    <definedName name="GOR" localSheetId="1">#REF!</definedName>
    <definedName name="GOR">#REF!</definedName>
    <definedName name="GOT" localSheetId="2">[12]Tablas!#REF!</definedName>
    <definedName name="GOT" localSheetId="0">#REF!</definedName>
    <definedName name="GOT" localSheetId="1">#REF!</definedName>
    <definedName name="GOT">#REF!</definedName>
    <definedName name="GPO" localSheetId="2">[12]Tablas!#REF!</definedName>
    <definedName name="GPO" localSheetId="0">#REF!</definedName>
    <definedName name="GPO" localSheetId="1">#REF!</definedName>
    <definedName name="GPO">#REF!</definedName>
    <definedName name="GPR" localSheetId="2">[12]Tablas!#REF!</definedName>
    <definedName name="GPR" localSheetId="0">#REF!</definedName>
    <definedName name="GPR" localSheetId="1">#REF!</definedName>
    <definedName name="GPR">#REF!</definedName>
    <definedName name="GRAF1ANO" localSheetId="2" hidden="1">{"via1",#N/A,TRUE,"general";"via2",#N/A,TRUE,"general";"via3",#N/A,TRUE,"general"}</definedName>
    <definedName name="GRAF1ANO" localSheetId="0">#REF!</definedName>
    <definedName name="GRAF1ANO" localSheetId="1">#REF!</definedName>
    <definedName name="GRAF1ANO">#REF!</definedName>
    <definedName name="GRAF1AÑO" localSheetId="2" hidden="1">{"TAB1",#N/A,TRUE,"GENERAL";"TAB2",#N/A,TRUE,"GENERAL";"TAB3",#N/A,TRUE,"GENERAL";"TAB4",#N/A,TRUE,"GENERAL";"TAB5",#N/A,TRUE,"GENERAL"}</definedName>
    <definedName name="GRAF1AÑO" localSheetId="0">#REF!</definedName>
    <definedName name="GRAF1AÑO" localSheetId="1">#REF!</definedName>
    <definedName name="GRAF1AÑO">#REF!</definedName>
    <definedName name="GRAF2" localSheetId="2">#REF!</definedName>
    <definedName name="GRAF2" localSheetId="0">#REF!</definedName>
    <definedName name="GRAF2" localSheetId="1">#REF!</definedName>
    <definedName name="GRAF2">#REF!</definedName>
    <definedName name="GRAF3" localSheetId="0">#REF!</definedName>
    <definedName name="GRAF3" localSheetId="1">#REF!</definedName>
    <definedName name="GRAF3">#REF!</definedName>
    <definedName name="GRC" localSheetId="2">[12]Tablas!#REF!</definedName>
    <definedName name="GRC" localSheetId="0">#REF!</definedName>
    <definedName name="GRC" localSheetId="1">#REF!</definedName>
    <definedName name="GRC">#REF!</definedName>
    <definedName name="GRC_ON_ASO" localSheetId="2">[12]Tablas!#REF!</definedName>
    <definedName name="GRC_ON_ASO" localSheetId="0">#REF!</definedName>
    <definedName name="GRC_ON_ASO" localSheetId="1">#REF!</definedName>
    <definedName name="GRC_ON_ASO">#REF!</definedName>
    <definedName name="GRC_ON_DAPIAY" localSheetId="2">#REF!</definedName>
    <definedName name="GRC_ON_DAPIAY" localSheetId="0">#REF!</definedName>
    <definedName name="GRC_ON_DAPIAY" localSheetId="1">#REF!</definedName>
    <definedName name="GRC_ON_DAPIAY">#REF!</definedName>
    <definedName name="GRC_ON_GER" localSheetId="0">#REF!</definedName>
    <definedName name="GRC_ON_GER" localSheetId="1">#REF!</definedName>
    <definedName name="GRC_ON_GER">#REF!</definedName>
    <definedName name="gregds" localSheetId="2" hidden="1">{"TAB1",#N/A,TRUE,"GENERAL";"TAB2",#N/A,TRUE,"GENERAL";"TAB3",#N/A,TRUE,"GENERAL";"TAB4",#N/A,TRUE,"GENERAL";"TAB5",#N/A,TRUE,"GENERAL"}</definedName>
    <definedName name="gregds" localSheetId="0">#REF!</definedName>
    <definedName name="gregds" localSheetId="1">#REF!</definedName>
    <definedName name="gregds">#REF!</definedName>
    <definedName name="grehrtyh" localSheetId="2" hidden="1">{"TAB1",#N/A,TRUE,"GENERAL";"TAB2",#N/A,TRUE,"GENERAL";"TAB3",#N/A,TRUE,"GENERAL";"TAB4",#N/A,TRUE,"GENERAL";"TAB5",#N/A,TRUE,"GENERAL"}</definedName>
    <definedName name="grehrtyh" localSheetId="0">#REF!</definedName>
    <definedName name="grehrtyh" localSheetId="1">#REF!</definedName>
    <definedName name="grehrtyh">#REF!</definedName>
    <definedName name="grggwero" localSheetId="2" hidden="1">{"via1",#N/A,TRUE,"general";"via2",#N/A,TRUE,"general";"via3",#N/A,TRUE,"general"}</definedName>
    <definedName name="grggwero" localSheetId="0">#REF!</definedName>
    <definedName name="grggwero" localSheetId="1">#REF!</definedName>
    <definedName name="grggwero">#REF!</definedName>
    <definedName name="GRM" localSheetId="2">[12]Tablas!#REF!</definedName>
    <definedName name="GRM">#REF!</definedName>
    <definedName name="GRM_ON_DMARES" localSheetId="2">#REF!</definedName>
    <definedName name="GRM_ON_DMARES" localSheetId="0">#REF!</definedName>
    <definedName name="GRM_ON_DMARES" localSheetId="1">#REF!</definedName>
    <definedName name="GRM_ON_DMARES">#REF!</definedName>
    <definedName name="GRM_ON_DRIO" localSheetId="0">#REF!</definedName>
    <definedName name="GRM_ON_DRIO" localSheetId="1">#REF!</definedName>
    <definedName name="GRM_ON_DRIO">#REF!</definedName>
    <definedName name="GRN" localSheetId="2">[12]Tablas!#REF!</definedName>
    <definedName name="GRN" localSheetId="0">#REF!</definedName>
    <definedName name="GRN" localSheetId="1">#REF!</definedName>
    <definedName name="GRN">#REF!</definedName>
    <definedName name="GRN_ON_ASO" localSheetId="2">[12]Tablas!#REF!</definedName>
    <definedName name="GRN_ON_ASO" localSheetId="0">#REF!</definedName>
    <definedName name="GRN_ON_ASO" localSheetId="1">#REF!</definedName>
    <definedName name="GRN_ON_ASO">#REF!</definedName>
    <definedName name="GRN_ON_DIREC" localSheetId="2">#REF!</definedName>
    <definedName name="GRN_ON_DIREC" localSheetId="0">#REF!</definedName>
    <definedName name="GRN_ON_DIREC" localSheetId="1">#REF!</definedName>
    <definedName name="GRN_ON_DIREC">#REF!</definedName>
    <definedName name="GRS" localSheetId="2">[12]Tablas!#REF!</definedName>
    <definedName name="GRS" localSheetId="0">#REF!</definedName>
    <definedName name="GRS" localSheetId="1">#REF!</definedName>
    <definedName name="GRS">#REF!</definedName>
    <definedName name="GRS_ON_ASO" localSheetId="2">[12]Tablas!#REF!</definedName>
    <definedName name="GRS_ON_ASO" localSheetId="0">#REF!</definedName>
    <definedName name="GRS_ON_ASO" localSheetId="1">#REF!</definedName>
    <definedName name="GRS_ON_ASO">#REF!</definedName>
    <definedName name="GRS_ON_DIREC" localSheetId="2">#REF!</definedName>
    <definedName name="GRS_ON_DIREC" localSheetId="0">#REF!</definedName>
    <definedName name="GRS_ON_DIREC" localSheetId="1">#REF!</definedName>
    <definedName name="GRS_ON_DIREC">#REF!</definedName>
    <definedName name="GRS_ON_HUIL" localSheetId="0">#REF!</definedName>
    <definedName name="GRS_ON_HUIL" localSheetId="1">#REF!</definedName>
    <definedName name="GRS_ON_HUIL">#REF!</definedName>
    <definedName name="grtyerh" localSheetId="2" hidden="1">{"TAB1",#N/A,TRUE,"GENERAL";"TAB2",#N/A,TRUE,"GENERAL";"TAB3",#N/A,TRUE,"GENERAL";"TAB4",#N/A,TRUE,"GENERAL";"TAB5",#N/A,TRUE,"GENERAL"}</definedName>
    <definedName name="grtyerh" localSheetId="0">#REF!</definedName>
    <definedName name="grtyerh" localSheetId="1">#REF!</definedName>
    <definedName name="grtyerh">#REF!</definedName>
    <definedName name="GRUPO1" localSheetId="2">#REF!</definedName>
    <definedName name="GRUPO1" localSheetId="0">#REF!</definedName>
    <definedName name="GRUPO1" localSheetId="1">#REF!</definedName>
    <definedName name="GRUPO1">#REF!</definedName>
    <definedName name="GRUPO123" localSheetId="0">#REF!</definedName>
    <definedName name="GRUPO123" localSheetId="1">#REF!</definedName>
    <definedName name="GRUPO123">#REF!</definedName>
    <definedName name="GRUPO13" localSheetId="0">#REF!</definedName>
    <definedName name="GRUPO13" localSheetId="1">#REF!</definedName>
    <definedName name="GRUPO13">#REF!</definedName>
    <definedName name="GRUPO2">#REF!</definedName>
    <definedName name="grupo3">[54]Hoja1!$F$6</definedName>
    <definedName name="grupo4">[54]Hoja1!$F$7</definedName>
    <definedName name="grupo5">[54]Hoja1!$F$10</definedName>
    <definedName name="grupo6">[54]Hoja1!$F$11</definedName>
    <definedName name="grupo7">[54]Hoja1!$F$12</definedName>
    <definedName name="grupo8">[54]Hoja1!$F$13</definedName>
    <definedName name="grupo9">[54]Hoja1!$F$14</definedName>
    <definedName name="GSDG" localSheetId="2" hidden="1">{"TAB1",#N/A,TRUE,"GENERAL";"TAB2",#N/A,TRUE,"GENERAL";"TAB3",#N/A,TRUE,"GENERAL";"TAB4",#N/A,TRUE,"GENERAL";"TAB5",#N/A,TRUE,"GENERAL"}</definedName>
    <definedName name="GSDG" localSheetId="0">#REF!</definedName>
    <definedName name="GSDG" localSheetId="1">#REF!</definedName>
    <definedName name="GSDG">#REF!</definedName>
    <definedName name="gsfsf" localSheetId="2" hidden="1">{"via1",#N/A,TRUE,"general";"via2",#N/A,TRUE,"general";"via3",#N/A,TRUE,"general"}</definedName>
    <definedName name="gsfsf" localSheetId="0">#REF!</definedName>
    <definedName name="gsfsf" localSheetId="1">#REF!</definedName>
    <definedName name="gsfsf">#REF!</definedName>
    <definedName name="GT">[76]BASE!$C$4:$H$255</definedName>
    <definedName name="GTC" localSheetId="2">[12]Tablas!#REF!</definedName>
    <definedName name="GTC">#REF!</definedName>
    <definedName name="GTE" localSheetId="2">[12]Tablas!#REF!</definedName>
    <definedName name="GTE">#REF!</definedName>
    <definedName name="gtgt" localSheetId="2" hidden="1">{"via1",#N/A,TRUE,"general";"via2",#N/A,TRUE,"general";"via3",#N/A,TRUE,"general"}</definedName>
    <definedName name="gtgt" localSheetId="0">#REF!</definedName>
    <definedName name="gtgt" localSheetId="1">#REF!</definedName>
    <definedName name="gtgt">#REF!</definedName>
    <definedName name="gtgtg" localSheetId="2" hidden="1">{"via1",#N/A,TRUE,"general";"via2",#N/A,TRUE,"general";"via3",#N/A,TRUE,"general"}</definedName>
    <definedName name="gtgtg" localSheetId="0">#REF!</definedName>
    <definedName name="gtgtg" localSheetId="1">#REF!</definedName>
    <definedName name="gtgtg">#REF!</definedName>
    <definedName name="gtgtgff" localSheetId="2" hidden="1">{"via1",#N/A,TRUE,"general";"via2",#N/A,TRUE,"general";"via3",#N/A,TRUE,"general"}</definedName>
    <definedName name="gtgtgff" localSheetId="0">#REF!</definedName>
    <definedName name="gtgtgff" localSheetId="1">#REF!</definedName>
    <definedName name="gtgtgff">#REF!</definedName>
    <definedName name="gtgtgyh" localSheetId="2" hidden="1">{"TAB1",#N/A,TRUE,"GENERAL";"TAB2",#N/A,TRUE,"GENERAL";"TAB3",#N/A,TRUE,"GENERAL";"TAB4",#N/A,TRUE,"GENERAL";"TAB5",#N/A,TRUE,"GENERAL"}</definedName>
    <definedName name="gtgtgyh" localSheetId="0">#REF!</definedName>
    <definedName name="gtgtgyh" localSheetId="1">#REF!</definedName>
    <definedName name="gtgtgyh">#REF!</definedName>
    <definedName name="gtgth" localSheetId="2" hidden="1">{"TAB1",#N/A,TRUE,"GENERAL";"TAB2",#N/A,TRUE,"GENERAL";"TAB3",#N/A,TRUE,"GENERAL";"TAB4",#N/A,TRUE,"GENERAL";"TAB5",#N/A,TRUE,"GENERAL"}</definedName>
    <definedName name="gtgth" localSheetId="0">#REF!</definedName>
    <definedName name="gtgth" localSheetId="1">#REF!</definedName>
    <definedName name="gtgth">#REF!</definedName>
    <definedName name="GTO_ADMON" localSheetId="2">#REF!</definedName>
    <definedName name="GTO_ADMON">#REF!</definedName>
    <definedName name="GTO_INVEST" localSheetId="2">#REF!</definedName>
    <definedName name="GTO_INVEST">#REF!</definedName>
    <definedName name="GTO_OPERA" localSheetId="2">#REF!</definedName>
    <definedName name="GTO_OPERA">#REF!</definedName>
    <definedName name="GTP" localSheetId="2">[12]Tablas!#REF!</definedName>
    <definedName name="GTP">#REF!</definedName>
    <definedName name="GTRE" localSheetId="2">#REF!</definedName>
    <definedName name="GTRE" localSheetId="0">#REF!</definedName>
    <definedName name="GTRE" localSheetId="1">#REF!</definedName>
    <definedName name="GTRE">#REF!</definedName>
    <definedName name="h" localSheetId="0">#REF!</definedName>
    <definedName name="h" localSheetId="1">#REF!</definedName>
    <definedName name="h">#REF!</definedName>
    <definedName name="H_pump" localSheetId="0">#REF!</definedName>
    <definedName name="H_pump" localSheetId="1">#REF!</definedName>
    <definedName name="H_pump">#REF!</definedName>
    <definedName name="h9h" localSheetId="2" hidden="1">{"via1",#N/A,TRUE,"general";"via2",#N/A,TRUE,"general";"via3",#N/A,TRUE,"general"}</definedName>
    <definedName name="h9h" localSheetId="0">#REF!</definedName>
    <definedName name="h9h" localSheetId="1">#REF!</definedName>
    <definedName name="h9h">#REF!</definedName>
    <definedName name="Hazards" localSheetId="2">#REF!</definedName>
    <definedName name="Hazards">#REF!</definedName>
    <definedName name="hbfdhrw" localSheetId="2" hidden="1">{"TAB1",#N/A,TRUE,"GENERAL";"TAB2",#N/A,TRUE,"GENERAL";"TAB3",#N/A,TRUE,"GENERAL";"TAB4",#N/A,TRUE,"GENERAL";"TAB5",#N/A,TRUE,"GENERAL"}</definedName>
    <definedName name="hbfdhrw" localSheetId="0">#REF!</definedName>
    <definedName name="hbfdhrw" localSheetId="1">#REF!</definedName>
    <definedName name="hbfdhrw">#REF!</definedName>
    <definedName name="hdfh" localSheetId="2" hidden="1">{"via1",#N/A,TRUE,"general";"via2",#N/A,TRUE,"general";"via3",#N/A,TRUE,"general"}</definedName>
    <definedName name="hdfh" localSheetId="0">#REF!</definedName>
    <definedName name="hdfh" localSheetId="1">#REF!</definedName>
    <definedName name="hdfh">#REF!</definedName>
    <definedName name="hdfh4" localSheetId="2" hidden="1">{"TAB1",#N/A,TRUE,"GENERAL";"TAB2",#N/A,TRUE,"GENERAL";"TAB3",#N/A,TRUE,"GENERAL";"TAB4",#N/A,TRUE,"GENERAL";"TAB5",#N/A,TRUE,"GENERAL"}</definedName>
    <definedName name="hdfh4" localSheetId="0">#REF!</definedName>
    <definedName name="hdfh4" localSheetId="1">#REF!</definedName>
    <definedName name="hdfh4">#REF!</definedName>
    <definedName name="hdfhwq" localSheetId="2" hidden="1">{"TAB1",#N/A,TRUE,"GENERAL";"TAB2",#N/A,TRUE,"GENERAL";"TAB3",#N/A,TRUE,"GENERAL";"TAB4",#N/A,TRUE,"GENERAL";"TAB5",#N/A,TRUE,"GENERAL"}</definedName>
    <definedName name="hdfhwq" localSheetId="0">#REF!</definedName>
    <definedName name="hdfhwq" localSheetId="1">#REF!</definedName>
    <definedName name="hdfhwq">#REF!</definedName>
    <definedName name="hdgh" localSheetId="2" hidden="1">{"via1",#N/A,TRUE,"general";"via2",#N/A,TRUE,"general";"via3",#N/A,TRUE,"general"}</definedName>
    <definedName name="hdgh" localSheetId="0">#REF!</definedName>
    <definedName name="hdgh" localSheetId="1">#REF!</definedName>
    <definedName name="hdgh">#REF!</definedName>
    <definedName name="hdhf" localSheetId="2" hidden="1">{"TAB1",#N/A,TRUE,"GENERAL";"TAB2",#N/A,TRUE,"GENERAL";"TAB3",#N/A,TRUE,"GENERAL";"TAB4",#N/A,TRUE,"GENERAL";"TAB5",#N/A,TRUE,"GENERAL"}</definedName>
    <definedName name="hdhf" localSheetId="0">#REF!</definedName>
    <definedName name="hdhf" localSheetId="1">#REF!</definedName>
    <definedName name="hdhf">#REF!</definedName>
    <definedName name="Header_Row" localSheetId="2">ROW(#REF!)</definedName>
    <definedName name="Header_Row">#REF!</definedName>
    <definedName name="hed">[54]Datos!$D$8</definedName>
    <definedName name="hen">[54]Datos!$D$9</definedName>
    <definedName name="HERRERO" localSheetId="2">#REF!</definedName>
    <definedName name="HERRERO" localSheetId="0">#REF!</definedName>
    <definedName name="HERRERO" localSheetId="1">#REF!</definedName>
    <definedName name="HERRERO">#REF!</definedName>
    <definedName name="hfgh" localSheetId="2" hidden="1">{"via1",#N/A,TRUE,"general";"via2",#N/A,TRUE,"general";"via3",#N/A,TRUE,"general"}</definedName>
    <definedName name="hfgh" localSheetId="0">#REF!</definedName>
    <definedName name="hfgh" localSheetId="1">#REF!</definedName>
    <definedName name="hfgh">#REF!</definedName>
    <definedName name="hfh" localSheetId="2" hidden="1">{"TAB1",#N/A,TRUE,"GENERAL";"TAB2",#N/A,TRUE,"GENERAL";"TAB3",#N/A,TRUE,"GENERAL";"TAB4",#N/A,TRUE,"GENERAL";"TAB5",#N/A,TRUE,"GENERAL"}</definedName>
    <definedName name="hfh" localSheetId="0">#REF!</definedName>
    <definedName name="hfh" localSheetId="1">#REF!</definedName>
    <definedName name="hfh">#REF!</definedName>
    <definedName name="hfhg" localSheetId="2" hidden="1">{"TAB1",#N/A,TRUE,"GENERAL";"TAB2",#N/A,TRUE,"GENERAL";"TAB3",#N/A,TRUE,"GENERAL";"TAB4",#N/A,TRUE,"GENERAL";"TAB5",#N/A,TRUE,"GENERAL"}</definedName>
    <definedName name="hfhg" localSheetId="0">#REF!</definedName>
    <definedName name="hfhg" localSheetId="1">#REF!</definedName>
    <definedName name="hfhg">#REF!</definedName>
    <definedName name="hfthr" localSheetId="2" hidden="1">{"via1",#N/A,TRUE,"general";"via2",#N/A,TRUE,"general";"via3",#N/A,TRUE,"general"}</definedName>
    <definedName name="hfthr" localSheetId="0">#REF!</definedName>
    <definedName name="hfthr" localSheetId="1">#REF!</definedName>
    <definedName name="hfthr">#REF!</definedName>
    <definedName name="hg" localSheetId="2" hidden="1">{"via1",#N/A,TRUE,"general";"via2",#N/A,TRUE,"general";"via3",#N/A,TRUE,"general"}</definedName>
    <definedName name="hg" localSheetId="0">#REF!</definedName>
    <definedName name="hg" localSheetId="1">#REF!</definedName>
    <definedName name="hg">#REF!</definedName>
    <definedName name="HGFH" localSheetId="2" hidden="1">{"via1",#N/A,TRUE,"general";"via2",#N/A,TRUE,"general";"via3",#N/A,TRUE,"general"}</definedName>
    <definedName name="HGFH" localSheetId="0">#REF!</definedName>
    <definedName name="HGFH" localSheetId="1">#REF!</definedName>
    <definedName name="HGFH">#REF!</definedName>
    <definedName name="hgfhty" localSheetId="2" hidden="1">{"via1",#N/A,TRUE,"general";"via2",#N/A,TRUE,"general";"via3",#N/A,TRUE,"general"}</definedName>
    <definedName name="hgfhty" localSheetId="0">#REF!</definedName>
    <definedName name="hgfhty" localSheetId="1">#REF!</definedName>
    <definedName name="hgfhty">#REF!</definedName>
    <definedName name="HGHFH7" localSheetId="2" hidden="1">{"TAB1",#N/A,TRUE,"GENERAL";"TAB2",#N/A,TRUE,"GENERAL";"TAB3",#N/A,TRUE,"GENERAL";"TAB4",#N/A,TRUE,"GENERAL";"TAB5",#N/A,TRUE,"GENERAL"}</definedName>
    <definedName name="HGHFH7" localSheetId="0">#REF!</definedName>
    <definedName name="HGHFH7" localSheetId="1">#REF!</definedName>
    <definedName name="HGHFH7">#REF!</definedName>
    <definedName name="hghhj" localSheetId="2" hidden="1">{"TAB1",#N/A,TRUE,"GENERAL";"TAB2",#N/A,TRUE,"GENERAL";"TAB3",#N/A,TRUE,"GENERAL";"TAB4",#N/A,TRUE,"GENERAL";"TAB5",#N/A,TRUE,"GENERAL"}</definedName>
    <definedName name="hghhj" localSheetId="0">#REF!</definedName>
    <definedName name="hghhj" localSheetId="1">#REF!</definedName>
    <definedName name="hghhj">#REF!</definedName>
    <definedName name="hghydj" localSheetId="2" hidden="1">{"via1",#N/A,TRUE,"general";"via2",#N/A,TRUE,"general";"via3",#N/A,TRUE,"general"}</definedName>
    <definedName name="hghydj" localSheetId="0">#REF!</definedName>
    <definedName name="hghydj" localSheetId="1">#REF!</definedName>
    <definedName name="hghydj">#REF!</definedName>
    <definedName name="hgjfjw" localSheetId="2" hidden="1">{"via1",#N/A,TRUE,"general";"via2",#N/A,TRUE,"general";"via3",#N/A,TRUE,"general"}</definedName>
    <definedName name="hgjfjw" localSheetId="0">#REF!</definedName>
    <definedName name="hgjfjw" localSheetId="1">#REF!</definedName>
    <definedName name="hgjfjw">#REF!</definedName>
    <definedName name="HGJG" localSheetId="2" hidden="1">{"TAB1",#N/A,TRUE,"GENERAL";"TAB2",#N/A,TRUE,"GENERAL";"TAB3",#N/A,TRUE,"GENERAL";"TAB4",#N/A,TRUE,"GENERAL";"TAB5",#N/A,TRUE,"GENERAL"}</definedName>
    <definedName name="HGJG" localSheetId="0">#REF!</definedName>
    <definedName name="HGJG" localSheetId="1">#REF!</definedName>
    <definedName name="HGJG">#REF!</definedName>
    <definedName name="hh">'FORMATO APU'!ERR</definedName>
    <definedName name="hhg" localSheetId="2" hidden="1">{#N/A,#N/A,TRUE,"1842CWN0"}</definedName>
    <definedName name="hhg" localSheetId="0">#REF!</definedName>
    <definedName name="hhg" localSheetId="1">#REF!</definedName>
    <definedName name="hhg">#REF!</definedName>
    <definedName name="hhh" localSheetId="2" hidden="1">{"TAB1",#N/A,TRUE,"GENERAL";"TAB2",#N/A,TRUE,"GENERAL";"TAB3",#N/A,TRUE,"GENERAL";"TAB4",#N/A,TRUE,"GENERAL";"TAB5",#N/A,TRUE,"GENERAL"}</definedName>
    <definedName name="hhh" localSheetId="0">#REF!</definedName>
    <definedName name="hhh" localSheetId="1">#REF!</definedName>
    <definedName name="hhh">#REF!</definedName>
    <definedName name="hhhhhh" localSheetId="2" hidden="1">{"via1",#N/A,TRUE,"general";"via2",#N/A,TRUE,"general";"via3",#N/A,TRUE,"general"}</definedName>
    <definedName name="hhhhhh" localSheetId="0">#REF!</definedName>
    <definedName name="hhhhhh" localSheetId="1">#REF!</definedName>
    <definedName name="hhhhhh">#REF!</definedName>
    <definedName name="hhhhhho" localSheetId="2" hidden="1">{"TAB1",#N/A,TRUE,"GENERAL";"TAB2",#N/A,TRUE,"GENERAL";"TAB3",#N/A,TRUE,"GENERAL";"TAB4",#N/A,TRUE,"GENERAL";"TAB5",#N/A,TRUE,"GENERAL"}</definedName>
    <definedName name="hhhhhho" localSheetId="0">#REF!</definedName>
    <definedName name="hhhhhho" localSheetId="1">#REF!</definedName>
    <definedName name="hhhhhho">#REF!</definedName>
    <definedName name="hhhhhpy" localSheetId="2" hidden="1">{"TAB1",#N/A,TRUE,"GENERAL";"TAB2",#N/A,TRUE,"GENERAL";"TAB3",#N/A,TRUE,"GENERAL";"TAB4",#N/A,TRUE,"GENERAL";"TAB5",#N/A,TRUE,"GENERAL"}</definedName>
    <definedName name="hhhhhpy" localSheetId="0">#REF!</definedName>
    <definedName name="hhhhhpy" localSheetId="1">#REF!</definedName>
    <definedName name="hhhhhpy">#REF!</definedName>
    <definedName name="hhhhth" localSheetId="2" hidden="1">{"via1",#N/A,TRUE,"general";"via2",#N/A,TRUE,"general";"via3",#N/A,TRUE,"general"}</definedName>
    <definedName name="hhhhth" localSheetId="0">#REF!</definedName>
    <definedName name="hhhhth" localSheetId="1">#REF!</definedName>
    <definedName name="hhhhth">#REF!</definedName>
    <definedName name="hhhyhyh" localSheetId="2" hidden="1">{"TAB1",#N/A,TRUE,"GENERAL";"TAB2",#N/A,TRUE,"GENERAL";"TAB3",#N/A,TRUE,"GENERAL";"TAB4",#N/A,TRUE,"GENERAL";"TAB5",#N/A,TRUE,"GENERAL"}</definedName>
    <definedName name="hhhyhyh" localSheetId="0">#REF!</definedName>
    <definedName name="hhhyhyh" localSheetId="1">#REF!</definedName>
    <definedName name="hhhyhyh">#REF!</definedName>
    <definedName name="hhtrhreh" localSheetId="2" hidden="1">{"via1",#N/A,TRUE,"general";"via2",#N/A,TRUE,"general";"via3",#N/A,TRUE,"general"}</definedName>
    <definedName name="hhtrhreh" localSheetId="0">#REF!</definedName>
    <definedName name="hhtrhreh" localSheetId="1">#REF!</definedName>
    <definedName name="hhtrhreh">#REF!</definedName>
    <definedName name="Hid">'[20]Interc de Hidr.'!$E$1:$E$65536</definedName>
    <definedName name="HIDE1">[45]steel!$F$7:$J$7</definedName>
    <definedName name="hjfg" localSheetId="2" hidden="1">{"via1",#N/A,TRUE,"general";"via2",#N/A,TRUE,"general";"via3",#N/A,TRUE,"general"}</definedName>
    <definedName name="hjfg" localSheetId="0">#REF!</definedName>
    <definedName name="hjfg" localSheetId="1">#REF!</definedName>
    <definedName name="hjfg">#REF!</definedName>
    <definedName name="hjgh" localSheetId="2" hidden="1">{"TAB1",#N/A,TRUE,"GENERAL";"TAB2",#N/A,TRUE,"GENERAL";"TAB3",#N/A,TRUE,"GENERAL";"TAB4",#N/A,TRUE,"GENERAL";"TAB5",#N/A,TRUE,"GENERAL"}</definedName>
    <definedName name="hjgh" localSheetId="0">#REF!</definedName>
    <definedName name="hjgh" localSheetId="1">#REF!</definedName>
    <definedName name="hjgh">#REF!</definedName>
    <definedName name="hjghj" localSheetId="2" hidden="1">{"TAB1",#N/A,TRUE,"GENERAL";"TAB2",#N/A,TRUE,"GENERAL";"TAB3",#N/A,TRUE,"GENERAL";"TAB4",#N/A,TRUE,"GENERAL";"TAB5",#N/A,TRUE,"GENERAL"}</definedName>
    <definedName name="hjghj" localSheetId="0">#REF!</definedName>
    <definedName name="hjghj" localSheetId="1">#REF!</definedName>
    <definedName name="hjghj">#REF!</definedName>
    <definedName name="hjhjhg" localSheetId="2" hidden="1">{"TAB1",#N/A,TRUE,"GENERAL";"TAB2",#N/A,TRUE,"GENERAL";"TAB3",#N/A,TRUE,"GENERAL";"TAB4",#N/A,TRUE,"GENERAL";"TAB5",#N/A,TRUE,"GENERAL"}</definedName>
    <definedName name="hjhjhg" localSheetId="0">#REF!</definedName>
    <definedName name="hjhjhg" localSheetId="1">#REF!</definedName>
    <definedName name="hjhjhg">#REF!</definedName>
    <definedName name="HJKH" localSheetId="2" hidden="1">{"via1",#N/A,TRUE,"general";"via2",#N/A,TRUE,"general";"via3",#N/A,TRUE,"general"}</definedName>
    <definedName name="HJKH" localSheetId="0">#REF!</definedName>
    <definedName name="HJKH" localSheetId="1">#REF!</definedName>
    <definedName name="HJKH">#REF!</definedName>
    <definedName name="hjkjk" localSheetId="2" hidden="1">{"via1",#N/A,TRUE,"general";"via2",#N/A,TRUE,"general";"via3",#N/A,TRUE,"general"}</definedName>
    <definedName name="hjkjk" localSheetId="0">#REF!</definedName>
    <definedName name="hjkjk" localSheetId="1">#REF!</definedName>
    <definedName name="hjkjk">#REF!</definedName>
    <definedName name="HK">'FORMATO APU'!ERR</definedName>
    <definedName name="HM" localSheetId="2">#REF!</definedName>
    <definedName name="HM" localSheetId="0">#REF!</definedName>
    <definedName name="HM" localSheetId="1">#REF!</definedName>
    <definedName name="HM">#REF!</definedName>
    <definedName name="hn" localSheetId="2" hidden="1">{"TAB1",#N/A,TRUE,"GENERAL";"TAB2",#N/A,TRUE,"GENERAL";"TAB3",#N/A,TRUE,"GENERAL";"TAB4",#N/A,TRUE,"GENERAL";"TAB5",#N/A,TRUE,"GENERAL"}</definedName>
    <definedName name="hn" localSheetId="0">#REF!</definedName>
    <definedName name="hn" localSheetId="1">#REF!</definedName>
    <definedName name="hn">#REF!</definedName>
    <definedName name="HOJA1" localSheetId="2">#REF!</definedName>
    <definedName name="HOJA1" localSheetId="0">#REF!</definedName>
    <definedName name="HOJA1" localSheetId="1">#REF!</definedName>
    <definedName name="HOJA1">#REF!</definedName>
    <definedName name="horat" localSheetId="2">'[20]Itemes Renovación'!#REF!</definedName>
    <definedName name="horat" localSheetId="0">#REF!</definedName>
    <definedName name="horat" localSheetId="1">#REF!</definedName>
    <definedName name="horat">#REF!</definedName>
    <definedName name="Hornos" localSheetId="2">#REF!</definedName>
    <definedName name="Hornos" localSheetId="0">#REF!</definedName>
    <definedName name="Hornos" localSheetId="1">#REF!</definedName>
    <definedName name="Hornos">#REF!</definedName>
    <definedName name="HP_stg_Hz" localSheetId="0">#REF!</definedName>
    <definedName name="HP_stg_Hz" localSheetId="1">#REF!</definedName>
    <definedName name="HP_stg_Hz">#REF!</definedName>
    <definedName name="hreer" localSheetId="2" hidden="1">{"TAB1",#N/A,TRUE,"GENERAL";"TAB2",#N/A,TRUE,"GENERAL";"TAB3",#N/A,TRUE,"GENERAL";"TAB4",#N/A,TRUE,"GENERAL";"TAB5",#N/A,TRUE,"GENERAL"}</definedName>
    <definedName name="hreer" localSheetId="0">#REF!</definedName>
    <definedName name="hreer" localSheetId="1">#REF!</definedName>
    <definedName name="hreer">#REF!</definedName>
    <definedName name="hrhth" localSheetId="2" hidden="1">{"TAB1",#N/A,TRUE,"GENERAL";"TAB2",#N/A,TRUE,"GENERAL";"TAB3",#N/A,TRUE,"GENERAL";"TAB4",#N/A,TRUE,"GENERAL";"TAB5",#N/A,TRUE,"GENERAL"}</definedName>
    <definedName name="hrhth" localSheetId="0">#REF!</definedName>
    <definedName name="hrhth" localSheetId="1">#REF!</definedName>
    <definedName name="hrhth">#REF!</definedName>
    <definedName name="hrn">[54]Datos!$D$7</definedName>
    <definedName name="hrthtrh" localSheetId="2" hidden="1">{"TAB1",#N/A,TRUE,"GENERAL";"TAB2",#N/A,TRUE,"GENERAL";"TAB3",#N/A,TRUE,"GENERAL";"TAB4",#N/A,TRUE,"GENERAL";"TAB5",#N/A,TRUE,"GENERAL"}</definedName>
    <definedName name="hrthtrh" localSheetId="0">#REF!</definedName>
    <definedName name="hrthtrh" localSheetId="1">#REF!</definedName>
    <definedName name="hrthtrh">#REF!</definedName>
    <definedName name="hs" localSheetId="2">#REF!</definedName>
    <definedName name="hs">#REF!</definedName>
    <definedName name="hsfg" localSheetId="2" hidden="1">{"via1",#N/A,TRUE,"general";"via2",#N/A,TRUE,"general";"via3",#N/A,TRUE,"general"}</definedName>
    <definedName name="hsfg" localSheetId="0">#REF!</definedName>
    <definedName name="hsfg" localSheetId="1">#REF!</definedName>
    <definedName name="hsfg">#REF!</definedName>
    <definedName name="HTAS" localSheetId="2">#REF!</definedName>
    <definedName name="HTAS">#REF!</definedName>
    <definedName name="HTAS1" localSheetId="2">#REF!</definedName>
    <definedName name="HTAS1">#REF!</definedName>
    <definedName name="hthdrf" localSheetId="2" hidden="1">{"TAB1",#N/A,TRUE,"GENERAL";"TAB2",#N/A,TRUE,"GENERAL";"TAB3",#N/A,TRUE,"GENERAL";"TAB4",#N/A,TRUE,"GENERAL";"TAB5",#N/A,TRUE,"GENERAL"}</definedName>
    <definedName name="hthdrf" localSheetId="0">#REF!</definedName>
    <definedName name="hthdrf" localSheetId="1">#REF!</definedName>
    <definedName name="hthdrf">#REF!</definedName>
    <definedName name="htryrt7" localSheetId="2" hidden="1">{"via1",#N/A,TRUE,"general";"via2",#N/A,TRUE,"general";"via3",#N/A,TRUE,"general"}</definedName>
    <definedName name="htryrt7" localSheetId="0">#REF!</definedName>
    <definedName name="htryrt7" localSheetId="1">#REF!</definedName>
    <definedName name="htryrt7">#REF!</definedName>
    <definedName name="hut" localSheetId="2">#REF!</definedName>
    <definedName name="hut">#REF!</definedName>
    <definedName name="hxdfk" localSheetId="2">#REF!</definedName>
    <definedName name="hxdfk">#REF!</definedName>
    <definedName name="hyhjop" localSheetId="2" hidden="1">{"TAB1",#N/A,TRUE,"GENERAL";"TAB2",#N/A,TRUE,"GENERAL";"TAB3",#N/A,TRUE,"GENERAL";"TAB4",#N/A,TRUE,"GENERAL";"TAB5",#N/A,TRUE,"GENERAL"}</definedName>
    <definedName name="hyhjop" localSheetId="0">#REF!</definedName>
    <definedName name="hyhjop" localSheetId="1">#REF!</definedName>
    <definedName name="hyhjop">#REF!</definedName>
    <definedName name="hyhyh" localSheetId="2" hidden="1">{"TAB1",#N/A,TRUE,"GENERAL";"TAB2",#N/A,TRUE,"GENERAL";"TAB3",#N/A,TRUE,"GENERAL";"TAB4",#N/A,TRUE,"GENERAL";"TAB5",#N/A,TRUE,"GENERAL"}</definedName>
    <definedName name="hyhyh" localSheetId="0">#REF!</definedName>
    <definedName name="hyhyh" localSheetId="1">#REF!</definedName>
    <definedName name="hyhyh">#REF!</definedName>
    <definedName name="hytirs" localSheetId="2" hidden="1">{"via1",#N/A,TRUE,"general";"via2",#N/A,TRUE,"general";"via3",#N/A,TRUE,"general"}</definedName>
    <definedName name="hytirs" localSheetId="0">#REF!</definedName>
    <definedName name="hytirs" localSheetId="1">#REF!</definedName>
    <definedName name="hytirs">#REF!</definedName>
    <definedName name="I" localSheetId="2">#REF!</definedName>
    <definedName name="I" localSheetId="0">#REF!</definedName>
    <definedName name="I" localSheetId="1">#REF!</definedName>
    <definedName name="I">#REF!</definedName>
    <definedName name="i0">#REF!</definedName>
    <definedName name="i8i" localSheetId="2" hidden="1">{"TAB1",#N/A,TRUE,"GENERAL";"TAB2",#N/A,TRUE,"GENERAL";"TAB3",#N/A,TRUE,"GENERAL";"TAB4",#N/A,TRUE,"GENERAL";"TAB5",#N/A,TRUE,"GENERAL"}</definedName>
    <definedName name="i8i" localSheetId="0">#REF!</definedName>
    <definedName name="i8i" localSheetId="1">#REF!</definedName>
    <definedName name="i8i">#REF!</definedName>
    <definedName name="ic">[54]Hoja1!$C$17</definedName>
    <definedName name="icbf">[54]Hoja1!$C$15</definedName>
    <definedName name="Icct" localSheetId="2">#REF!</definedName>
    <definedName name="Icct" localSheetId="0">#REF!</definedName>
    <definedName name="Icct" localSheetId="1">#REF!</definedName>
    <definedName name="Icct">#REF!</definedName>
    <definedName name="ICP" localSheetId="2">[12]Tablas!#REF!</definedName>
    <definedName name="ICP">#REF!</definedName>
    <definedName name="ICP1_1" localSheetId="2">[12]Tablas!#REF!</definedName>
    <definedName name="ICP1_1">#REF!</definedName>
    <definedName name="ICP1_1_1" localSheetId="2">[12]Tablas!#REF!</definedName>
    <definedName name="ICP1_1_1">#REF!</definedName>
    <definedName name="ICP1_1_2" localSheetId="2">[12]Tablas!#REF!</definedName>
    <definedName name="ICP1_1_2">#REF!</definedName>
    <definedName name="ICP1_1_3" localSheetId="2">[12]Tablas!#REF!</definedName>
    <definedName name="ICP1_1_3">#REF!</definedName>
    <definedName name="ICP1_1_4" localSheetId="2">[12]Tablas!#REF!</definedName>
    <definedName name="ICP1_1_4">#REF!</definedName>
    <definedName name="ICP1_2" localSheetId="2">[12]Tablas!#REF!</definedName>
    <definedName name="ICP1_2">#REF!</definedName>
    <definedName name="ICP1_3" localSheetId="2">[12]Tablas!#REF!</definedName>
    <definedName name="ICP1_3">#REF!</definedName>
    <definedName name="ICP1_4" localSheetId="2">[12]Tablas!#REF!</definedName>
    <definedName name="ICP1_4">#REF!</definedName>
    <definedName name="ID">'FORMATO APU'!ERR</definedName>
    <definedName name="IF" localSheetId="2">'[51]A. P. U.'!#REF!</definedName>
    <definedName name="IF" localSheetId="0">#REF!</definedName>
    <definedName name="IF" localSheetId="1">#REF!</definedName>
    <definedName name="IF">#REF!</definedName>
    <definedName name="Ig" localSheetId="2">#REF!</definedName>
    <definedName name="Ig" localSheetId="0">#REF!</definedName>
    <definedName name="Ig" localSheetId="1">#REF!</definedName>
    <definedName name="Ig">#REF!</definedName>
    <definedName name="ii" localSheetId="2" hidden="1">{"TAB1",#N/A,TRUE,"GENERAL";"TAB2",#N/A,TRUE,"GENERAL";"TAB3",#N/A,TRUE,"GENERAL";"TAB4",#N/A,TRUE,"GENERAL";"TAB5",#N/A,TRUE,"GENERAL"}</definedName>
    <definedName name="ii" localSheetId="0">#REF!</definedName>
    <definedName name="ii" localSheetId="1">#REF!</definedName>
    <definedName name="ii">#REF!</definedName>
    <definedName name="iii" localSheetId="2" hidden="1">{"via1",#N/A,TRUE,"general";"via2",#N/A,TRUE,"general";"via3",#N/A,TRUE,"general"}</definedName>
    <definedName name="iii" localSheetId="0">#REF!</definedName>
    <definedName name="iii" localSheetId="1">#REF!</definedName>
    <definedName name="iii">#REF!</definedName>
    <definedName name="iiii" localSheetId="2" hidden="1">{"via1",#N/A,TRUE,"general";"via2",#N/A,TRUE,"general";"via3",#N/A,TRUE,"general"}</definedName>
    <definedName name="iiii" localSheetId="0">#REF!</definedName>
    <definedName name="iiii" localSheetId="1">#REF!</definedName>
    <definedName name="iiii">#REF!</definedName>
    <definedName name="iiiiiiik" localSheetId="2" hidden="1">{"via1",#N/A,TRUE,"general";"via2",#N/A,TRUE,"general";"via3",#N/A,TRUE,"general"}</definedName>
    <definedName name="iiiiiiik" localSheetId="0">#REF!</definedName>
    <definedName name="iiiiiiik" localSheetId="1">#REF!</definedName>
    <definedName name="iiiiiiik">#REF!</definedName>
    <definedName name="iiiiuh" localSheetId="2" hidden="1">{"TAB1",#N/A,TRUE,"GENERAL";"TAB2",#N/A,TRUE,"GENERAL";"TAB3",#N/A,TRUE,"GENERAL";"TAB4",#N/A,TRUE,"GENERAL";"TAB5",#N/A,TRUE,"GENERAL"}</definedName>
    <definedName name="iiiiuh" localSheetId="0">#REF!</definedName>
    <definedName name="iiiiuh" localSheetId="1">#REF!</definedName>
    <definedName name="iiiiuh">#REF!</definedName>
    <definedName name="iktgvfmu" localSheetId="2" hidden="1">{"TAB1",#N/A,TRUE,"GENERAL";"TAB2",#N/A,TRUE,"GENERAL";"TAB3",#N/A,TRUE,"GENERAL";"TAB4",#N/A,TRUE,"GENERAL";"TAB5",#N/A,TRUE,"GENERAL"}</definedName>
    <definedName name="iktgvfmu" localSheetId="0">#REF!</definedName>
    <definedName name="iktgvfmu" localSheetId="1">#REF!</definedName>
    <definedName name="iktgvfmu">#REF!</definedName>
    <definedName name="IL" localSheetId="2">#REF!</definedName>
    <definedName name="IL">#REF!</definedName>
    <definedName name="im">'[77]1'!$N$41</definedName>
    <definedName name="IMP">[25]otros!$C$3</definedName>
    <definedName name="IMPRESSION" localSheetId="2">#REF!</definedName>
    <definedName name="IMPRESSION" localSheetId="0">#REF!</definedName>
    <definedName name="IMPRESSION" localSheetId="1">#REF!</definedName>
    <definedName name="IMPRESSION">#REF!</definedName>
    <definedName name="imprimir" localSheetId="0">#REF!</definedName>
    <definedName name="imprimir" localSheetId="1">#REF!</definedName>
    <definedName name="imprimir">#REF!</definedName>
    <definedName name="IMPTOS" localSheetId="0">#REF!</definedName>
    <definedName name="IMPTOS" localSheetId="1">#REF!</definedName>
    <definedName name="IMPTOS">#REF!</definedName>
    <definedName name="IMPTOS1">#REF!</definedName>
    <definedName name="INC">#REF!</definedName>
    <definedName name="INCR._PRODC.">#REF!</definedName>
    <definedName name="INDICE">#REF!</definedName>
    <definedName name="inf">#REF!</definedName>
    <definedName name="INFORME">[78]TABLAS!$A$1:$A$65536</definedName>
    <definedName name="Informe_semanal" localSheetId="2">#REF!</definedName>
    <definedName name="Informe_semanal" localSheetId="0">#REF!</definedName>
    <definedName name="Informe_semanal" localSheetId="1">#REF!</definedName>
    <definedName name="Informe_semanal">#REF!</definedName>
    <definedName name="INGENIERIA1" localSheetId="0">#REF!</definedName>
    <definedName name="INGENIERIA1" localSheetId="1">#REF!</definedName>
    <definedName name="INGENIERIA1">#REF!</definedName>
    <definedName name="INGENIERIA11" localSheetId="0">#REF!</definedName>
    <definedName name="INGENIERIA11" localSheetId="1">#REF!</definedName>
    <definedName name="INGENIERIA11">#REF!</definedName>
    <definedName name="iniciales">'[27]Reservas de Petróleo'!$A$2,'[27]Reservas de Petróleo'!$A$1,'[27]Reservas de Petróleo'!$D$4,'[27]Reservas de Petróleo'!$D$1:$D$65536</definedName>
    <definedName name="Inicio">[35]BASES!$E$26</definedName>
    <definedName name="INPU" localSheetId="2">#REF!</definedName>
    <definedName name="INPU" localSheetId="0">#REF!</definedName>
    <definedName name="INPU" localSheetId="1">#REF!</definedName>
    <definedName name="INPU">#REF!</definedName>
    <definedName name="INPUT" localSheetId="2">'[3]7422CW00'!#REF!</definedName>
    <definedName name="INPUT">#REF!</definedName>
    <definedName name="INSU">[79]INSUMOS!$A$1:$E$65536</definedName>
    <definedName name="Insumos_auxiliares" localSheetId="2">[80]Insumos!#REF!</definedName>
    <definedName name="Insumos_auxiliares" localSheetId="0">#REF!</definedName>
    <definedName name="Insumos_auxiliares" localSheetId="1">#REF!</definedName>
    <definedName name="Insumos_auxiliares">#REF!</definedName>
    <definedName name="Insumos_basicos" localSheetId="2">#REF!</definedName>
    <definedName name="Insumos_basicos" localSheetId="0">#REF!</definedName>
    <definedName name="Insumos_basicos" localSheetId="1">#REF!</definedName>
    <definedName name="Insumos_basicos">#REF!</definedName>
    <definedName name="Int" localSheetId="0">#REF!</definedName>
    <definedName name="Int" localSheetId="1">#REF!</definedName>
    <definedName name="Int">#REF!</definedName>
    <definedName name="InTap">[20]Interc.tapones!$E$1:$E$65536</definedName>
    <definedName name="INTER">[70]Hoja3!$F$7:$F$9</definedName>
    <definedName name="Intercambiadores" localSheetId="2">#REF!</definedName>
    <definedName name="Intercambiadores" localSheetId="0">#REF!</definedName>
    <definedName name="Intercambiadores" localSheetId="1">#REF!</definedName>
    <definedName name="Intercambiadores">#REF!</definedName>
    <definedName name="Interest_Rate" localSheetId="0">#REF!</definedName>
    <definedName name="Interest_Rate" localSheetId="1">#REF!</definedName>
    <definedName name="Interest_Rate">#REF!</definedName>
    <definedName name="INTERMEDIA_I" localSheetId="0">#REF!</definedName>
    <definedName name="INTERMEDIA_I" localSheetId="1">#REF!</definedName>
    <definedName name="INTERMEDIA_I">#REF!</definedName>
    <definedName name="Interventor">[40]CONTRATO!$E$12</definedName>
    <definedName name="IntVal">'[20]Interc.válv.'!$E$1:$E$65536</definedName>
    <definedName name="INV_11">'[81]PR 1'!$A$2:$N$655</definedName>
    <definedName name="INV_Payments">[50]!INV_Payments</definedName>
    <definedName name="InvDol1" localSheetId="2">#REF!</definedName>
    <definedName name="InvDol1" localSheetId="0">#REF!</definedName>
    <definedName name="InvDol1" localSheetId="1">#REF!</definedName>
    <definedName name="InvDol1">#REF!</definedName>
    <definedName name="InvDol2" localSheetId="0">#REF!</definedName>
    <definedName name="InvDol2" localSheetId="1">#REF!</definedName>
    <definedName name="InvDol2">#REF!</definedName>
    <definedName name="InvDol3" localSheetId="0">#REF!</definedName>
    <definedName name="InvDol3" localSheetId="1">#REF!</definedName>
    <definedName name="InvDol3">#REF!</definedName>
    <definedName name="InvDol4">#REF!</definedName>
    <definedName name="InvDol5">#REF!</definedName>
    <definedName name="InvDol6">#REF!</definedName>
    <definedName name="InvDol7">#REF!</definedName>
    <definedName name="InvDol8">#REF!</definedName>
    <definedName name="IOU">#REF!</definedName>
    <definedName name="IOUHH">'FORMATO APU'!ERR</definedName>
    <definedName name="IP" localSheetId="2">#REF!</definedName>
    <definedName name="IP" localSheetId="0">#REF!</definedName>
    <definedName name="IP" localSheetId="1">#REF!</definedName>
    <definedName name="IP">#REF!</definedName>
    <definedName name="irng" localSheetId="0">#REF!</definedName>
    <definedName name="irng" localSheetId="1">#REF!</definedName>
    <definedName name="irng">#REF!</definedName>
    <definedName name="Iss">'[40]LIQUIDA-NOMINA'!$AT$4</definedName>
    <definedName name="issafp">[54]Hoja1!$C$19</definedName>
    <definedName name="isscs">[54]Hoja1!$C$21</definedName>
    <definedName name="isseps">[54]Hoja1!$C$20</definedName>
    <definedName name="ITEM">[76]BASE!$C$4:$H$255</definedName>
    <definedName name="ITEM1" localSheetId="2">#REF!</definedName>
    <definedName name="ITEM1" localSheetId="0">#REF!</definedName>
    <definedName name="ITEM1" localSheetId="1">#REF!</definedName>
    <definedName name="ITEM1">#REF!</definedName>
    <definedName name="ITEM15" localSheetId="0">#REF!</definedName>
    <definedName name="ITEM15" localSheetId="1">#REF!</definedName>
    <definedName name="ITEM15">#REF!</definedName>
    <definedName name="ITEM2" localSheetId="0">#REF!</definedName>
    <definedName name="ITEM2" localSheetId="1">#REF!</definedName>
    <definedName name="ITEM2">#REF!</definedName>
    <definedName name="item210.3">#REF!</definedName>
    <definedName name="item230.1">#REF!</definedName>
    <definedName name="ITEM3">#REF!</definedName>
    <definedName name="item310">#REF!</definedName>
    <definedName name="item320.2">#REF!</definedName>
    <definedName name="item330.1">#REF!</definedName>
    <definedName name="item420">#REF!</definedName>
    <definedName name="item450.2P">#REF!</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localSheetId="2" hidden="1">{"TAB1",#N/A,TRUE,"GENERAL";"TAB2",#N/A,TRUE,"GENERAL";"TAB3",#N/A,TRUE,"GENERAL";"TAB4",#N/A,TRUE,"GENERAL";"TAB5",#N/A,TRUE,"GENERAL"}</definedName>
    <definedName name="IUI" localSheetId="0">#REF!</definedName>
    <definedName name="IUI" localSheetId="1">#REF!</definedName>
    <definedName name="IUI">#REF!</definedName>
    <definedName name="iuit7" localSheetId="2" hidden="1">{"TAB1",#N/A,TRUE,"GENERAL";"TAB2",#N/A,TRUE,"GENERAL";"TAB3",#N/A,TRUE,"GENERAL";"TAB4",#N/A,TRUE,"GENERAL";"TAB5",#N/A,TRUE,"GENERAL"}</definedName>
    <definedName name="iuit7" localSheetId="0">#REF!</definedName>
    <definedName name="iuit7" localSheetId="1">#REF!</definedName>
    <definedName name="iuit7">#REF!</definedName>
    <definedName name="iul" localSheetId="2" hidden="1">{"via1",#N/A,TRUE,"general";"via2",#N/A,TRUE,"general";"via3",#N/A,TRUE,"general"}</definedName>
    <definedName name="iul" localSheetId="0">#REF!</definedName>
    <definedName name="iul" localSheetId="1">#REF!</definedName>
    <definedName name="iul">#REF!</definedName>
    <definedName name="iuouio" localSheetId="2" hidden="1">{"via1",#N/A,TRUE,"general";"via2",#N/A,TRUE,"general";"via3",#N/A,TRUE,"general"}</definedName>
    <definedName name="iuouio" localSheetId="0">#REF!</definedName>
    <definedName name="iuouio" localSheetId="1">#REF!</definedName>
    <definedName name="iuouio">#REF!</definedName>
    <definedName name="iuyi9" localSheetId="2" hidden="1">{"TAB1",#N/A,TRUE,"GENERAL";"TAB2",#N/A,TRUE,"GENERAL";"TAB3",#N/A,TRUE,"GENERAL";"TAB4",#N/A,TRUE,"GENERAL";"TAB5",#N/A,TRUE,"GENERAL"}</definedName>
    <definedName name="iuyi9" localSheetId="0">#REF!</definedName>
    <definedName name="iuyi9" localSheetId="1">#REF!</definedName>
    <definedName name="iuyi9">#REF!</definedName>
    <definedName name="IVA" localSheetId="2">#REF!</definedName>
    <definedName name="IVA" localSheetId="0">#REF!</definedName>
    <definedName name="IVA" localSheetId="1">#REF!</definedName>
    <definedName name="IVA">#REF!</definedName>
    <definedName name="iwjer" localSheetId="0">#REF!</definedName>
    <definedName name="iwjer" localSheetId="1">#REF!</definedName>
    <definedName name="iwjer">#REF!</definedName>
    <definedName name="iyuiuyi" localSheetId="2" hidden="1">{"via1",#N/A,TRUE,"general";"via2",#N/A,TRUE,"general";"via3",#N/A,TRUE,"general"}</definedName>
    <definedName name="iyuiuyi" localSheetId="0">#REF!</definedName>
    <definedName name="iyuiuyi" localSheetId="1">#REF!</definedName>
    <definedName name="iyuiuyi">#REF!</definedName>
    <definedName name="j" localSheetId="2" hidden="1">{"TAB1",#N/A,TRUE,"GENERAL";"TAB2",#N/A,TRUE,"GENERAL";"TAB3",#N/A,TRUE,"GENERAL";"TAB4",#N/A,TRUE,"GENERAL";"TAB5",#N/A,TRUE,"GENERAL"}</definedName>
    <definedName name="j" localSheetId="0">#REF!</definedName>
    <definedName name="j" localSheetId="1">#REF!</definedName>
    <definedName name="j">#REF!</definedName>
    <definedName name="jd" localSheetId="2" hidden="1">{"via1",#N/A,TRUE,"general";"via2",#N/A,TRUE,"general";"via3",#N/A,TRUE,"general"}</definedName>
    <definedName name="jd" localSheetId="0">#REF!</definedName>
    <definedName name="jd" localSheetId="1">#REF!</definedName>
    <definedName name="jd">#REF!</definedName>
    <definedName name="jdh" localSheetId="2" hidden="1">{"TAB1",#N/A,TRUE,"GENERAL";"TAB2",#N/A,TRUE,"GENERAL";"TAB3",#N/A,TRUE,"GENERAL";"TAB4",#N/A,TRUE,"GENERAL";"TAB5",#N/A,TRUE,"GENERAL"}</definedName>
    <definedName name="jdh" localSheetId="0">#REF!</definedName>
    <definedName name="jdh" localSheetId="1">#REF!</definedName>
    <definedName name="jdh">#REF!</definedName>
    <definedName name="jeytj" localSheetId="2" hidden="1">{"TAB1",#N/A,TRUE,"GENERAL";"TAB2",#N/A,TRUE,"GENERAL";"TAB3",#N/A,TRUE,"GENERAL";"TAB4",#N/A,TRUE,"GENERAL";"TAB5",#N/A,TRUE,"GENERAL"}</definedName>
    <definedName name="jeytj" localSheetId="0">#REF!</definedName>
    <definedName name="jeytj" localSheetId="1">#REF!</definedName>
    <definedName name="jeytj">#REF!</definedName>
    <definedName name="jfç" localSheetId="2" hidden="1">#REF!</definedName>
    <definedName name="jfç">#REF!</definedName>
    <definedName name="jfhjfrt" localSheetId="2" hidden="1">{"TAB1",#N/A,TRUE,"GENERAL";"TAB2",#N/A,TRUE,"GENERAL";"TAB3",#N/A,TRUE,"GENERAL";"TAB4",#N/A,TRUE,"GENERAL";"TAB5",#N/A,TRUE,"GENERAL"}</definedName>
    <definedName name="jfhjfrt" localSheetId="0">#REF!</definedName>
    <definedName name="jfhjfrt" localSheetId="1">#REF!</definedName>
    <definedName name="jfhjfrt">#REF!</definedName>
    <definedName name="jgfj" localSheetId="2" hidden="1">{"via1",#N/A,TRUE,"general";"via2",#N/A,TRUE,"general";"via3",#N/A,TRUE,"general"}</definedName>
    <definedName name="jgfj" localSheetId="0">#REF!</definedName>
    <definedName name="jgfj" localSheetId="1">#REF!</definedName>
    <definedName name="jgfj">#REF!</definedName>
    <definedName name="jghj" localSheetId="2" hidden="1">{"TAB1",#N/A,TRUE,"GENERAL";"TAB2",#N/A,TRUE,"GENERAL";"TAB3",#N/A,TRUE,"GENERAL";"TAB4",#N/A,TRUE,"GENERAL";"TAB5",#N/A,TRUE,"GENERAL"}</definedName>
    <definedName name="jghj" localSheetId="0">#REF!</definedName>
    <definedName name="jghj" localSheetId="1">#REF!</definedName>
    <definedName name="jghj">#REF!</definedName>
    <definedName name="jgj" localSheetId="2" hidden="1">{"TAB1",#N/A,TRUE,"GENERAL";"TAB2",#N/A,TRUE,"GENERAL";"TAB3",#N/A,TRUE,"GENERAL";"TAB4",#N/A,TRUE,"GENERAL";"TAB5",#N/A,TRUE,"GENERAL"}</definedName>
    <definedName name="jgj" localSheetId="0">#REF!</definedName>
    <definedName name="jgj" localSheetId="1">#REF!</definedName>
    <definedName name="jgj">#REF!</definedName>
    <definedName name="jhg" localSheetId="2" hidden="1">{"TAB1",#N/A,TRUE,"GENERAL";"TAB2",#N/A,TRUE,"GENERAL";"TAB3",#N/A,TRUE,"GENERAL";"TAB4",#N/A,TRUE,"GENERAL";"TAB5",#N/A,TRUE,"GENERAL"}</definedName>
    <definedName name="jhg" localSheetId="0">#REF!</definedName>
    <definedName name="jhg" localSheetId="1">#REF!</definedName>
    <definedName name="jhg">#REF!</definedName>
    <definedName name="jhjyj" localSheetId="2" hidden="1">{"via1",#N/A,TRUE,"general";"via2",#N/A,TRUE,"general";"via3",#N/A,TRUE,"general"}</definedName>
    <definedName name="jhjyj" localSheetId="0">#REF!</definedName>
    <definedName name="jhjyj" localSheetId="1">#REF!</definedName>
    <definedName name="jhjyj">#REF!</definedName>
    <definedName name="JHK" localSheetId="2" hidden="1">{"TAB1",#N/A,TRUE,"GENERAL";"TAB2",#N/A,TRUE,"GENERAL";"TAB3",#N/A,TRUE,"GENERAL";"TAB4",#N/A,TRUE,"GENERAL";"TAB5",#N/A,TRUE,"GENERAL"}</definedName>
    <definedName name="JHK" localSheetId="0">#REF!</definedName>
    <definedName name="JHK" localSheetId="1">#REF!</definedName>
    <definedName name="JHK">#REF!</definedName>
    <definedName name="jhkgjkvf" localSheetId="2" hidden="1">{"TAB1",#N/A,TRUE,"GENERAL";"TAB2",#N/A,TRUE,"GENERAL";"TAB3",#N/A,TRUE,"GENERAL";"TAB4",#N/A,TRUE,"GENERAL";"TAB5",#N/A,TRUE,"GENERAL"}</definedName>
    <definedName name="jhkgjkvf" localSheetId="0">#REF!</definedName>
    <definedName name="jhkgjkvf" localSheetId="1">#REF!</definedName>
    <definedName name="jhkgjkvf">#REF!</definedName>
    <definedName name="jj">'FORMATO APU'!ERR</definedName>
    <definedName name="jjfq" localSheetId="2" hidden="1">{"via1",#N/A,TRUE,"general";"via2",#N/A,TRUE,"general";"via3",#N/A,TRUE,"general"}</definedName>
    <definedName name="jjfq" localSheetId="0">#REF!</definedName>
    <definedName name="jjfq" localSheetId="1">#REF!</definedName>
    <definedName name="jjfq">#REF!</definedName>
    <definedName name="JJJ" localSheetId="2" hidden="1">{#N/A,#N/A,FALSE,"Hoja1";#N/A,#N/A,FALSE,"Hoja2"}</definedName>
    <definedName name="JJJ" localSheetId="0">#REF!</definedName>
    <definedName name="JJJ" localSheetId="1">#REF!</definedName>
    <definedName name="JJJ">#REF!</definedName>
    <definedName name="jjjhjddfg" localSheetId="2" hidden="1">{"via1",#N/A,TRUE,"general";"via2",#N/A,TRUE,"general";"via3",#N/A,TRUE,"general"}</definedName>
    <definedName name="jjjhjddfg" localSheetId="0">#REF!</definedName>
    <definedName name="jjjhjddfg" localSheetId="1">#REF!</definedName>
    <definedName name="jjjhjddfg">#REF!</definedName>
    <definedName name="jjjjju" localSheetId="2" hidden="1">{"via1",#N/A,TRUE,"general";"via2",#N/A,TRUE,"general";"via3",#N/A,TRUE,"general"}</definedName>
    <definedName name="jjjjju" localSheetId="0">#REF!</definedName>
    <definedName name="jjjjju" localSheetId="1">#REF!</definedName>
    <definedName name="jjjjju">#REF!</definedName>
    <definedName name="jjujujty" localSheetId="2" hidden="1">{"TAB1",#N/A,TRUE,"GENERAL";"TAB2",#N/A,TRUE,"GENERAL";"TAB3",#N/A,TRUE,"GENERAL";"TAB4",#N/A,TRUE,"GENERAL";"TAB5",#N/A,TRUE,"GENERAL"}</definedName>
    <definedName name="jjujujty" localSheetId="0">#REF!</definedName>
    <definedName name="jjujujty" localSheetId="1">#REF!</definedName>
    <definedName name="jjujujty">#REF!</definedName>
    <definedName name="jjyjy" localSheetId="2" hidden="1">{"via1",#N/A,TRUE,"general";"via2",#N/A,TRUE,"general";"via3",#N/A,TRUE,"general"}</definedName>
    <definedName name="jjyjy" localSheetId="0">#REF!</definedName>
    <definedName name="jjyjy" localSheetId="1">#REF!</definedName>
    <definedName name="jjyjy">#REF!</definedName>
    <definedName name="jkk" localSheetId="2" hidden="1">{"TAB1",#N/A,TRUE,"GENERAL";"TAB2",#N/A,TRUE,"GENERAL";"TAB3",#N/A,TRUE,"GENERAL";"TAB4",#N/A,TRUE,"GENERAL";"TAB5",#N/A,TRUE,"GENERAL"}</definedName>
    <definedName name="jkk" localSheetId="0">#REF!</definedName>
    <definedName name="jkk" localSheetId="1">#REF!</definedName>
    <definedName name="jkk">#REF!</definedName>
    <definedName name="jkl" localSheetId="2">#REF!</definedName>
    <definedName name="jkl" localSheetId="0">#REF!</definedName>
    <definedName name="jkl" localSheetId="1">#REF!</definedName>
    <definedName name="jkl">#REF!</definedName>
    <definedName name="JOHNNY">'FORMATO APU'!ERR</definedName>
    <definedName name="JRYJ" localSheetId="2" hidden="1">{"via1",#N/A,TRUE,"general";"via2",#N/A,TRUE,"general";"via3",#N/A,TRUE,"general"}</definedName>
    <definedName name="JRYJ" localSheetId="0">#REF!</definedName>
    <definedName name="JRYJ" localSheetId="1">#REF!</definedName>
    <definedName name="JRYJ">#REF!</definedName>
    <definedName name="jtyj" localSheetId="2" hidden="1">{"TAB1",#N/A,TRUE,"GENERAL";"TAB2",#N/A,TRUE,"GENERAL";"TAB3",#N/A,TRUE,"GENERAL";"TAB4",#N/A,TRUE,"GENERAL";"TAB5",#N/A,TRUE,"GENERAL"}</definedName>
    <definedName name="jtyj" localSheetId="0">#REF!</definedName>
    <definedName name="jtyj" localSheetId="1">#REF!</definedName>
    <definedName name="jtyj">#REF!</definedName>
    <definedName name="jtyry" localSheetId="2" hidden="1">{"TAB1",#N/A,TRUE,"GENERAL";"TAB2",#N/A,TRUE,"GENERAL";"TAB3",#N/A,TRUE,"GENERAL";"TAB4",#N/A,TRUE,"GENERAL";"TAB5",#N/A,TRUE,"GENERAL"}</definedName>
    <definedName name="jtyry" localSheetId="0">#REF!</definedName>
    <definedName name="jtyry" localSheetId="1">#REF!</definedName>
    <definedName name="jtyry">#REF!</definedName>
    <definedName name="juj" localSheetId="2" hidden="1">{"via1",#N/A,TRUE,"general";"via2",#N/A,TRUE,"general";"via3",#N/A,TRUE,"general"}</definedName>
    <definedName name="juj" localSheetId="0">#REF!</definedName>
    <definedName name="juj" localSheetId="1">#REF!</definedName>
    <definedName name="juj">#REF!</definedName>
    <definedName name="jujcx" localSheetId="2" hidden="1">{"via1",#N/A,TRUE,"general";"via2",#N/A,TRUE,"general";"via3",#N/A,TRUE,"general"}</definedName>
    <definedName name="jujcx" localSheetId="0">#REF!</definedName>
    <definedName name="jujcx" localSheetId="1">#REF!</definedName>
    <definedName name="jujcx">#REF!</definedName>
    <definedName name="jujuj" localSheetId="2" hidden="1">{"via1",#N/A,TRUE,"general";"via2",#N/A,TRUE,"general";"via3",#N/A,TRUE,"general"}</definedName>
    <definedName name="jujuj" localSheetId="0">#REF!</definedName>
    <definedName name="jujuj" localSheetId="1">#REF!</definedName>
    <definedName name="jujuj">#REF!</definedName>
    <definedName name="jujujuju" localSheetId="2" hidden="1">{"TAB1",#N/A,TRUE,"GENERAL";"TAB2",#N/A,TRUE,"GENERAL";"TAB3",#N/A,TRUE,"GENERAL";"TAB4",#N/A,TRUE,"GENERAL";"TAB5",#N/A,TRUE,"GENERAL"}</definedName>
    <definedName name="jujujuju" localSheetId="0">#REF!</definedName>
    <definedName name="jujujuju" localSheetId="1">#REF!</definedName>
    <definedName name="jujujuju">#REF!</definedName>
    <definedName name="juuuhb" localSheetId="2" hidden="1">{"TAB1",#N/A,TRUE,"GENERAL";"TAB2",#N/A,TRUE,"GENERAL";"TAB3",#N/A,TRUE,"GENERAL";"TAB4",#N/A,TRUE,"GENERAL";"TAB5",#N/A,TRUE,"GENERAL"}</definedName>
    <definedName name="juuuhb" localSheetId="0">#REF!</definedName>
    <definedName name="juuuhb" localSheetId="1">#REF!</definedName>
    <definedName name="juuuhb">#REF!</definedName>
    <definedName name="jvv" localSheetId="2">#REF!</definedName>
    <definedName name="jvv" localSheetId="0">#REF!</definedName>
    <definedName name="jvv" localSheetId="1">#REF!</definedName>
    <definedName name="jvv">#REF!</definedName>
    <definedName name="jyjt7" localSheetId="2" hidden="1">{"via1",#N/A,TRUE,"general";"via2",#N/A,TRUE,"general";"via3",#N/A,TRUE,"general"}</definedName>
    <definedName name="jyjt7" localSheetId="0">#REF!</definedName>
    <definedName name="jyjt7" localSheetId="1">#REF!</definedName>
    <definedName name="jyjt7">#REF!</definedName>
    <definedName name="jyt" localSheetId="2" hidden="1">{"via1",#N/A,TRUE,"general";"via2",#N/A,TRUE,"general";"via3",#N/A,TRUE,"general"}</definedName>
    <definedName name="jyt" localSheetId="0">#REF!</definedName>
    <definedName name="jyt" localSheetId="1">#REF!</definedName>
    <definedName name="jyt">#REF!</definedName>
    <definedName name="jytj" localSheetId="2" hidden="1">{"via1",#N/A,TRUE,"general";"via2",#N/A,TRUE,"general";"via3",#N/A,TRUE,"general"}</definedName>
    <definedName name="jytj" localSheetId="0">#REF!</definedName>
    <definedName name="jytj" localSheetId="1">#REF!</definedName>
    <definedName name="jytj">#REF!</definedName>
    <definedName name="jyuju" localSheetId="2" hidden="1">{"via1",#N/A,TRUE,"general";"via2",#N/A,TRUE,"general";"via3",#N/A,TRUE,"general"}</definedName>
    <definedName name="jyuju" localSheetId="0">#REF!</definedName>
    <definedName name="jyuju" localSheetId="1">#REF!</definedName>
    <definedName name="jyuju">#REF!</definedName>
    <definedName name="jyujyuj" localSheetId="2" hidden="1">{"via1",#N/A,TRUE,"general";"via2",#N/A,TRUE,"general";"via3",#N/A,TRUE,"general"}</definedName>
    <definedName name="jyujyuj" localSheetId="0">#REF!</definedName>
    <definedName name="jyujyuj" localSheetId="1">#REF!</definedName>
    <definedName name="jyujyuj">#REF!</definedName>
    <definedName name="K0F1" localSheetId="2">#REF!</definedName>
    <definedName name="K0F1" localSheetId="0">#REF!</definedName>
    <definedName name="K0F1" localSheetId="1">#REF!</definedName>
    <definedName name="K0F1">#REF!</definedName>
    <definedName name="K0F2" localSheetId="0">#REF!</definedName>
    <definedName name="K0F2" localSheetId="1">#REF!</definedName>
    <definedName name="K0F2">#REF!</definedName>
    <definedName name="K10ALO" localSheetId="0">#REF!</definedName>
    <definedName name="K10ALO" localSheetId="1">#REF!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#REF!</definedName>
    <definedName name="kf">#REF!</definedName>
    <definedName name="kh">#REF!</definedName>
    <definedName name="KHGGH" localSheetId="2" hidden="1">{"via1",#N/A,TRUE,"general";"via2",#N/A,TRUE,"general";"via3",#N/A,TRUE,"general"}</definedName>
    <definedName name="KHGGH" localSheetId="0">#REF!</definedName>
    <definedName name="KHGGH" localSheetId="1">#REF!</definedName>
    <definedName name="KHGGH">#REF!</definedName>
    <definedName name="khjk7" localSheetId="2" hidden="1">{"TAB1",#N/A,TRUE,"GENERAL";"TAB2",#N/A,TRUE,"GENERAL";"TAB3",#N/A,TRUE,"GENERAL";"TAB4",#N/A,TRUE,"GENERAL";"TAB5",#N/A,TRUE,"GENERAL"}</definedName>
    <definedName name="khjk7" localSheetId="0">#REF!</definedName>
    <definedName name="khjk7" localSheetId="1">#REF!</definedName>
    <definedName name="khjk7">#REF!</definedName>
    <definedName name="kikik" localSheetId="2" hidden="1">{"via1",#N/A,TRUE,"general";"via2",#N/A,TRUE,"general";"via3",#N/A,TRUE,"general"}</definedName>
    <definedName name="kikik" localSheetId="0">#REF!</definedName>
    <definedName name="kikik" localSheetId="1">#REF!</definedName>
    <definedName name="kikik">#REF!</definedName>
    <definedName name="kj" localSheetId="2">#REF!</definedName>
    <definedName name="kj">#REF!</definedName>
    <definedName name="kjhkd" localSheetId="2" hidden="1">{"via1",#N/A,TRUE,"general";"via2",#N/A,TRUE,"general";"via3",#N/A,TRUE,"general"}</definedName>
    <definedName name="kjhkd" localSheetId="0">#REF!</definedName>
    <definedName name="kjhkd" localSheetId="1">#REF!</definedName>
    <definedName name="kjhkd">#REF!</definedName>
    <definedName name="kjj" localSheetId="2">#REF!</definedName>
    <definedName name="kjj">#REF!</definedName>
    <definedName name="kjk" localSheetId="2" hidden="1">{"via1",#N/A,TRUE,"general";"via2",#N/A,TRUE,"general";"via3",#N/A,TRUE,"general"}</definedName>
    <definedName name="kjk" localSheetId="0">#REF!</definedName>
    <definedName name="kjk" localSheetId="1">#REF!</definedName>
    <definedName name="kjk">#REF!</definedName>
    <definedName name="kjtrkjr" localSheetId="2" hidden="1">{"via1",#N/A,TRUE,"general";"via2",#N/A,TRUE,"general";"via3",#N/A,TRUE,"general"}</definedName>
    <definedName name="kjtrkjr" localSheetId="0">#REF!</definedName>
    <definedName name="kjtrkjr" localSheetId="1">#REF!</definedName>
    <definedName name="kjtrkjr">#REF!</definedName>
    <definedName name="kk" localSheetId="2">#REF!</definedName>
    <definedName name="kk">#REF!</definedName>
    <definedName name="kkkki" localSheetId="2" hidden="1">{"via1",#N/A,TRUE,"general";"via2",#N/A,TRUE,"general";"via3",#N/A,TRUE,"general"}</definedName>
    <definedName name="kkkki" localSheetId="0">#REF!</definedName>
    <definedName name="kkkki" localSheetId="1">#REF!</definedName>
    <definedName name="kkkki">#REF!</definedName>
    <definedName name="kkkkkki" localSheetId="2" hidden="1">{"TAB1",#N/A,TRUE,"GENERAL";"TAB2",#N/A,TRUE,"GENERAL";"TAB3",#N/A,TRUE,"GENERAL";"TAB4",#N/A,TRUE,"GENERAL";"TAB5",#N/A,TRUE,"GENERAL"}</definedName>
    <definedName name="kkkkkki" localSheetId="0">#REF!</definedName>
    <definedName name="kkkkkki" localSheetId="1">#REF!</definedName>
    <definedName name="kkkkkki">#REF!</definedName>
    <definedName name="kl">'FORMATO APU'!ERR</definedName>
    <definedName name="klklk" localSheetId="2">#REF!</definedName>
    <definedName name="klklk" localSheetId="0">#REF!</definedName>
    <definedName name="klklk" localSheetId="1">#REF!</definedName>
    <definedName name="klklk">#REF!</definedName>
    <definedName name="km" localSheetId="0">#REF!</definedName>
    <definedName name="km" localSheetId="1">#REF!</definedName>
    <definedName name="km">#REF!</definedName>
    <definedName name="krtrk" localSheetId="2" hidden="1">{"via1",#N/A,TRUE,"general";"via2",#N/A,TRUE,"general";"via3",#N/A,TRUE,"general"}</definedName>
    <definedName name="krtrk" localSheetId="0">#REF!</definedName>
    <definedName name="krtrk" localSheetId="1">#REF!</definedName>
    <definedName name="krtrk">#REF!</definedName>
    <definedName name="ks" localSheetId="2">#REF!</definedName>
    <definedName name="ks">#REF!</definedName>
    <definedName name="ksogtk" localSheetId="2">#REF!</definedName>
    <definedName name="ksogtk">#REF!</definedName>
    <definedName name="kuyhgbe" localSheetId="2">#REF!</definedName>
    <definedName name="kuyhgbe">#REF!</definedName>
    <definedName name="kyr" localSheetId="2" hidden="1">{"TAB1",#N/A,TRUE,"GENERAL";"TAB2",#N/A,TRUE,"GENERAL";"TAB3",#N/A,TRUE,"GENERAL";"TAB4",#N/A,TRUE,"GENERAL";"TAB5",#N/A,TRUE,"GENERAL"}</definedName>
    <definedName name="kyr" localSheetId="0">#REF!</definedName>
    <definedName name="kyr" localSheetId="1">#REF!</definedName>
    <definedName name="kyr">#REF!</definedName>
    <definedName name="L" localSheetId="2">#REF!</definedName>
    <definedName name="L">#REF!</definedName>
    <definedName name="la" localSheetId="2">#REF!</definedName>
    <definedName name="la">#REF!</definedName>
    <definedName name="LAF" localSheetId="2">#REF!</definedName>
    <definedName name="LAF">#REF!</definedName>
    <definedName name="lame">#REF!</definedName>
    <definedName name="LANODO">#REF!</definedName>
    <definedName name="LANODOFT">#REF!</definedName>
    <definedName name="Last_Row" localSheetId="2">#N/A</definedName>
    <definedName name="Last_Row">#REF!</definedName>
    <definedName name="lb" localSheetId="2">#REF!</definedName>
    <definedName name="lb">#REF!</definedName>
    <definedName name="ld" localSheetId="2">#REF!</definedName>
    <definedName name="ld">#REF!</definedName>
    <definedName name="Libro1_Hoja1_Lista" localSheetId="2">[82]LISTADO!#REF!</definedName>
    <definedName name="Libro1_Hoja1_Lista">#REF!</definedName>
    <definedName name="LICITACION" localSheetId="2">#REF!</definedName>
    <definedName name="LICITACION" localSheetId="0">#REF!</definedName>
    <definedName name="LICITACION" localSheetId="1">#REF!</definedName>
    <definedName name="LICITACION">#REF!</definedName>
    <definedName name="LINEA" localSheetId="2">[83]CONT_ADI!#REF!</definedName>
    <definedName name="LINEA" localSheetId="0">#REF!</definedName>
    <definedName name="LINEA" localSheetId="1">#REF!</definedName>
    <definedName name="LINEA">#REF!</definedName>
    <definedName name="ListaCantidad" localSheetId="2">#REF!</definedName>
    <definedName name="ListaCantidad" localSheetId="0">#REF!</definedName>
    <definedName name="ListaCantidad" localSheetId="1">#REF!</definedName>
    <definedName name="ListaCantidad">#REF!</definedName>
    <definedName name="Listado" localSheetId="0">#REF!</definedName>
    <definedName name="Listado" localSheetId="1">#REF!</definedName>
    <definedName name="Listado">#REF!</definedName>
    <definedName name="Listado1" localSheetId="0">#REF!</definedName>
    <definedName name="Listado1" localSheetId="1">#REF!</definedName>
    <definedName name="Listado1">#REF!</definedName>
    <definedName name="ListaItem">#REF!</definedName>
    <definedName name="ListaUni">[84]TOTALES!$D$7:$D$654</definedName>
    <definedName name="liuoo" localSheetId="2" hidden="1">{"TAB1",#N/A,TRUE,"GENERAL";"TAB2",#N/A,TRUE,"GENERAL";"TAB3",#N/A,TRUE,"GENERAL";"TAB4",#N/A,TRUE,"GENERAL";"TAB5",#N/A,TRUE,"GENERAL"}</definedName>
    <definedName name="liuoo" localSheetId="0">#REF!</definedName>
    <definedName name="liuoo" localSheetId="1">#REF!</definedName>
    <definedName name="liuoo">#REF!</definedName>
    <definedName name="lkj" localSheetId="2" hidden="1">{"via1",#N/A,TRUE,"general";"via2",#N/A,TRUE,"general";"via3",#N/A,TRUE,"general"}</definedName>
    <definedName name="lkj" localSheetId="0">#REF!</definedName>
    <definedName name="lkj" localSheetId="1">#REF!</definedName>
    <definedName name="lkj">#REF!</definedName>
    <definedName name="LKJLJK" localSheetId="2" hidden="1">{"TAB1",#N/A,TRUE,"GENERAL";"TAB2",#N/A,TRUE,"GENERAL";"TAB3",#N/A,TRUE,"GENERAL";"TAB4",#N/A,TRUE,"GENERAL";"TAB5",#N/A,TRUE,"GENERAL"}</definedName>
    <definedName name="LKJLJK" localSheetId="0">#REF!</definedName>
    <definedName name="LKJLJK" localSheetId="1">#REF!</definedName>
    <definedName name="LKJLJK">#REF!</definedName>
    <definedName name="LL" localSheetId="2" hidden="1">{#N/A,#N/A,FALSE,"orthoflow";#N/A,#N/A,FALSE,"Miscelaneos";#N/A,#N/A,FALSE,"Instrumentacio";#N/A,#N/A,FALSE,"Electrico";#N/A,#N/A,FALSE,"Valv. Seguridad"}</definedName>
    <definedName name="LL" localSheetId="0">#REF!</definedName>
    <definedName name="LL" localSheetId="1">#REF!</definedName>
    <definedName name="LL">#REF!</definedName>
    <definedName name="llam" localSheetId="2">#REF!</definedName>
    <definedName name="llam">#REF!</definedName>
    <definedName name="LLL">[85]tub!$C$1:$J$39</definedName>
    <definedName name="lllllh" localSheetId="2" hidden="1">{"via1",#N/A,TRUE,"general";"via2",#N/A,TRUE,"general";"via3",#N/A,TRUE,"general"}</definedName>
    <definedName name="lllllh" localSheetId="0">#REF!</definedName>
    <definedName name="lllllh" localSheetId="1">#REF!</definedName>
    <definedName name="lllllh">#REF!</definedName>
    <definedName name="lllllllo" localSheetId="2" hidden="1">{"via1",#N/A,TRUE,"general";"via2",#N/A,TRUE,"general";"via3",#N/A,TRUE,"general"}</definedName>
    <definedName name="lllllllo" localSheetId="0">#REF!</definedName>
    <definedName name="lllllllo" localSheetId="1">#REF!</definedName>
    <definedName name="lllllllo">#REF!</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LOCA">[26]!absc</definedName>
    <definedName name="LOCA1">[38]!absc</definedName>
    <definedName name="LOCALIZACION_Y_REPLANTEO" localSheetId="2">#REF!</definedName>
    <definedName name="LOCALIZACION_Y_REPLANTEO" localSheetId="0">#REF!</definedName>
    <definedName name="LOCALIZACION_Y_REPLANTEO" localSheetId="1">#REF!</definedName>
    <definedName name="LOCALIZACION_Y_REPLANTEO">#REF!</definedName>
    <definedName name="LOGO">'FORMATO APU'!ERR</definedName>
    <definedName name="lolol" localSheetId="2" hidden="1">{"TAB1",#N/A,TRUE,"GENERAL";"TAB2",#N/A,TRUE,"GENERAL";"TAB3",#N/A,TRUE,"GENERAL";"TAB4",#N/A,TRUE,"GENERAL";"TAB5",#N/A,TRUE,"GENERAL"}</definedName>
    <definedName name="lolol" localSheetId="0">#REF!</definedName>
    <definedName name="lolol" localSheetId="1">#REF!</definedName>
    <definedName name="lolol">#REF!</definedName>
    <definedName name="Longitud" localSheetId="2">#REF!</definedName>
    <definedName name="Longitud">#REF!</definedName>
    <definedName name="lp" localSheetId="2">#REF!</definedName>
    <definedName name="lp">#REF!</definedName>
    <definedName name="lplpl" localSheetId="2" hidden="1">{"via1",#N/A,TRUE,"general";"via2",#N/A,TRUE,"general";"via3",#N/A,TRUE,"general"}</definedName>
    <definedName name="lplpl" localSheetId="0">#REF!</definedName>
    <definedName name="lplpl" localSheetId="1">#REF!</definedName>
    <definedName name="lplpl">#REF!</definedName>
    <definedName name="lt" localSheetId="2">#REF!</definedName>
    <definedName name="lt">#REF!</definedName>
    <definedName name="lun" localSheetId="2">'[37]Res-Accide-10'!#REF!</definedName>
    <definedName name="lun" localSheetId="0">#REF!</definedName>
    <definedName name="lun" localSheetId="1">#REF!</definedName>
    <definedName name="lun">#REF!</definedName>
    <definedName name="lv" localSheetId="2">#REF!</definedName>
    <definedName name="lv" localSheetId="0">#REF!</definedName>
    <definedName name="lv" localSheetId="1">#REF!</definedName>
    <definedName name="lv">#REF!</definedName>
    <definedName name="m" localSheetId="0">#REF!</definedName>
    <definedName name="m" localSheetId="1">#REF!</definedName>
    <definedName name="m">#REF!</definedName>
    <definedName name="MA" localSheetId="2">'[37]Res-Accide-10'!#REF!</definedName>
    <definedName name="MA" localSheetId="0">#REF!</definedName>
    <definedName name="MA" localSheetId="1">#REF!</definedName>
    <definedName name="MA">#REF!</definedName>
    <definedName name="MACR" localSheetId="2">#REF!</definedName>
    <definedName name="MACR" localSheetId="0">#REF!</definedName>
    <definedName name="MACR" localSheetId="1">#REF!</definedName>
    <definedName name="MACR">#REF!</definedName>
    <definedName name="MACRDEL" localSheetId="2">'[3]7422CW00'!#REF!</definedName>
    <definedName name="MACRDEL" localSheetId="0">#REF!</definedName>
    <definedName name="MACRDEL" localSheetId="1">#REF!</definedName>
    <definedName name="MACRDEL">#REF!</definedName>
    <definedName name="Macroactividad" localSheetId="2">#REF!</definedName>
    <definedName name="Macroactividad" localSheetId="0">#REF!</definedName>
    <definedName name="Macroactividad" localSheetId="1">#REF!</definedName>
    <definedName name="Macroactividad">#REF!</definedName>
    <definedName name="mafdsf" localSheetId="2" hidden="1">{"via1",#N/A,TRUE,"general";"via2",#N/A,TRUE,"general";"via3",#N/A,TRUE,"general"}</definedName>
    <definedName name="mafdsf" localSheetId="0">#REF!</definedName>
    <definedName name="mafdsf" localSheetId="1">#REF!</definedName>
    <definedName name="mafdsf">#REF!</definedName>
    <definedName name="MANUAL" localSheetId="2">#REF!</definedName>
    <definedName name="MANUAL">#REF!</definedName>
    <definedName name="mao" localSheetId="2" hidden="1">{"TAB1",#N/A,TRUE,"GENERAL";"TAB2",#N/A,TRUE,"GENERAL";"TAB3",#N/A,TRUE,"GENERAL";"TAB4",#N/A,TRUE,"GENERAL";"TAB5",#N/A,TRUE,"GENERAL"}</definedName>
    <definedName name="mao" localSheetId="0">#REF!</definedName>
    <definedName name="mao" localSheetId="1">#REF!</definedName>
    <definedName name="mao">#REF!</definedName>
    <definedName name="maow" localSheetId="2" hidden="1">{"via1",#N/A,TRUE,"general";"via2",#N/A,TRUE,"general";"via3",#N/A,TRUE,"general"}</definedName>
    <definedName name="maow" localSheetId="0">#REF!</definedName>
    <definedName name="maow" localSheetId="1">#REF!</definedName>
    <definedName name="maow">#REF!</definedName>
    <definedName name="MAQUINAR">[53]Insum!$A$68:$H$98</definedName>
    <definedName name="mar" localSheetId="2">'[37]Res-Accide-10'!#REF!</definedName>
    <definedName name="mar" localSheetId="0">#REF!</definedName>
    <definedName name="mar" localSheetId="1">#REF!</definedName>
    <definedName name="mar">#REF!</definedName>
    <definedName name="MARCO_H" localSheetId="2">#REF!</definedName>
    <definedName name="MARCO_H" localSheetId="0">#REF!</definedName>
    <definedName name="MARCO_H" localSheetId="1">#REF!</definedName>
    <definedName name="MARCO_H">#REF!</definedName>
    <definedName name="marina" localSheetId="2">'[86]Informe Semanal 1'!#REF!</definedName>
    <definedName name="marina" localSheetId="0">#REF!</definedName>
    <definedName name="marina" localSheetId="1">#REF!</definedName>
    <definedName name="marina">#REF!</definedName>
    <definedName name="masor" localSheetId="2" hidden="1">{"via1",#N/A,TRUE,"general";"via2",#N/A,TRUE,"general";"via3",#N/A,TRUE,"general"}</definedName>
    <definedName name="masor" localSheetId="0">#REF!</definedName>
    <definedName name="masor" localSheetId="1">#REF!</definedName>
    <definedName name="masor">#REF!</definedName>
    <definedName name="MAT" localSheetId="2">#REF!</definedName>
    <definedName name="MAT" localSheetId="0">#REF!</definedName>
    <definedName name="MAT" localSheetId="1">#REF!</definedName>
    <definedName name="MAT">#REF!</definedName>
    <definedName name="MATERIAL">'[87]TABLA MATERIALES'!$A$3:$D$654</definedName>
    <definedName name="materiales">[68]materiales!$A$7:$A$1317</definedName>
    <definedName name="materiales1" localSheetId="2">#REF!</definedName>
    <definedName name="materiales1" localSheetId="0">#REF!</definedName>
    <definedName name="materiales1" localSheetId="1">#REF!</definedName>
    <definedName name="materiales1">#REF!</definedName>
    <definedName name="MaterialTub" localSheetId="0">#REF!</definedName>
    <definedName name="MaterialTub" localSheetId="1">#REF!</definedName>
    <definedName name="MaterialTub">#REF!</definedName>
    <definedName name="MATRIZ" localSheetId="0">#REF!</definedName>
    <definedName name="MATRIZ" localSheetId="1">#REF!</definedName>
    <definedName name="MATRIZ">#REF!</definedName>
    <definedName name="MATRIZ_DE_DATOS">#REF!</definedName>
    <definedName name="MCCs">#REF!</definedName>
    <definedName name="mdd" localSheetId="2" hidden="1">{"via1",#N/A,TRUE,"general";"via2",#N/A,TRUE,"general";"via3",#N/A,TRUE,"general"}</definedName>
    <definedName name="mdd" localSheetId="0">#REF!</definedName>
    <definedName name="mdd" localSheetId="1">#REF!</definedName>
    <definedName name="mdd">#REF!</definedName>
    <definedName name="mediah_reposo_comida" localSheetId="2">'[88]CCP,LEYES, Y DEC.'!#REF!</definedName>
    <definedName name="mediah_reposo_comida">#REF!</definedName>
    <definedName name="meg" localSheetId="2" hidden="1">{"TAB1",#N/A,TRUE,"GENERAL";"TAB2",#N/A,TRUE,"GENERAL";"TAB3",#N/A,TRUE,"GENERAL";"TAB4",#N/A,TRUE,"GENERAL";"TAB5",#N/A,TRUE,"GENERAL"}</definedName>
    <definedName name="meg" localSheetId="0">#REF!</definedName>
    <definedName name="meg" localSheetId="1">#REF!</definedName>
    <definedName name="meg">#REF!</definedName>
    <definedName name="MENU1" localSheetId="2">'[3]7422CW00'!#REF!</definedName>
    <definedName name="MENU1">#REF!</definedName>
    <definedName name="MENU2" localSheetId="2">'[3]7422CW00'!#REF!</definedName>
    <definedName name="MENU2">#REF!</definedName>
    <definedName name="MENU3" localSheetId="2">'[3]7422CW00'!#REF!</definedName>
    <definedName name="MENU3">#REF!</definedName>
    <definedName name="MENU4" localSheetId="2">'[3]7422CW00'!#REF!</definedName>
    <definedName name="MENU4">#REF!</definedName>
    <definedName name="MENU5" localSheetId="2">'[3]7422CW00'!#REF!</definedName>
    <definedName name="MENU5">#REF!</definedName>
    <definedName name="MENU6" localSheetId="2">'[3]7422CW00'!#REF!</definedName>
    <definedName name="MENU6">#REF!</definedName>
    <definedName name="MES">[25]PRESUPUESTO!$C$13</definedName>
    <definedName name="MesCotiz">'[10]LIQ-NOM'!$H$3</definedName>
    <definedName name="MesCotizacion">'[40]LIQUIDA-NOMINA'!$H$3</definedName>
    <definedName name="MESES" localSheetId="2">#REF!</definedName>
    <definedName name="MESES" localSheetId="0">#REF!</definedName>
    <definedName name="MESES" localSheetId="1">#REF!</definedName>
    <definedName name="MESES">#REF!</definedName>
    <definedName name="MesesMora">'[10]LIQ-NOM'!$I$3</definedName>
    <definedName name="Meta1" localSheetId="2">#REF!</definedName>
    <definedName name="Meta1" localSheetId="0">#REF!</definedName>
    <definedName name="Meta1" localSheetId="1">#REF!</definedName>
    <definedName name="Meta1">#REF!</definedName>
    <definedName name="Meta2" localSheetId="0">#REF!</definedName>
    <definedName name="Meta2" localSheetId="1">#REF!</definedName>
    <definedName name="Meta2">#REF!</definedName>
    <definedName name="Meta3" localSheetId="0">#REF!</definedName>
    <definedName name="Meta3" localSheetId="1">#REF!</definedName>
    <definedName name="Meta3">#REF!</definedName>
    <definedName name="mfgjrdt" localSheetId="2" hidden="1">{"TAB1",#N/A,TRUE,"GENERAL";"TAB2",#N/A,TRUE,"GENERAL";"TAB3",#N/A,TRUE,"GENERAL";"TAB4",#N/A,TRUE,"GENERAL";"TAB5",#N/A,TRUE,"GENERAL"}</definedName>
    <definedName name="mfgjrdt" localSheetId="0">#REF!</definedName>
    <definedName name="mfgjrdt" localSheetId="1">#REF!</definedName>
    <definedName name="mfgjrdt">#REF!</definedName>
    <definedName name="mghm" localSheetId="2" hidden="1">{"via1",#N/A,TRUE,"general";"via2",#N/A,TRUE,"general";"via3",#N/A,TRUE,"general"}</definedName>
    <definedName name="mghm" localSheetId="0">#REF!</definedName>
    <definedName name="mghm" localSheetId="1">#REF!</definedName>
    <definedName name="mghm">#REF!</definedName>
    <definedName name="Mi_Salida" localSheetId="2">#REF!</definedName>
    <definedName name="Mi_Salida">#REF!</definedName>
    <definedName name="Mi_Salida1" localSheetId="2">#REF!</definedName>
    <definedName name="Mi_Salida1">#REF!</definedName>
    <definedName name="MICR" localSheetId="2">#REF!</definedName>
    <definedName name="MICR">#REF!</definedName>
    <definedName name="MIN_MAX_sma">#REF!</definedName>
    <definedName name="mjmj" localSheetId="2" hidden="1">{"via1",#N/A,TRUE,"general";"via2",#N/A,TRUE,"general";"via3",#N/A,TRUE,"general"}</definedName>
    <definedName name="mjmj" localSheetId="0">#REF!</definedName>
    <definedName name="mjmj" localSheetId="1">#REF!</definedName>
    <definedName name="mjmj">#REF!</definedName>
    <definedName name="mjmjmn" localSheetId="2" hidden="1">{"via1",#N/A,TRUE,"general";"via2",#N/A,TRUE,"general";"via3",#N/A,TRUE,"general"}</definedName>
    <definedName name="mjmjmn" localSheetId="0">#REF!</definedName>
    <definedName name="mjmjmn" localSheetId="1">#REF!</definedName>
    <definedName name="mjmjmn">#REF!</definedName>
    <definedName name="mjnhgkio" localSheetId="2" hidden="1">{"via1",#N/A,TRUE,"general";"via2",#N/A,TRUE,"general";"via3",#N/A,TRUE,"general"}</definedName>
    <definedName name="mjnhgkio" localSheetId="0">#REF!</definedName>
    <definedName name="mjnhgkio" localSheetId="1">#REF!</definedName>
    <definedName name="mjnhgkio">#REF!</definedName>
    <definedName name="MJU" localSheetId="2">#REF!</definedName>
    <definedName name="MJU">#REF!</definedName>
    <definedName name="mmjmjh" localSheetId="2" hidden="1">{"TAB1",#N/A,TRUE,"GENERAL";"TAB2",#N/A,TRUE,"GENERAL";"TAB3",#N/A,TRUE,"GENERAL";"TAB4",#N/A,TRUE,"GENERAL";"TAB5",#N/A,TRUE,"GENERAL"}</definedName>
    <definedName name="mmjmjh" localSheetId="0">#REF!</definedName>
    <definedName name="mmjmjh" localSheetId="1">#REF!</definedName>
    <definedName name="mmjmjh">#REF!</definedName>
    <definedName name="mmm" localSheetId="2" hidden="1">{"TAB1",#N/A,TRUE,"GENERAL";"TAB2",#N/A,TRUE,"GENERAL";"TAB3",#N/A,TRUE,"GENERAL";"TAB4",#N/A,TRUE,"GENERAL";"TAB5",#N/A,TRUE,"GENERAL"}</definedName>
    <definedName name="mmm" localSheetId="0">#REF!</definedName>
    <definedName name="mmm" localSheetId="1">#REF!</definedName>
    <definedName name="mmm">#REF!</definedName>
    <definedName name="mmmh" localSheetId="2" hidden="1">{"via1",#N/A,TRUE,"general";"via2",#N/A,TRUE,"general";"via3",#N/A,TRUE,"general"}</definedName>
    <definedName name="mmmh" localSheetId="0">#REF!</definedName>
    <definedName name="mmmh" localSheetId="1">#REF!</definedName>
    <definedName name="mmmh">#REF!</definedName>
    <definedName name="mmmmmjyt" localSheetId="2" hidden="1">{"TAB1",#N/A,TRUE,"GENERAL";"TAB2",#N/A,TRUE,"GENERAL";"TAB3",#N/A,TRUE,"GENERAL";"TAB4",#N/A,TRUE,"GENERAL";"TAB5",#N/A,TRUE,"GENERAL"}</definedName>
    <definedName name="mmmmmjyt" localSheetId="0">#REF!</definedName>
    <definedName name="mmmmmjyt" localSheetId="1">#REF!</definedName>
    <definedName name="mmmmmjyt">#REF!</definedName>
    <definedName name="mmmmmmg" localSheetId="2" hidden="1">{"via1",#N/A,TRUE,"general";"via2",#N/A,TRUE,"general";"via3",#N/A,TRUE,"general"}</definedName>
    <definedName name="mmmmmmg" localSheetId="0">#REF!</definedName>
    <definedName name="mmmmmmg" localSheetId="1">#REF!</definedName>
    <definedName name="mmmmmmg">#REF!</definedName>
    <definedName name="MN" localSheetId="2" hidden="1">{"via1",#N/A,TRUE,"general";"via2",#N/A,TRUE,"general";"via3",#N/A,TRUE,"general"}</definedName>
    <definedName name="MN" localSheetId="0">#REF!</definedName>
    <definedName name="MN" localSheetId="1">#REF!</definedName>
    <definedName name="MN">#REF!</definedName>
    <definedName name="MOA" localSheetId="2" hidden="1">{#N/A,#N/A,FALSE,"Hoja1";#N/A,#N/A,FALSE,"Hoja2"}</definedName>
    <definedName name="MOA" localSheetId="0">#REF!</definedName>
    <definedName name="MOA" localSheetId="1">#REF!</definedName>
    <definedName name="MOA">#REF!</definedName>
    <definedName name="MOD" localSheetId="2">#REF!</definedName>
    <definedName name="MOD">#REF!</definedName>
    <definedName name="MODIVejec" localSheetId="2" hidden="1">{#N/A,#N/A,FALSE,"Hoja1";#N/A,#N/A,FALSE,"Hoja2"}</definedName>
    <definedName name="MODIVejec" localSheetId="0">#REF!</definedName>
    <definedName name="MODIVejec" localSheetId="1">#REF!</definedName>
    <definedName name="MODIVejec">#REF!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E" localSheetId="2" hidden="1">{#N/A,#N/A,FALSE,"Hoja1";#N/A,#N/A,FALSE,"Hoja2"}</definedName>
    <definedName name="MOE" localSheetId="0">#REF!</definedName>
    <definedName name="MOE" localSheetId="1">#REF!</definedName>
    <definedName name="MOE">#REF!</definedName>
    <definedName name="MONEDA">[89]Tablas!$AO$6:$AO$7</definedName>
    <definedName name="mono" localSheetId="2">#REF!</definedName>
    <definedName name="mono" localSheetId="0">#REF!</definedName>
    <definedName name="mono" localSheetId="1">#REF!</definedName>
    <definedName name="mono">#REF!</definedName>
    <definedName name="MontoVigenciasA1" localSheetId="0">#REF!</definedName>
    <definedName name="MontoVigenciasA1" localSheetId="1">#REF!</definedName>
    <definedName name="MontoVigenciasA1">#REF!</definedName>
    <definedName name="MontoVigenciasA2" localSheetId="0">#REF!</definedName>
    <definedName name="MontoVigenciasA2" localSheetId="1">#REF!</definedName>
    <definedName name="MontoVigenciasA2">#REF!</definedName>
    <definedName name="MontoVigenciasA3">#REF!</definedName>
    <definedName name="MontoVigenciasA4">#REF!</definedName>
    <definedName name="MontoVigenciasA5">#REF!</definedName>
    <definedName name="Mora">[10]EMPRESA!$I$29</definedName>
    <definedName name="MORON" localSheetId="2">#REF!</definedName>
    <definedName name="MORON" localSheetId="0">#REF!</definedName>
    <definedName name="MORON" localSheetId="1">#REF!</definedName>
    <definedName name="MORON">#REF!</definedName>
    <definedName name="MRLART" localSheetId="2">[2]STRSUMM0!#REF!</definedName>
    <definedName name="MRLART">#REF!</definedName>
    <definedName name="MRSUPDET" localSheetId="2">[45]steel!#REF!</definedName>
    <definedName name="MRSUPDET">#REF!</definedName>
    <definedName name="Mtz_Avance" localSheetId="2">#REF!</definedName>
    <definedName name="Mtz_Avance" localSheetId="0">#REF!</definedName>
    <definedName name="Mtz_Avance" localSheetId="1">#REF!</definedName>
    <definedName name="Mtz_Avance">#REF!</definedName>
    <definedName name="Mv" localSheetId="0">#REF!</definedName>
    <definedName name="Mv" localSheetId="1">#REF!</definedName>
    <definedName name="Mv">#REF!</definedName>
    <definedName name="n" localSheetId="2" hidden="1">{"via1",#N/A,TRUE,"general";"via2",#N/A,TRUE,"general";"via3",#N/A,TRUE,"general"}</definedName>
    <definedName name="n" localSheetId="0">#REF!</definedName>
    <definedName name="n" localSheetId="1">#REF!</definedName>
    <definedName name="n">#REF!</definedName>
    <definedName name="Nada">[50]!Nada</definedName>
    <definedName name="Nafta_2">'[90] ASR+Nafta'!$K$19:$AS$19</definedName>
    <definedName name="Nafta2">'[90] ASR+Nafta'!$K$19:$AS$19</definedName>
    <definedName name="Nafta3">'[90]Todos+Nafta'!$K$19:$AS$19</definedName>
    <definedName name="nbvnv" localSheetId="2" hidden="1">{"via1",#N/A,TRUE,"general";"via2",#N/A,TRUE,"general";"via3",#N/A,TRUE,"general"}</definedName>
    <definedName name="nbvnv" localSheetId="0">#REF!</definedName>
    <definedName name="nbvnv" localSheetId="1">#REF!</definedName>
    <definedName name="nbvnv">#REF!</definedName>
    <definedName name="NDHS" localSheetId="2" hidden="1">{"TAB1",#N/A,TRUE,"GENERAL";"TAB2",#N/A,TRUE,"GENERAL";"TAB3",#N/A,TRUE,"GENERAL";"TAB4",#N/A,TRUE,"GENERAL";"TAB5",#N/A,TRUE,"GENERAL"}</definedName>
    <definedName name="NDHS" localSheetId="0">#REF!</definedName>
    <definedName name="NDHS" localSheetId="1">#REF!</definedName>
    <definedName name="NDHS">#REF!</definedName>
    <definedName name="nf" localSheetId="2" hidden="1">{"TAB1",#N/A,TRUE,"GENERAL";"TAB2",#N/A,TRUE,"GENERAL";"TAB3",#N/A,TRUE,"GENERAL";"TAB4",#N/A,TRUE,"GENERAL";"TAB5",#N/A,TRUE,"GENERAL"}</definedName>
    <definedName name="nf" localSheetId="0">#REF!</definedName>
    <definedName name="nf" localSheetId="1">#REF!</definedName>
    <definedName name="nf">#REF!</definedName>
    <definedName name="nfg" localSheetId="2" hidden="1">{"via1",#N/A,TRUE,"general";"via2",#N/A,TRUE,"general";"via3",#N/A,TRUE,"general"}</definedName>
    <definedName name="nfg" localSheetId="0">#REF!</definedName>
    <definedName name="nfg" localSheetId="1">#REF!</definedName>
    <definedName name="nfg">#REF!</definedName>
    <definedName name="nfgn" localSheetId="2" hidden="1">{"via1",#N/A,TRUE,"general";"via2",#N/A,TRUE,"general";"via3",#N/A,TRUE,"general"}</definedName>
    <definedName name="nfgn" localSheetId="0">#REF!</definedName>
    <definedName name="nfgn" localSheetId="1">#REF!</definedName>
    <definedName name="nfgn">#REF!</definedName>
    <definedName name="ng" localSheetId="2">#REF!</definedName>
    <definedName name="ng">#REF!</definedName>
    <definedName name="ngdn" localSheetId="2" hidden="1">{"TAB1",#N/A,TRUE,"GENERAL";"TAB2",#N/A,TRUE,"GENERAL";"TAB3",#N/A,TRUE,"GENERAL";"TAB4",#N/A,TRUE,"GENERAL";"TAB5",#N/A,TRUE,"GENERAL"}</definedName>
    <definedName name="ngdn" localSheetId="0">#REF!</definedName>
    <definedName name="ngdn" localSheetId="1">#REF!</definedName>
    <definedName name="ngdn">#REF!</definedName>
    <definedName name="ngfh" localSheetId="2" hidden="1">{"via1",#N/A,TRUE,"general";"via2",#N/A,TRUE,"general";"via3",#N/A,TRUE,"general"}</definedName>
    <definedName name="ngfh" localSheetId="0">#REF!</definedName>
    <definedName name="ngfh" localSheetId="1">#REF!</definedName>
    <definedName name="ngfh">#REF!</definedName>
    <definedName name="NH" localSheetId="2">#REF!</definedName>
    <definedName name="NH">#REF!</definedName>
    <definedName name="nhn" localSheetId="2" hidden="1">{"via1",#N/A,TRUE,"general";"via2",#N/A,TRUE,"general";"via3",#N/A,TRUE,"general"}</definedName>
    <definedName name="nhn" localSheetId="0">#REF!</definedName>
    <definedName name="nhn" localSheetId="1">#REF!</definedName>
    <definedName name="nhn">#REF!</definedName>
    <definedName name="nhncfgn" localSheetId="2" hidden="1">{"TAB1",#N/A,TRUE,"GENERAL";"TAB2",#N/A,TRUE,"GENERAL";"TAB3",#N/A,TRUE,"GENERAL";"TAB4",#N/A,TRUE,"GENERAL";"TAB5",#N/A,TRUE,"GENERAL"}</definedName>
    <definedName name="nhncfgn" localSheetId="0">#REF!</definedName>
    <definedName name="nhncfgn" localSheetId="1">#REF!</definedName>
    <definedName name="nhncfgn">#REF!</definedName>
    <definedName name="nhndr" localSheetId="2" hidden="1">{"via1",#N/A,TRUE,"general";"via2",#N/A,TRUE,"general";"via3",#N/A,TRUE,"general"}</definedName>
    <definedName name="nhndr" localSheetId="0">#REF!</definedName>
    <definedName name="nhndr" localSheetId="1">#REF!</definedName>
    <definedName name="nhndr">#REF!</definedName>
    <definedName name="Nit">[40]EMPRESA!$F$8</definedName>
    <definedName name="Nmax" localSheetId="2">#REF!</definedName>
    <definedName name="Nmax" localSheetId="0">#REF!</definedName>
    <definedName name="Nmax" localSheetId="1">#REF!</definedName>
    <definedName name="Nmax">#REF!</definedName>
    <definedName name="nmdlf" localSheetId="0">#REF!</definedName>
    <definedName name="nmdlf" localSheetId="1">#REF!</definedName>
    <definedName name="nmdlf">#REF!</definedName>
    <definedName name="nmmmm" localSheetId="2" hidden="1">{"via1",#N/A,TRUE,"general";"via2",#N/A,TRUE,"general";"via3",#N/A,TRUE,"general"}</definedName>
    <definedName name="nmmmm" localSheetId="0">#REF!</definedName>
    <definedName name="nmmmm" localSheetId="1">#REF!</definedName>
    <definedName name="nmmmm">#REF!</definedName>
    <definedName name="NN" localSheetId="2" hidden="1">{"TAB1",#N/A,TRUE,"GENERAL";"TAB2",#N/A,TRUE,"GENERAL";"TAB3",#N/A,TRUE,"GENERAL";"TAB4",#N/A,TRUE,"GENERAL";"TAB5",#N/A,TRUE,"GENERAL"}</definedName>
    <definedName name="NN" localSheetId="0">#REF!</definedName>
    <definedName name="NN" localSheetId="1">#REF!</definedName>
    <definedName name="NN">#REF!</definedName>
    <definedName name="nndng" localSheetId="2" hidden="1">{"TAB1",#N/A,TRUE,"GENERAL";"TAB2",#N/A,TRUE,"GENERAL";"TAB3",#N/A,TRUE,"GENERAL";"TAB4",#N/A,TRUE,"GENERAL";"TAB5",#N/A,TRUE,"GENERAL"}</definedName>
    <definedName name="nndng" localSheetId="0">#REF!</definedName>
    <definedName name="nndng" localSheetId="1">#REF!</definedName>
    <definedName name="nndng">#REF!</definedName>
    <definedName name="nnn" localSheetId="2" hidden="1">{"TAB1",#N/A,TRUE,"GENERAL";"TAB2",#N/A,TRUE,"GENERAL";"TAB3",#N/A,TRUE,"GENERAL";"TAB4",#N/A,TRUE,"GENERAL";"TAB5",#N/A,TRUE,"GENERAL"}</definedName>
    <definedName name="nnn" localSheetId="0">#REF!</definedName>
    <definedName name="nnn" localSheetId="1">#REF!</definedName>
    <definedName name="nnn">#REF!</definedName>
    <definedName name="nnnhd" localSheetId="2" hidden="1">{"via1",#N/A,TRUE,"general";"via2",#N/A,TRUE,"general";"via3",#N/A,TRUE,"general"}</definedName>
    <definedName name="nnnhd" localSheetId="0">#REF!</definedName>
    <definedName name="nnnhd" localSheetId="1">#REF!</definedName>
    <definedName name="nnnhd">#REF!</definedName>
    <definedName name="nnnnn" localSheetId="2" hidden="1">{"via1",#N/A,TRUE,"general";"via2",#N/A,TRUE,"general";"via3",#N/A,TRUE,"general"}</definedName>
    <definedName name="nnnnn" localSheetId="0">#REF!</definedName>
    <definedName name="nnnnn" localSheetId="1">#REF!</definedName>
    <definedName name="nnnnn">#REF!</definedName>
    <definedName name="nnnnnd" localSheetId="2" hidden="1">{"TAB1",#N/A,TRUE,"GENERAL";"TAB2",#N/A,TRUE,"GENERAL";"TAB3",#N/A,TRUE,"GENERAL";"TAB4",#N/A,TRUE,"GENERAL";"TAB5",#N/A,TRUE,"GENERAL"}</definedName>
    <definedName name="nnnnnd" localSheetId="0">#REF!</definedName>
    <definedName name="nnnnnd" localSheetId="1">#REF!</definedName>
    <definedName name="nnnnnd">#REF!</definedName>
    <definedName name="nnnnnf" localSheetId="2" hidden="1">{"TAB1",#N/A,TRUE,"GENERAL";"TAB2",#N/A,TRUE,"GENERAL";"TAB3",#N/A,TRUE,"GENERAL";"TAB4",#N/A,TRUE,"GENERAL";"TAB5",#N/A,TRUE,"GENERAL"}</definedName>
    <definedName name="nnnnnf" localSheetId="0">#REF!</definedName>
    <definedName name="nnnnnf" localSheetId="1">#REF!</definedName>
    <definedName name="nnnnnf">#REF!</definedName>
    <definedName name="nnnnnh" localSheetId="2" hidden="1">{"via1",#N/A,TRUE,"general";"via2",#N/A,TRUE,"general";"via3",#N/A,TRUE,"general"}</definedName>
    <definedName name="nnnnnh" localSheetId="0">#REF!</definedName>
    <definedName name="nnnnnh" localSheetId="1">#REF!</definedName>
    <definedName name="nnnnnh">#REF!</definedName>
    <definedName name="NO">'FORMATO APU'!ERR</definedName>
    <definedName name="No_desarrolladas">'[27]Reservas de Petróleo'!$A$2,'[27]Reservas de Petróleo'!$A$1,'[27]Reservas de Petróleo'!$D$4,'[27]Reservas de Petróleo'!$G$1:$G$65536</definedName>
    <definedName name="NOMBRE" localSheetId="2">#REF!</definedName>
    <definedName name="NOMBRE" localSheetId="0">#REF!</definedName>
    <definedName name="NOMBRE" localSheetId="1">#REF!</definedName>
    <definedName name="NOMBRE">#REF!</definedName>
    <definedName name="NombreCoordinador" localSheetId="0">#REF!</definedName>
    <definedName name="NombreCoordinador" localSheetId="1">#REF!</definedName>
    <definedName name="NombreCoordinador">#REF!</definedName>
    <definedName name="NombreDependencia" localSheetId="0">#REF!</definedName>
    <definedName name="NombreDependencia" localSheetId="1">#REF!</definedName>
    <definedName name="NombreDependencia">#REF!</definedName>
    <definedName name="NombreProyecto">#REF!</definedName>
    <definedName name="NombreVicepresidencia">#REF!</definedName>
    <definedName name="Norte">#REF!</definedName>
    <definedName name="NPAGE" localSheetId="2">[2]STRSUMM0!#REF!</definedName>
    <definedName name="NPAGE">#REF!</definedName>
    <definedName name="NUEVO" localSheetId="2">#REF!</definedName>
    <definedName name="NUEVO" localSheetId="0">#REF!</definedName>
    <definedName name="NUEVO" localSheetId="1">#REF!</definedName>
    <definedName name="NUEVO">#REF!</definedName>
    <definedName name="Num_Pmt_Per_Year" localSheetId="0">#REF!</definedName>
    <definedName name="Num_Pmt_Per_Year" localSheetId="1">#REF!</definedName>
    <definedName name="Num_Pmt_Per_Year">#REF!</definedName>
    <definedName name="Number_of_Payments">MATCH(0.01,End_Bal,-1)+1</definedName>
    <definedName name="nxn" localSheetId="2" hidden="1">{"via1",#N/A,TRUE,"general";"via2",#N/A,TRUE,"general";"via3",#N/A,TRUE,"general"}</definedName>
    <definedName name="nxn" localSheetId="0">#REF!</definedName>
    <definedName name="nxn" localSheetId="1">#REF!</definedName>
    <definedName name="nxn">#REF!</definedName>
    <definedName name="ñpñpñ" localSheetId="2" hidden="1">{"via1",#N/A,TRUE,"general";"via2",#N/A,TRUE,"general";"via3",#N/A,TRUE,"general"}</definedName>
    <definedName name="ñpñpñ" localSheetId="0">#REF!</definedName>
    <definedName name="ñpñpñ" localSheetId="1">#REF!</definedName>
    <definedName name="ñpñpñ">#REF!</definedName>
    <definedName name="º1" localSheetId="2">#REF!</definedName>
    <definedName name="º1" localSheetId="0">#REF!</definedName>
    <definedName name="º1" localSheetId="1">#REF!</definedName>
    <definedName name="º1">#REF!</definedName>
    <definedName name="o9o9" localSheetId="2" hidden="1">{"via1",#N/A,TRUE,"general";"via2",#N/A,TRUE,"general";"via3",#N/A,TRUE,"general"}</definedName>
    <definedName name="o9o9" localSheetId="0">#REF!</definedName>
    <definedName name="o9o9" localSheetId="1">#REF!</definedName>
    <definedName name="o9o9">#REF!</definedName>
    <definedName name="OBJ">[25]PRESUPUESTO!$C$10</definedName>
    <definedName name="ObjetivoProyecto" localSheetId="2">#REF!</definedName>
    <definedName name="ObjetivoProyecto" localSheetId="0">#REF!</definedName>
    <definedName name="ObjetivoProyecto" localSheetId="1">#REF!</definedName>
    <definedName name="ObjetivoProyecto">#REF!</definedName>
    <definedName name="Obra" localSheetId="0">#REF!</definedName>
    <definedName name="Obra" localSheetId="1">#REF!</definedName>
    <definedName name="Obra">#REF!</definedName>
    <definedName name="obras" localSheetId="0">#REF!</definedName>
    <definedName name="obras" localSheetId="1">#REF!</definedName>
    <definedName name="obras">#REF!</definedName>
    <definedName name="obras1">DATE(YEAR([91]!Loan_Start),MONTH([91]!Loan_Start)+Payment_Number,DAY([91]!Loan_Start))</definedName>
    <definedName name="obras11" localSheetId="2" hidden="1">#REF!</definedName>
    <definedName name="obras11" localSheetId="0">#REF!</definedName>
    <definedName name="obras11" localSheetId="1">#REF!</definedName>
    <definedName name="obras11">#REF!</definedName>
    <definedName name="obras111">DATE(YEAR([92]!Loan_Start),MONTH([92]!Loan_Start)+Payment_Number,DAY([92]!Loan_Start))</definedName>
    <definedName name="OCD" localSheetId="2">[12]Tablas!#REF!</definedName>
    <definedName name="OCD">#REF!</definedName>
    <definedName name="OCD1_1" localSheetId="2">[12]Tablas!#REF!</definedName>
    <definedName name="OCD1_1">#REF!</definedName>
    <definedName name="OCD1_1_1" localSheetId="2">[12]Tablas!#REF!</definedName>
    <definedName name="OCD1_1_1">#REF!</definedName>
    <definedName name="OCI" localSheetId="2">[12]Tablas!#REF!</definedName>
    <definedName name="OCI">#REF!</definedName>
    <definedName name="OCI1_1" localSheetId="2">[12]Tablas!#REF!</definedName>
    <definedName name="OCI1_1">#REF!</definedName>
    <definedName name="OCI1_1_1" localSheetId="2">[12]Tablas!#REF!</definedName>
    <definedName name="OCI1_1_1">#REF!</definedName>
    <definedName name="OCTUBRE" localSheetId="2" hidden="1">{#N/A,#N/A,FALSE,"orthoflow";#N/A,#N/A,FALSE,"Miscelaneos";#N/A,#N/A,FALSE,"Instrumentacio";#N/A,#N/A,FALSE,"Electrico";#N/A,#N/A,FALSE,"Valv. Seguridad"}</definedName>
    <definedName name="OCTUBRE" localSheetId="0">#REF!</definedName>
    <definedName name="OCTUBRE" localSheetId="1">#REF!</definedName>
    <definedName name="OCTUBRE">#REF!</definedName>
    <definedName name="OD" localSheetId="2">#REF!</definedName>
    <definedName name="OD">#REF!</definedName>
    <definedName name="oiret" localSheetId="2" hidden="1">{"TAB1",#N/A,TRUE,"GENERAL";"TAB2",#N/A,TRUE,"GENERAL";"TAB3",#N/A,TRUE,"GENERAL";"TAB4",#N/A,TRUE,"GENERAL";"TAB5",#N/A,TRUE,"GENERAL"}</definedName>
    <definedName name="oiret" localSheetId="0">#REF!</definedName>
    <definedName name="oiret" localSheetId="1">#REF!</definedName>
    <definedName name="oiret">#REF!</definedName>
    <definedName name="oirgrth" localSheetId="2" hidden="1">{"TAB1",#N/A,TRUE,"GENERAL";"TAB2",#N/A,TRUE,"GENERAL";"TAB3",#N/A,TRUE,"GENERAL";"TAB4",#N/A,TRUE,"GENERAL";"TAB5",#N/A,TRUE,"GENERAL"}</definedName>
    <definedName name="oirgrth" localSheetId="0">#REF!</definedName>
    <definedName name="oirgrth" localSheetId="1">#REF!</definedName>
    <definedName name="oirgrth">#REF!</definedName>
    <definedName name="OIUOIU" localSheetId="2" hidden="1">{"via1",#N/A,TRUE,"general";"via2",#N/A,TRUE,"general";"via3",#N/A,TRUE,"general"}</definedName>
    <definedName name="OIUOIU" localSheetId="0">#REF!</definedName>
    <definedName name="OIUOIU" localSheetId="1">#REF!</definedName>
    <definedName name="OIUOIU">#REF!</definedName>
    <definedName name="OnceThru">0</definedName>
    <definedName name="OÑ" localSheetId="2">#REF!</definedName>
    <definedName name="OÑ">#REF!</definedName>
    <definedName name="ooo" localSheetId="2" hidden="1">{"via1",#N/A,TRUE,"general";"via2",#N/A,TRUE,"general";"via3",#N/A,TRUE,"general"}</definedName>
    <definedName name="ooo" localSheetId="0">#REF!</definedName>
    <definedName name="ooo" localSheetId="1">#REF!</definedName>
    <definedName name="ooo">#REF!</definedName>
    <definedName name="ooooiii" localSheetId="2" hidden="1">{"TAB1",#N/A,TRUE,"GENERAL";"TAB2",#N/A,TRUE,"GENERAL";"TAB3",#N/A,TRUE,"GENERAL";"TAB4",#N/A,TRUE,"GENERAL";"TAB5",#N/A,TRUE,"GENERAL"}</definedName>
    <definedName name="ooooiii" localSheetId="0">#REF!</definedName>
    <definedName name="ooooiii" localSheetId="1">#REF!</definedName>
    <definedName name="ooooiii">#REF!</definedName>
    <definedName name="oooos" localSheetId="2" hidden="1">{"via1",#N/A,TRUE,"general";"via2",#N/A,TRUE,"general";"via3",#N/A,TRUE,"general"}</definedName>
    <definedName name="oooos" localSheetId="0">#REF!</definedName>
    <definedName name="oooos" localSheetId="1">#REF!</definedName>
    <definedName name="oooos">#REF!</definedName>
    <definedName name="opcion" localSheetId="2">#REF!</definedName>
    <definedName name="opcion">#REF!</definedName>
    <definedName name="Operario" localSheetId="2">#REF!</definedName>
    <definedName name="Operario">#REF!</definedName>
    <definedName name="OR" localSheetId="2">#REF!</definedName>
    <definedName name="OR">#REF!</definedName>
    <definedName name="ORIGEN">#REF!</definedName>
    <definedName name="ORIGINAL" localSheetId="2" hidden="1">{#N/A,#N/A,FALSE,"orthoflow";#N/A,#N/A,FALSE,"Miscelaneos";#N/A,#N/A,FALSE,"Instrumentacio";#N/A,#N/A,FALSE,"Electrico";#N/A,#N/A,FALSE,"Valv. Seguridad"}</definedName>
    <definedName name="ORIGINAL" localSheetId="0">#REF!</definedName>
    <definedName name="ORIGINAL" localSheetId="1">#REF!</definedName>
    <definedName name="ORIGINAL">#REF!</definedName>
    <definedName name="OROZCO" localSheetId="2" hidden="1">[7]INST!#REF!</definedName>
    <definedName name="OROZCO">#REF!</definedName>
    <definedName name="otros">[68]otros!$A$6:$A$1235</definedName>
    <definedName name="OTROS1" localSheetId="2">#REF!</definedName>
    <definedName name="OTROS1" localSheetId="0">#REF!</definedName>
    <definedName name="OTROS1" localSheetId="1">#REF!</definedName>
    <definedName name="OTROS1">#REF!</definedName>
    <definedName name="OUT" localSheetId="0">#REF!</definedName>
    <definedName name="OUT" localSheetId="1">#REF!</definedName>
    <definedName name="OUT">#REF!</definedName>
    <definedName name="P" localSheetId="0">#REF!</definedName>
    <definedName name="P" localSheetId="1">#REF!</definedName>
    <definedName name="P">#REF!</definedName>
    <definedName name="P_Yacimiento">#REF!</definedName>
    <definedName name="p0p0" localSheetId="2" hidden="1">{"via1",#N/A,TRUE,"general";"via2",#N/A,TRUE,"general";"via3",#N/A,TRUE,"general"}</definedName>
    <definedName name="p0p0" localSheetId="0">#REF!</definedName>
    <definedName name="p0p0" localSheetId="1">#REF!</definedName>
    <definedName name="p0p0">#REF!</definedName>
    <definedName name="Page____1____of____2" localSheetId="2">#REF!</definedName>
    <definedName name="Page____1____of____2">#REF!</definedName>
    <definedName name="Parametro_Peso">[56]Tablas!$A$1:$A$65536</definedName>
    <definedName name="Pay_Date" localSheetId="2">#REF!</definedName>
    <definedName name="Pay_Date" localSheetId="0">#REF!</definedName>
    <definedName name="Pay_Date" localSheetId="1">#REF!</definedName>
    <definedName name="Pay_Date">#REF!</definedName>
    <definedName name="Pay_Num" localSheetId="0">#REF!</definedName>
    <definedName name="Pay_Num" localSheetId="1">#REF!</definedName>
    <definedName name="Pay_Num">#REF!</definedName>
    <definedName name="Payment_Date">DATE(YEAR('FORMATO APU'!Loan_Start),MONTH('FORMATO APU'!Loan_Start)+Payment_Number,DAY('FORMATO APU'!Loan_Start))</definedName>
    <definedName name="Payment_Date1">DATE(YEAR([92]!Loan_Start),MONTH([92]!Loan_Start)+Payment_Number,DAY([92]!Loan_Start))</definedName>
    <definedName name="Payment_Needed">"Pago necesario"</definedName>
    <definedName name="Pb" localSheetId="2">#REF!</definedName>
    <definedName name="Pb">#REF!</definedName>
    <definedName name="Pd" localSheetId="2">#REF!</definedName>
    <definedName name="Pd">#REF!</definedName>
    <definedName name="PEPE">'FORMATO APU'!ERR</definedName>
    <definedName name="Periodo">[42]Hoja1!$C$1</definedName>
    <definedName name="PeriodoPago">'[40]LIQUIDA-NOMINA'!$C$4</definedName>
    <definedName name="PeriodoRepago" localSheetId="2">#REF!</definedName>
    <definedName name="PeriodoRepago" localSheetId="0">#REF!</definedName>
    <definedName name="PeriodoRepago" localSheetId="1">#REF!</definedName>
    <definedName name="PeriodoRepago">#REF!</definedName>
    <definedName name="PeriodoRepagoCCP" localSheetId="0">#REF!</definedName>
    <definedName name="PeriodoRepagoCCP" localSheetId="1">#REF!</definedName>
    <definedName name="PeriodoRepagoCCP">#REF!</definedName>
    <definedName name="phed">[54]Hoja1!$C$4</definedName>
    <definedName name="phen">[54]Hoja1!$C$5</definedName>
    <definedName name="Pindis" localSheetId="2">#REF!</definedName>
    <definedName name="Pindis" localSheetId="0">#REF!</definedName>
    <definedName name="Pindis" localSheetId="1">#REF!</definedName>
    <definedName name="Pindis">#REF!</definedName>
    <definedName name="pint" localSheetId="2">'[74]7422CW00'!#REF!</definedName>
    <definedName name="pint">#REF!</definedName>
    <definedName name="pintura" localSheetId="2">'[74]7422CW00'!#REF!</definedName>
    <definedName name="pintura">#REF!</definedName>
    <definedName name="pintyura" localSheetId="2">[93]STRSUMM0!#REF!</definedName>
    <definedName name="pintyura">#REF!</definedName>
    <definedName name="PIP" localSheetId="2">#REF!</definedName>
    <definedName name="PIP" localSheetId="0">#REF!</definedName>
    <definedName name="PIP" localSheetId="1">#REF!</definedName>
    <definedName name="PIP">#REF!</definedName>
    <definedName name="Piscinas" localSheetId="0">#REF!</definedName>
    <definedName name="Piscinas" localSheetId="1">#REF!</definedName>
    <definedName name="Piscinas">#REF!</definedName>
    <definedName name="PKHK" localSheetId="2" hidden="1">{"TAB1",#N/A,TRUE,"GENERAL";"TAB2",#N/A,TRUE,"GENERAL";"TAB3",#N/A,TRUE,"GENERAL";"TAB4",#N/A,TRUE,"GENERAL";"TAB5",#N/A,TRUE,"GENERAL"}</definedName>
    <definedName name="PKHK" localSheetId="0">#REF!</definedName>
    <definedName name="PKHK" localSheetId="1">#REF!</definedName>
    <definedName name="PKHK">#REF!</definedName>
    <definedName name="pkj" localSheetId="2" hidden="1">{"TAB1",#N/A,TRUE,"GENERAL";"TAB2",#N/A,TRUE,"GENERAL";"TAB3",#N/A,TRUE,"GENERAL";"TAB4",#N/A,TRUE,"GENERAL";"TAB5",#N/A,TRUE,"GENERAL"}</definedName>
    <definedName name="pkj" localSheetId="0">#REF!</definedName>
    <definedName name="pkj" localSheetId="1">#REF!</definedName>
    <definedName name="pkj">#REF!</definedName>
    <definedName name="pkwsem" localSheetId="2">#REF!</definedName>
    <definedName name="pkwsem">#REF!</definedName>
    <definedName name="PLAD" localSheetId="2" hidden="1">{"TAB1",#N/A,TRUE,"GENERAL";"TAB2",#N/A,TRUE,"GENERAL";"TAB3",#N/A,TRUE,"GENERAL";"TAB4",#N/A,TRUE,"GENERAL";"TAB5",#N/A,TRUE,"GENERAL"}</definedName>
    <definedName name="PLAD" localSheetId="0">#REF!</definedName>
    <definedName name="PLAD" localSheetId="1">#REF!</definedName>
    <definedName name="PLAD">#REF!</definedName>
    <definedName name="Platinas" localSheetId="2">#REF!</definedName>
    <definedName name="Platinas">#REF!</definedName>
    <definedName name="Plazo">[35]BASES!$E$27</definedName>
    <definedName name="PlazoAIU" localSheetId="2">#REF!</definedName>
    <definedName name="PlazoAIU" localSheetId="0">#REF!</definedName>
    <definedName name="PlazoAIU" localSheetId="1">#REF!</definedName>
    <definedName name="PlazoAIU">#REF!</definedName>
    <definedName name="PLPLUNN" localSheetId="2" hidden="1">{"TAB1",#N/A,TRUE,"GENERAL";"TAB2",#N/A,TRUE,"GENERAL";"TAB3",#N/A,TRUE,"GENERAL";"TAB4",#N/A,TRUE,"GENERAL";"TAB5",#N/A,TRUE,"GENERAL"}</definedName>
    <definedName name="PLPLUNN" localSheetId="0">#REF!</definedName>
    <definedName name="PLPLUNN" localSheetId="1">#REF!</definedName>
    <definedName name="PLPLUNN">#REF!</definedName>
    <definedName name="PMP" localSheetId="2">#REF!</definedName>
    <definedName name="PMP">#REF!</definedName>
    <definedName name="POCETAS" localSheetId="2">#REF!</definedName>
    <definedName name="POCETAS" localSheetId="0">#REF!</definedName>
    <definedName name="POCETAS" localSheetId="1">#REF!</definedName>
    <definedName name="POCETAS">#REF!</definedName>
    <definedName name="POIUP" localSheetId="2" hidden="1">{"via1",#N/A,TRUE,"general";"via2",#N/A,TRUE,"general";"via3",#N/A,TRUE,"general"}</definedName>
    <definedName name="POIUP" localSheetId="0">#REF!</definedName>
    <definedName name="POIUP" localSheetId="1">#REF!</definedName>
    <definedName name="POIUP">#REF!</definedName>
    <definedName name="popop" localSheetId="2" hidden="1">{"via1",#N/A,TRUE,"general";"via2",#N/A,TRUE,"general";"via3",#N/A,TRUE,"general"}</definedName>
    <definedName name="popop" localSheetId="0">#REF!</definedName>
    <definedName name="popop" localSheetId="1">#REF!</definedName>
    <definedName name="popop">#REF!</definedName>
    <definedName name="popp" localSheetId="2" hidden="1">{"via1",#N/A,TRUE,"general";"via2",#N/A,TRUE,"general";"via3",#N/A,TRUE,"general"}</definedName>
    <definedName name="popp" localSheetId="0">#REF!</definedName>
    <definedName name="popp" localSheetId="1">#REF!</definedName>
    <definedName name="popp">#REF!</definedName>
    <definedName name="popu" localSheetId="2">#REF!</definedName>
    <definedName name="popu" localSheetId="0">#REF!</definedName>
    <definedName name="popu" localSheetId="1">#REF!</definedName>
    <definedName name="popu">#REF!</definedName>
    <definedName name="popvds" localSheetId="2" hidden="1">{"TAB1",#N/A,TRUE,"GENERAL";"TAB2",#N/A,TRUE,"GENERAL";"TAB3",#N/A,TRUE,"GENERAL";"TAB4",#N/A,TRUE,"GENERAL";"TAB5",#N/A,TRUE,"GENERAL"}</definedName>
    <definedName name="popvds" localSheetId="0">#REF!</definedName>
    <definedName name="popvds" localSheetId="1">#REF!</definedName>
    <definedName name="popvds">#REF!</definedName>
    <definedName name="porc" localSheetId="2">#REF!</definedName>
    <definedName name="porc" localSheetId="0">#REF!</definedName>
    <definedName name="porc" localSheetId="1">#REF!</definedName>
    <definedName name="porc">#REF!</definedName>
    <definedName name="PORCE">[36]BASES!$E$26</definedName>
    <definedName name="Porcentaje" localSheetId="2">#REF!</definedName>
    <definedName name="Porcentaje" localSheetId="0">#REF!</definedName>
    <definedName name="Porcentaje" localSheetId="1">#REF!</definedName>
    <definedName name="Porcentaje">#REF!</definedName>
    <definedName name="PORCENTAJE1" localSheetId="0">#REF!</definedName>
    <definedName name="PORCENTAJE1" localSheetId="1">#REF!</definedName>
    <definedName name="PORCENTAJE1">#REF!</definedName>
    <definedName name="PORTADA2" localSheetId="2">'[94]Hoja 1 '!#REF!</definedName>
    <definedName name="PORTADA2" localSheetId="0">#REF!</definedName>
    <definedName name="PORTADA2" localSheetId="1">#REF!</definedName>
    <definedName name="PORTADA2">#REF!</definedName>
    <definedName name="POSICION_PRESUP" localSheetId="2">[11]Tablas!#REF!</definedName>
    <definedName name="POSICION_PRESUP" localSheetId="0">#REF!</definedName>
    <definedName name="POSICION_PRESUP" localSheetId="1">#REF!</definedName>
    <definedName name="POSICION_PRESUP">#REF!</definedName>
    <definedName name="POSICIONES" localSheetId="2">#REF!</definedName>
    <definedName name="POSICIONES" localSheetId="0">#REF!</definedName>
    <definedName name="POSICIONES" localSheetId="1">#REF!</definedName>
    <definedName name="POSICIONES">#REF!</definedName>
    <definedName name="pouig" localSheetId="2" hidden="1">{"via1",#N/A,TRUE,"general";"via2",#N/A,TRUE,"general";"via3",#N/A,TRUE,"general"}</definedName>
    <definedName name="pouig" localSheetId="0">#REF!</definedName>
    <definedName name="pouig" localSheetId="1">#REF!</definedName>
    <definedName name="pouig">#REF!</definedName>
    <definedName name="POZO">[56]Tablas!$C$1:$C$65536</definedName>
    <definedName name="PPPP" localSheetId="2" hidden="1">{#N/A,#N/A,FALSE,"orthoflow";#N/A,#N/A,FALSE,"Miscelaneos";#N/A,#N/A,FALSE,"Instrumentacio";#N/A,#N/A,FALSE,"Electrico";#N/A,#N/A,FALSE,"Valv. Seguridad"}</definedName>
    <definedName name="PPPP" localSheetId="0">#REF!</definedName>
    <definedName name="PPPP" localSheetId="1">#REF!</definedName>
    <definedName name="PPPP">#REF!</definedName>
    <definedName name="ppppp9" localSheetId="2" hidden="1">{"via1",#N/A,TRUE,"general";"via2",#N/A,TRUE,"general";"via3",#N/A,TRUE,"general"}</definedName>
    <definedName name="ppppp9" localSheetId="0">#REF!</definedName>
    <definedName name="ppppp9" localSheetId="1">#REF!</definedName>
    <definedName name="ppppp9">#REF!</definedName>
    <definedName name="pppppd" localSheetId="2" hidden="1">{"TAB1",#N/A,TRUE,"GENERAL";"TAB2",#N/A,TRUE,"GENERAL";"TAB3",#N/A,TRUE,"GENERAL";"TAB4",#N/A,TRUE,"GENERAL";"TAB5",#N/A,TRUE,"GENERAL"}</definedName>
    <definedName name="pppppd" localSheetId="0">#REF!</definedName>
    <definedName name="pppppd" localSheetId="1">#REF!</definedName>
    <definedName name="pppppd">#REF!</definedName>
    <definedName name="PPtoNorte" localSheetId="2">#REF!</definedName>
    <definedName name="PPtoNorte">#REF!</definedName>
    <definedName name="pqroj" localSheetId="2" hidden="1">{"via1",#N/A,TRUE,"general";"via2",#N/A,TRUE,"general";"via3",#N/A,TRUE,"general"}</definedName>
    <definedName name="pqroj" localSheetId="0">#REF!</definedName>
    <definedName name="pqroj" localSheetId="1">#REF!</definedName>
    <definedName name="pqroj">#REF!</definedName>
    <definedName name="Pr">[46]medelo!$D$46</definedName>
    <definedName name="PRE" localSheetId="2">#REF!</definedName>
    <definedName name="PRE" localSheetId="0">#REF!</definedName>
    <definedName name="PRE" localSheetId="1">#REF!</definedName>
    <definedName name="PRE">#REF!</definedName>
    <definedName name="Precio" localSheetId="0">#REF!</definedName>
    <definedName name="Precio" localSheetId="1">#REF!</definedName>
    <definedName name="Precio">#REF!</definedName>
    <definedName name="precio2" localSheetId="0">#REF!</definedName>
    <definedName name="precio2" localSheetId="1">#REF!</definedName>
    <definedName name="precio2">#REF!</definedName>
    <definedName name="PrecioS">#REF!</definedName>
    <definedName name="PREST">#REF!</definedName>
    <definedName name="PRIMER" localSheetId="2" hidden="1">{"via1",#N/A,TRUE,"general";"via2",#N/A,TRUE,"general";"via3",#N/A,TRUE,"general"}</definedName>
    <definedName name="PRIMER" localSheetId="0">#REF!</definedName>
    <definedName name="PRIMER" localSheetId="1">#REF!</definedName>
    <definedName name="PRIMER">#REF!</definedName>
    <definedName name="PRIMERO">'[86]Informe Semanal 1'!$V$43:$W$43</definedName>
    <definedName name="PRIMET" localSheetId="2" hidden="1">{"TAB1",#N/A,TRUE,"GENERAL";"TAB2",#N/A,TRUE,"GENERAL";"TAB3",#N/A,TRUE,"GENERAL";"TAB4",#N/A,TRUE,"GENERAL";"TAB5",#N/A,TRUE,"GENERAL"}</definedName>
    <definedName name="PRIMET" localSheetId="0">#REF!</definedName>
    <definedName name="PRIMET" localSheetId="1">#REF!</definedName>
    <definedName name="PRIMET">#REF!</definedName>
    <definedName name="Princ" localSheetId="2">#REF!</definedName>
    <definedName name="Princ">#REF!</definedName>
    <definedName name="PRINT_AREA" localSheetId="2">#N/A</definedName>
    <definedName name="PRINT_AREA">#REF!</definedName>
    <definedName name="Print_Area_MI" localSheetId="2">#REF!</definedName>
    <definedName name="Print_Area_MI" localSheetId="0">#REF!</definedName>
    <definedName name="Print_Area_MI" localSheetId="1">#REF!</definedName>
    <definedName name="Print_Area_MI">#REF!</definedName>
    <definedName name="Print_Area_Reset">OFFSET('FORMATO APU'!Full_Print,0,0,'FORMATO APU'!Last_Row)</definedName>
    <definedName name="PRINT_TITLES" localSheetId="2">#N/A</definedName>
    <definedName name="PRINT_TITLES">#REF!</definedName>
    <definedName name="PRINT_TITLES_MI" localSheetId="2">#N/A</definedName>
    <definedName name="PRINT_TITLES_MI">#REF!</definedName>
    <definedName name="PRINT1" localSheetId="2">'[3]7422CW00'!#REF!</definedName>
    <definedName name="PRINT1" localSheetId="0">#REF!</definedName>
    <definedName name="PRINT1" localSheetId="1">#REF!</definedName>
    <definedName name="PRINT1">#REF!</definedName>
    <definedName name="PRINT2" localSheetId="2">'[3]7422CW00'!#REF!</definedName>
    <definedName name="PRINT2" localSheetId="0">#REF!</definedName>
    <definedName name="PRINT2" localSheetId="1">#REF!</definedName>
    <definedName name="PRINT2">#REF!</definedName>
    <definedName name="PRIVADO" localSheetId="2">#REF!</definedName>
    <definedName name="PRIVADO" localSheetId="0">#REF!</definedName>
    <definedName name="PRIVADO" localSheetId="1">#REF!</definedName>
    <definedName name="PRIVADO">#REF!</definedName>
    <definedName name="prn">[54]Hoja1!$C$3</definedName>
    <definedName name="prnf">[54]Hoja1!$C$6</definedName>
    <definedName name="ProbRange">0</definedName>
    <definedName name="ProbRangeMit">0</definedName>
    <definedName name="PROC" localSheetId="2">#REF!</definedName>
    <definedName name="PROC">#REF!</definedName>
    <definedName name="PROCEDIM_SELECC" localSheetId="2">#REF!</definedName>
    <definedName name="PROCEDIM_SELECC">#REF!</definedName>
    <definedName name="PROCESO">#REF!</definedName>
    <definedName name="PRODUCTO">#REF!</definedName>
    <definedName name="PrOfic">[35]BASES!$B$31</definedName>
    <definedName name="PROGDES" localSheetId="2">#REF!</definedName>
    <definedName name="PROGDES" localSheetId="0">#REF!</definedName>
    <definedName name="PROGDES" localSheetId="1">#REF!</definedName>
    <definedName name="PROGDES">#REF!</definedName>
    <definedName name="Programa" localSheetId="0">#REF!</definedName>
    <definedName name="Programa" localSheetId="1">#REF!</definedName>
    <definedName name="Programa">#REF!</definedName>
    <definedName name="programainv">'FORMATO APU'!ERR</definedName>
    <definedName name="Proponente" localSheetId="2">#REF!</definedName>
    <definedName name="Proponente" localSheetId="0">#REF!</definedName>
    <definedName name="Proponente" localSheetId="1">#REF!</definedName>
    <definedName name="Proponente">#REF!</definedName>
    <definedName name="PRUEBA">[95]!absc</definedName>
    <definedName name="prueba1">[95]!absc</definedName>
    <definedName name="PRUEBA2" localSheetId="2">#REF!</definedName>
    <definedName name="PRUEBA2" localSheetId="0">#REF!</definedName>
    <definedName name="PRUEBA2" localSheetId="1">#REF!</definedName>
    <definedName name="PRUEBA2">#REF!</definedName>
    <definedName name="ps" localSheetId="0">#REF!</definedName>
    <definedName name="ps" localSheetId="1">#REF!</definedName>
    <definedName name="ps">#REF!</definedName>
    <definedName name="PSTRESS_RELIEVI" localSheetId="0">#REF!</definedName>
    <definedName name="PSTRESS_RELIEVI" localSheetId="1">#REF!</definedName>
    <definedName name="PSTRESS_RELIEVI">#REF!</definedName>
    <definedName name="PTAR" localSheetId="2" hidden="1">{#N/A,#N/A,FALSE,"Estatico";#N/A,#N/A,FALSE,"Tuberia";#N/A,#N/A,FALSE,"Instrumentación";#N/A,#N/A,FALSE,"Mecanica";#N/A,#N/A,FALSE,"Electrico";#N/A,#N/A,FALSE,"Ofic.Civiles"}</definedName>
    <definedName name="PTAR" localSheetId="0">#REF!</definedName>
    <definedName name="PTAR" localSheetId="1">#REF!</definedName>
    <definedName name="PTAR">#REF!</definedName>
    <definedName name="ptope" localSheetId="2" hidden="1">{"TAB1",#N/A,TRUE,"GENERAL";"TAB2",#N/A,TRUE,"GENERAL";"TAB3",#N/A,TRUE,"GENERAL";"TAB4",#N/A,TRUE,"GENERAL";"TAB5",#N/A,TRUE,"GENERAL"}</definedName>
    <definedName name="ptope" localSheetId="0">#REF!</definedName>
    <definedName name="ptope" localSheetId="1">#REF!</definedName>
    <definedName name="ptope">#REF!</definedName>
    <definedName name="ptopes" localSheetId="2" hidden="1">{"via1",#N/A,TRUE,"general";"via2",#N/A,TRUE,"general";"via3",#N/A,TRUE,"general"}</definedName>
    <definedName name="ptopes" localSheetId="0">#REF!</definedName>
    <definedName name="ptopes" localSheetId="1">#REF!</definedName>
    <definedName name="ptopes">#REF!</definedName>
    <definedName name="PW" localSheetId="2">#REF!</definedName>
    <definedName name="PW">#REF!</definedName>
    <definedName name="Pwf">'[96]ORITO 02 '!$A$12</definedName>
    <definedName name="Pwf_actual">'[96]ORITO 02 '!$E$6</definedName>
    <definedName name="Pwf_i">[46]medelo!$A$66:$A$83</definedName>
    <definedName name="Pwf_min">'[96]ORITO 02 '!$E$8</definedName>
    <definedName name="Pwfd" localSheetId="2">#REF!</definedName>
    <definedName name="Pwfd" localSheetId="0">#REF!</definedName>
    <definedName name="Pwfd" localSheetId="1">#REF!</definedName>
    <definedName name="Pwfd">#REF!</definedName>
    <definedName name="Q" localSheetId="0">#REF!</definedName>
    <definedName name="Q" localSheetId="1">#REF!</definedName>
    <definedName name="Q">#REF!</definedName>
    <definedName name="Q_actual">'[96]ORITO 02 '!$E$7</definedName>
    <definedName name="Q_BRUTO" localSheetId="2">#REF!</definedName>
    <definedName name="Q_BRUTO" localSheetId="0">#REF!</definedName>
    <definedName name="Q_BRUTO" localSheetId="1">#REF!</definedName>
    <definedName name="Q_BRUTO">#REF!</definedName>
    <definedName name="q1q1q" localSheetId="2" hidden="1">{"via1",#N/A,TRUE,"general";"via2",#N/A,TRUE,"general";"via3",#N/A,TRUE,"general"}</definedName>
    <definedName name="q1q1q" localSheetId="0">#REF!</definedName>
    <definedName name="q1q1q" localSheetId="1">#REF!</definedName>
    <definedName name="q1q1q">#REF!</definedName>
    <definedName name="qaedtguj" localSheetId="2" hidden="1">{"via1",#N/A,TRUE,"general";"via2",#N/A,TRUE,"general";"via3",#N/A,TRUE,"general"}</definedName>
    <definedName name="qaedtguj" localSheetId="0">#REF!</definedName>
    <definedName name="qaedtguj" localSheetId="1">#REF!</definedName>
    <definedName name="qaedtguj">#REF!</definedName>
    <definedName name="QAQSWS" localSheetId="2" hidden="1">{"via1",#N/A,TRUE,"general";"via2",#N/A,TRUE,"general";"via3",#N/A,TRUE,"general"}</definedName>
    <definedName name="QAQSWS" localSheetId="0">#REF!</definedName>
    <definedName name="QAQSWS" localSheetId="1">#REF!</definedName>
    <definedName name="QAQSWS">#REF!</definedName>
    <definedName name="qaqwwxcr" localSheetId="2" hidden="1">{"via1",#N/A,TRUE,"general";"via2",#N/A,TRUE,"general";"via3",#N/A,TRUE,"general"}</definedName>
    <definedName name="qaqwwxcr" localSheetId="0">#REF!</definedName>
    <definedName name="qaqwwxcr" localSheetId="1">#REF!</definedName>
    <definedName name="qaqwwxcr">#REF!</definedName>
    <definedName name="qaz" localSheetId="2">#REF!</definedName>
    <definedName name="qaz" localSheetId="0">#REF!</definedName>
    <definedName name="qaz" localSheetId="1">#REF!</definedName>
    <definedName name="qaz">#REF!</definedName>
    <definedName name="qedcd" localSheetId="2" hidden="1">{"via1",#N/A,TRUE,"general";"via2",#N/A,TRUE,"general";"via3",#N/A,TRUE,"general"}</definedName>
    <definedName name="qedcd" localSheetId="0">#REF!</definedName>
    <definedName name="qedcd" localSheetId="1">#REF!</definedName>
    <definedName name="qedcd">#REF!</definedName>
    <definedName name="qeqewe" localSheetId="2" hidden="1">{"TAB1",#N/A,TRUE,"GENERAL";"TAB2",#N/A,TRUE,"GENERAL";"TAB3",#N/A,TRUE,"GENERAL";"TAB4",#N/A,TRUE,"GENERAL";"TAB5",#N/A,TRUE,"GENERAL"}</definedName>
    <definedName name="qeqewe" localSheetId="0">#REF!</definedName>
    <definedName name="qeqewe" localSheetId="1">#REF!</definedName>
    <definedName name="qeqewe">#REF!</definedName>
    <definedName name="qewj" localSheetId="2" hidden="1">{"via1",#N/A,TRUE,"general";"via2",#N/A,TRUE,"general";"via3",#N/A,TRUE,"general"}</definedName>
    <definedName name="qewj" localSheetId="0">#REF!</definedName>
    <definedName name="qewj" localSheetId="1">#REF!</definedName>
    <definedName name="qewj">#REF!</definedName>
    <definedName name="Qmax">[46]medelo!$B$63</definedName>
    <definedName name="qqqqqw" localSheetId="2" hidden="1">{"via1",#N/A,TRUE,"general";"via2",#N/A,TRUE,"general";"via3",#N/A,TRUE,"general"}</definedName>
    <definedName name="qqqqqw" localSheetId="0">#REF!</definedName>
    <definedName name="qqqqqw" localSheetId="1">#REF!</definedName>
    <definedName name="qqqqqw">#REF!</definedName>
    <definedName name="QS" localSheetId="2">#REF!</definedName>
    <definedName name="QS">#REF!</definedName>
    <definedName name="Qt">'[96]ORITO 02 '!$E$9</definedName>
    <definedName name="QTIES" localSheetId="2">#REF!</definedName>
    <definedName name="QTIES" localSheetId="0">#REF!</definedName>
    <definedName name="QTIES" localSheetId="1">#REF!</definedName>
    <definedName name="QTIES">#REF!</definedName>
    <definedName name="QTY" localSheetId="0">#REF!</definedName>
    <definedName name="QTY" localSheetId="1">#REF!</definedName>
    <definedName name="QTY">#REF!</definedName>
    <definedName name="qw" localSheetId="2" hidden="1">{"via1",#N/A,TRUE,"general";"via2",#N/A,TRUE,"general";"via3",#N/A,TRUE,"general"}</definedName>
    <definedName name="qw" localSheetId="0">#REF!</definedName>
    <definedName name="qw" localSheetId="1">#REF!</definedName>
    <definedName name="qw">#REF!</definedName>
    <definedName name="qwdas2" localSheetId="2" hidden="1">{"via1",#N/A,TRUE,"general";"via2",#N/A,TRUE,"general";"via3",#N/A,TRUE,"general"}</definedName>
    <definedName name="qwdas2" localSheetId="0">#REF!</definedName>
    <definedName name="qwdas2" localSheetId="1">#REF!</definedName>
    <definedName name="qwdas2">#REF!</definedName>
    <definedName name="QWE" localSheetId="2">#REF!</definedName>
    <definedName name="QWE">#REF!</definedName>
    <definedName name="qweqe" localSheetId="2" hidden="1">{"TAB1",#N/A,TRUE,"GENERAL";"TAB2",#N/A,TRUE,"GENERAL";"TAB3",#N/A,TRUE,"GENERAL";"TAB4",#N/A,TRUE,"GENERAL";"TAB5",#N/A,TRUE,"GENERAL"}</definedName>
    <definedName name="qweqe" localSheetId="0">#REF!</definedName>
    <definedName name="qweqe" localSheetId="1">#REF!</definedName>
    <definedName name="qweqe">#REF!</definedName>
    <definedName name="QWERTY">'FORMATO APU'!ERR</definedName>
    <definedName name="qwewertet" localSheetId="2" hidden="1">{#N/A,#N/A,TRUE,"1842CWN0"}</definedName>
    <definedName name="qwewertet" localSheetId="0">#REF!</definedName>
    <definedName name="qwewertet" localSheetId="1">#REF!</definedName>
    <definedName name="qwewertet">#REF!</definedName>
    <definedName name="qwqwqwj" localSheetId="2" hidden="1">{"TAB1",#N/A,TRUE,"GENERAL";"TAB2",#N/A,TRUE,"GENERAL";"TAB3",#N/A,TRUE,"GENERAL";"TAB4",#N/A,TRUE,"GENERAL";"TAB5",#N/A,TRUE,"GENERAL"}</definedName>
    <definedName name="qwqwqwj" localSheetId="0">#REF!</definedName>
    <definedName name="qwqwqwj" localSheetId="1">#REF!</definedName>
    <definedName name="qwqwqwj">#REF!</definedName>
    <definedName name="R._SECO" localSheetId="2">#REF!</definedName>
    <definedName name="R._SECO">#REF!</definedName>
    <definedName name="R_2" localSheetId="2">#REF!</definedName>
    <definedName name="R_2">#REF!</definedName>
    <definedName name="R_c" localSheetId="2">#REF!</definedName>
    <definedName name="R_c">#REF!</definedName>
    <definedName name="RANGO_FECHA">#REF!</definedName>
    <definedName name="Rates">#REF!</definedName>
    <definedName name="RD">#REF!</definedName>
    <definedName name="rdq">#REF!</definedName>
    <definedName name="Reactores">#REF!</definedName>
    <definedName name="Recall_2">'[90] ASR+Nafta'!$E$9:$E$21</definedName>
    <definedName name="Recall_3">'[90]Todos+Nafta'!$E$9:$E$21</definedName>
    <definedName name="Recorder" localSheetId="2">#REF!</definedName>
    <definedName name="Recorder" localSheetId="0">#REF!</definedName>
    <definedName name="Recorder" localSheetId="1">#REF!</definedName>
    <definedName name="Recorder">#REF!</definedName>
    <definedName name="recursos">[97]RECURSOS!$A$8:$A$204</definedName>
    <definedName name="rege" localSheetId="2" hidden="1">{"TAB1",#N/A,TRUE,"GENERAL";"TAB2",#N/A,TRUE,"GENERAL";"TAB3",#N/A,TRUE,"GENERAL";"TAB4",#N/A,TRUE,"GENERAL";"TAB5",#N/A,TRUE,"GENERAL"}</definedName>
    <definedName name="rege" localSheetId="0">#REF!</definedName>
    <definedName name="rege" localSheetId="1">#REF!</definedName>
    <definedName name="rege">#REF!</definedName>
    <definedName name="REGIMEN_CONTRAT">[89]Tablas!$M$6:$M$8</definedName>
    <definedName name="REGIONAL">[89]Tablas!$I$6:$I$10</definedName>
    <definedName name="RegistroCoordinador" localSheetId="2">#REF!</definedName>
    <definedName name="RegistroCoordinador" localSheetId="0">#REF!</definedName>
    <definedName name="RegistroCoordinador" localSheetId="1">#REF!</definedName>
    <definedName name="RegistroCoordinador">#REF!</definedName>
    <definedName name="regresd" localSheetId="2" hidden="1">{"TAB1",#N/A,TRUE,"GENERAL";"TAB2",#N/A,TRUE,"GENERAL";"TAB3",#N/A,TRUE,"GENERAL";"TAB4",#N/A,TRUE,"GENERAL";"TAB5",#N/A,TRUE,"GENERAL"}</definedName>
    <definedName name="regresd" localSheetId="0">#REF!</definedName>
    <definedName name="regresd" localSheetId="1">#REF!</definedName>
    <definedName name="regresd">#REF!</definedName>
    <definedName name="regthio" localSheetId="2" hidden="1">{"TAB1",#N/A,TRUE,"GENERAL";"TAB2",#N/A,TRUE,"GENERAL";"TAB3",#N/A,TRUE,"GENERAL";"TAB4",#N/A,TRUE,"GENERAL";"TAB5",#N/A,TRUE,"GENERAL"}</definedName>
    <definedName name="regthio" localSheetId="0">#REF!</definedName>
    <definedName name="regthio" localSheetId="1">#REF!</definedName>
    <definedName name="regthio">#REF!</definedName>
    <definedName name="REICIO">'FORMATO APU'!ERR</definedName>
    <definedName name="Reimbursement">"Reembolso"</definedName>
    <definedName name="reinicio">'FORMATO APU'!ERR</definedName>
    <definedName name="REJHE" localSheetId="2" hidden="1">{"via1",#N/A,TRUE,"general";"via2",#N/A,TRUE,"general";"via3",#N/A,TRUE,"general"}</definedName>
    <definedName name="REJHE" localSheetId="0">#REF!</definedName>
    <definedName name="REJHE" localSheetId="1">#REF!</definedName>
    <definedName name="REJHE">#REF!</definedName>
    <definedName name="rell" localSheetId="2">#REF!</definedName>
    <definedName name="rell" localSheetId="0">#REF!</definedName>
    <definedName name="rell" localSheetId="1">#REF!</definedName>
    <definedName name="rell">#REF!</definedName>
    <definedName name="remanentes">'[27]Reservas de Petróleo'!$A$2,'[27]Reservas de Petróleo'!$A$1,'[27]Reservas de Petróleo'!$D$4,'[27]Reservas de Petróleo'!$H$1:$H$65536</definedName>
    <definedName name="rendimiento" localSheetId="2">#REF!</definedName>
    <definedName name="rendimiento" localSheetId="0">#REF!</definedName>
    <definedName name="rendimiento" localSheetId="1">#REF!</definedName>
    <definedName name="rendimiento">#REF!</definedName>
    <definedName name="RENDIMIENTO____CARGA" localSheetId="0">#REF!</definedName>
    <definedName name="RENDIMIENTO____CARGA" localSheetId="1">#REF!</definedName>
    <definedName name="RENDIMIENTO____CARGA">#REF!</definedName>
    <definedName name="REPXXX">#REF!</definedName>
    <definedName name="Requerimiento">#REF!</definedName>
    <definedName name="Requerimientos">#REF!</definedName>
    <definedName name="rer" localSheetId="2" hidden="1">{"via1",#N/A,TRUE,"general";"via2",#N/A,TRUE,"general";"via3",#N/A,TRUE,"general"}</definedName>
    <definedName name="rer" localSheetId="0">#REF!</definedName>
    <definedName name="rer" localSheetId="1">#REF!</definedName>
    <definedName name="rer">#REF!</definedName>
    <definedName name="rererw" localSheetId="2" hidden="1">{"TAB1",#N/A,TRUE,"GENERAL";"TAB2",#N/A,TRUE,"GENERAL";"TAB3",#N/A,TRUE,"GENERAL";"TAB4",#N/A,TRUE,"GENERAL";"TAB5",#N/A,TRUE,"GENERAL"}</definedName>
    <definedName name="rererw" localSheetId="0">#REF!</definedName>
    <definedName name="rererw" localSheetId="1">#REF!</definedName>
    <definedName name="rererw">#REF!</definedName>
    <definedName name="rerg" localSheetId="2" hidden="1">{"TAB1",#N/A,TRUE,"GENERAL";"TAB2",#N/A,TRUE,"GENERAL";"TAB3",#N/A,TRUE,"GENERAL";"TAB4",#N/A,TRUE,"GENERAL";"TAB5",#N/A,TRUE,"GENERAL"}</definedName>
    <definedName name="rerg" localSheetId="0">#REF!</definedName>
    <definedName name="rerg" localSheetId="1">#REF!</definedName>
    <definedName name="rerg">#REF!</definedName>
    <definedName name="rerrrrw" localSheetId="2" hidden="1">{"TAB1",#N/A,TRUE,"GENERAL";"TAB2",#N/A,TRUE,"GENERAL";"TAB3",#N/A,TRUE,"GENERAL";"TAB4",#N/A,TRUE,"GENERAL";"TAB5",#N/A,TRUE,"GENERAL"}</definedName>
    <definedName name="rerrrrw" localSheetId="0">#REF!</definedName>
    <definedName name="rerrrrw" localSheetId="1">#REF!</definedName>
    <definedName name="rerrrrw">#REF!</definedName>
    <definedName name="RES" localSheetId="2">#REF!</definedName>
    <definedName name="RES">#REF!</definedName>
    <definedName name="Resistividad" localSheetId="2">#REF!</definedName>
    <definedName name="Resistividad">#REF!</definedName>
    <definedName name="RESU" localSheetId="0">#REF!</definedName>
    <definedName name="RESU" localSheetId="1">#REF!</definedName>
    <definedName name="RESU">#REF!</definedName>
    <definedName name="resu8">[9]!resu8</definedName>
    <definedName name="resufi" localSheetId="2">#REF!</definedName>
    <definedName name="resufi" localSheetId="0">#REF!</definedName>
    <definedName name="resufi" localSheetId="1">#REF!</definedName>
    <definedName name="resufi">#REF!</definedName>
    <definedName name="resufi1" localSheetId="0">#REF!</definedName>
    <definedName name="resufi1" localSheetId="1">#REF!</definedName>
    <definedName name="resufi1">#REF!</definedName>
    <definedName name="resumen" localSheetId="0">#REF!</definedName>
    <definedName name="resumen" localSheetId="1">#REF!</definedName>
    <definedName name="resumen">#REF!</definedName>
    <definedName name="resumen_final">#REF!</definedName>
    <definedName name="resumen_final1">#REF!</definedName>
    <definedName name="Retenc">[35]BASES!$E$31</definedName>
    <definedName name="RETTRE" localSheetId="2" hidden="1">{"via1",#N/A,TRUE,"general";"via2",#N/A,TRUE,"general";"via3",#N/A,TRUE,"general"}</definedName>
    <definedName name="RETTRE" localSheetId="0">#REF!</definedName>
    <definedName name="RETTRE" localSheetId="1">#REF!</definedName>
    <definedName name="RETTRE">#REF!</definedName>
    <definedName name="rety" localSheetId="2" hidden="1">{"TAB1",#N/A,TRUE,"GENERAL";"TAB2",#N/A,TRUE,"GENERAL";"TAB3",#N/A,TRUE,"GENERAL";"TAB4",#N/A,TRUE,"GENERAL";"TAB5",#N/A,TRUE,"GENERAL"}</definedName>
    <definedName name="rety" localSheetId="0">#REF!</definedName>
    <definedName name="rety" localSheetId="1">#REF!</definedName>
    <definedName name="rety">#REF!</definedName>
    <definedName name="rewfreg" localSheetId="2" hidden="1">{"via1",#N/A,TRUE,"general";"via2",#N/A,TRUE,"general";"via3",#N/A,TRUE,"general"}</definedName>
    <definedName name="rewfreg" localSheetId="0">#REF!</definedName>
    <definedName name="rewfreg" localSheetId="1">#REF!</definedName>
    <definedName name="rewfreg">#REF!</definedName>
    <definedName name="rewr" localSheetId="2" hidden="1">{"via1",#N/A,TRUE,"general";"via2",#N/A,TRUE,"general";"via3",#N/A,TRUE,"general"}</definedName>
    <definedName name="rewr" localSheetId="0">#REF!</definedName>
    <definedName name="rewr" localSheetId="1">#REF!</definedName>
    <definedName name="rewr">#REF!</definedName>
    <definedName name="REWWER" localSheetId="2" hidden="1">{"TAB1",#N/A,TRUE,"GENERAL";"TAB2",#N/A,TRUE,"GENERAL";"TAB3",#N/A,TRUE,"GENERAL";"TAB4",#N/A,TRUE,"GENERAL";"TAB5",#N/A,TRUE,"GENERAL"}</definedName>
    <definedName name="REWWER" localSheetId="0">#REF!</definedName>
    <definedName name="REWWER" localSheetId="1">#REF!</definedName>
    <definedName name="REWWER">#REF!</definedName>
    <definedName name="reyepoi" localSheetId="2" hidden="1">{"TAB1",#N/A,TRUE,"GENERAL";"TAB2",#N/A,TRUE,"GENERAL";"TAB3",#N/A,TRUE,"GENERAL";"TAB4",#N/A,TRUE,"GENERAL";"TAB5",#N/A,TRUE,"GENERAL"}</definedName>
    <definedName name="reyepoi" localSheetId="0">#REF!</definedName>
    <definedName name="reyepoi" localSheetId="1">#REF!</definedName>
    <definedName name="reyepoi">#REF!</definedName>
    <definedName name="reyety" localSheetId="2" hidden="1">{"via1",#N/A,TRUE,"general";"via2",#N/A,TRUE,"general";"via3",#N/A,TRUE,"general"}</definedName>
    <definedName name="reyety" localSheetId="0">#REF!</definedName>
    <definedName name="reyety" localSheetId="1">#REF!</definedName>
    <definedName name="reyety">#REF!</definedName>
    <definedName name="reyty" localSheetId="2" hidden="1">{"via1",#N/A,TRUE,"general";"via2",#N/A,TRUE,"general";"via3",#N/A,TRUE,"general"}</definedName>
    <definedName name="reyty" localSheetId="0">#REF!</definedName>
    <definedName name="reyty" localSheetId="1">#REF!</definedName>
    <definedName name="reyty">#REF!</definedName>
    <definedName name="reyyt" localSheetId="2" hidden="1">{"via1",#N/A,TRUE,"general";"via2",#N/A,TRUE,"general";"via3",#N/A,TRUE,"general"}</definedName>
    <definedName name="reyyt" localSheetId="0">#REF!</definedName>
    <definedName name="reyyt" localSheetId="1">#REF!</definedName>
    <definedName name="reyyt">#REF!</definedName>
    <definedName name="rfhnhjyu" localSheetId="2" hidden="1">{"TAB1",#N/A,TRUE,"GENERAL";"TAB2",#N/A,TRUE,"GENERAL";"TAB3",#N/A,TRUE,"GENERAL";"TAB4",#N/A,TRUE,"GENERAL";"TAB5",#N/A,TRUE,"GENERAL"}</definedName>
    <definedName name="rfhnhjyu" localSheetId="0">#REF!</definedName>
    <definedName name="rfhnhjyu" localSheetId="1">#REF!</definedName>
    <definedName name="rfhnhjyu">#REF!</definedName>
    <definedName name="rfrf" localSheetId="2" hidden="1">{"via1",#N/A,TRUE,"general";"via2",#N/A,TRUE,"general";"via3",#N/A,TRUE,"general"}</definedName>
    <definedName name="rfrf" localSheetId="0">#REF!</definedName>
    <definedName name="rfrf" localSheetId="1">#REF!</definedName>
    <definedName name="rfrf">#REF!</definedName>
    <definedName name="RFV" localSheetId="2">#REF!</definedName>
    <definedName name="RFV">#REF!</definedName>
    <definedName name="RG" localSheetId="2">#REF!</definedName>
    <definedName name="RG">#REF!</definedName>
    <definedName name="rge" localSheetId="2" hidden="1">{"via1",#N/A,TRUE,"general";"via2",#N/A,TRUE,"general";"via3",#N/A,TRUE,"general"}</definedName>
    <definedName name="rge" localSheetId="0">#REF!</definedName>
    <definedName name="rge" localSheetId="1">#REF!</definedName>
    <definedName name="rge">#REF!</definedName>
    <definedName name="rgegg" localSheetId="2" hidden="1">{"via1",#N/A,TRUE,"general";"via2",#N/A,TRUE,"general";"via3",#N/A,TRUE,"general"}</definedName>
    <definedName name="rgegg" localSheetId="0">#REF!</definedName>
    <definedName name="rgegg" localSheetId="1">#REF!</definedName>
    <definedName name="rgegg">#REF!</definedName>
    <definedName name="rhh" localSheetId="2" hidden="1">{"TAB1",#N/A,TRUE,"GENERAL";"TAB2",#N/A,TRUE,"GENERAL";"TAB3",#N/A,TRUE,"GENERAL";"TAB4",#N/A,TRUE,"GENERAL";"TAB5",#N/A,TRUE,"GENERAL"}</definedName>
    <definedName name="rhh" localSheetId="0">#REF!</definedName>
    <definedName name="rhh" localSheetId="1">#REF!</definedName>
    <definedName name="rhh">#REF!</definedName>
    <definedName name="rhrtd" localSheetId="2" hidden="1">{"TAB1",#N/A,TRUE,"GENERAL";"TAB2",#N/A,TRUE,"GENERAL";"TAB3",#N/A,TRUE,"GENERAL";"TAB4",#N/A,TRUE,"GENERAL";"TAB5",#N/A,TRUE,"GENERAL"}</definedName>
    <definedName name="rhrtd" localSheetId="0">#REF!</definedName>
    <definedName name="rhrtd" localSheetId="1">#REF!</definedName>
    <definedName name="rhrtd">#REF!</definedName>
    <definedName name="rhtry" localSheetId="2" hidden="1">{"TAB1",#N/A,TRUE,"GENERAL";"TAB2",#N/A,TRUE,"GENERAL";"TAB3",#N/A,TRUE,"GENERAL";"TAB4",#N/A,TRUE,"GENERAL";"TAB5",#N/A,TRUE,"GENERAL"}</definedName>
    <definedName name="rhtry" localSheetId="0">#REF!</definedName>
    <definedName name="rhtry" localSheetId="1">#REF!</definedName>
    <definedName name="rhtry">#REF!</definedName>
    <definedName name="RID" localSheetId="2">[98]Ingenieria!#REF!</definedName>
    <definedName name="RID">#REF!</definedName>
    <definedName name="RISP" localSheetId="2">'[3]7422CW00'!#REF!</definedName>
    <definedName name="RISP">#REF!</definedName>
    <definedName name="rj" localSheetId="2" hidden="1">{"TAB1",#N/A,TRUE,"GENERAL";"TAB2",#N/A,TRUE,"GENERAL";"TAB3",#N/A,TRUE,"GENERAL";"TAB4",#N/A,TRUE,"GENERAL";"TAB5",#N/A,TRUE,"GENERAL"}</definedName>
    <definedName name="rj" localSheetId="0">#REF!</definedName>
    <definedName name="rj" localSheetId="1">#REF!</definedName>
    <definedName name="rj">#REF!</definedName>
    <definedName name="rjjth" localSheetId="2" hidden="1">{"TAB1",#N/A,TRUE,"GENERAL";"TAB2",#N/A,TRUE,"GENERAL";"TAB3",#N/A,TRUE,"GENERAL";"TAB4",#N/A,TRUE,"GENERAL";"TAB5",#N/A,TRUE,"GENERAL"}</definedName>
    <definedName name="rjjth" localSheetId="0">#REF!</definedName>
    <definedName name="rjjth" localSheetId="1">#REF!</definedName>
    <definedName name="rjjth">#REF!</definedName>
    <definedName name="rjy" localSheetId="2" hidden="1">{"via1",#N/A,TRUE,"general";"via2",#N/A,TRUE,"general";"via3",#N/A,TRUE,"general"}</definedName>
    <definedName name="rjy" localSheetId="0">#REF!</definedName>
    <definedName name="rjy" localSheetId="1">#REF!</definedName>
    <definedName name="rjy">#REF!</definedName>
    <definedName name="rkjyk" localSheetId="2" hidden="1">{"TAB1",#N/A,TRUE,"GENERAL";"TAB2",#N/A,TRUE,"GENERAL";"TAB3",#N/A,TRUE,"GENERAL";"TAB4",#N/A,TRUE,"GENERAL";"TAB5",#N/A,TRUE,"GENERAL"}</definedName>
    <definedName name="rkjyk" localSheetId="0">#REF!</definedName>
    <definedName name="rkjyk" localSheetId="1">#REF!</definedName>
    <definedName name="rkjyk">#REF!</definedName>
    <definedName name="rkru" localSheetId="2" hidden="1">{"via1",#N/A,TRUE,"general";"via2",#N/A,TRUE,"general";"via3",#N/A,TRUE,"general"}</definedName>
    <definedName name="rkru" localSheetId="0">#REF!</definedName>
    <definedName name="rkru" localSheetId="1">#REF!</definedName>
    <definedName name="rkru">#REF!</definedName>
    <definedName name="rky" localSheetId="2" hidden="1">{"TAB1",#N/A,TRUE,"GENERAL";"TAB2",#N/A,TRUE,"GENERAL";"TAB3",#N/A,TRUE,"GENERAL";"TAB4",#N/A,TRUE,"GENERAL";"TAB5",#N/A,TRUE,"GENERAL"}</definedName>
    <definedName name="rky" localSheetId="0">#REF!</definedName>
    <definedName name="rky" localSheetId="1">#REF!</definedName>
    <definedName name="rky">#REF!</definedName>
    <definedName name="rnf">[54]Datos!$D$12</definedName>
    <definedName name="Ro" localSheetId="2">#REF!,#REF!,#REF!</definedName>
    <definedName name="Ro" localSheetId="0">#REF!</definedName>
    <definedName name="Ro" localSheetId="1">#REF!</definedName>
    <definedName name="Ro">#REF!</definedName>
    <definedName name="rr">'FORMATO APU'!ERR</definedName>
    <definedName name="rrr" localSheetId="2" hidden="1">{"via1",#N/A,TRUE,"general";"via2",#N/A,TRUE,"general";"via3",#N/A,TRUE,"general"}</definedName>
    <definedName name="rrr" localSheetId="0">#REF!</definedName>
    <definedName name="rrr" localSheetId="1">#REF!</definedName>
    <definedName name="rrr">#REF!</definedName>
    <definedName name="rrrr" localSheetId="2">'[99]Form5 _Pág_ 1'!#REF!</definedName>
    <definedName name="rrrr">#REF!</definedName>
    <definedName name="rrrrrb" localSheetId="2" hidden="1">{"via1",#N/A,TRUE,"general";"via2",#N/A,TRUE,"general";"via3",#N/A,TRUE,"general"}</definedName>
    <definedName name="rrrrrb" localSheetId="0">#REF!</definedName>
    <definedName name="rrrrrb" localSheetId="1">#REF!</definedName>
    <definedName name="rrrrrb">#REF!</definedName>
    <definedName name="rrrrrrre" localSheetId="2" hidden="1">{"TAB1",#N/A,TRUE,"GENERAL";"TAB2",#N/A,TRUE,"GENERAL";"TAB3",#N/A,TRUE,"GENERAL";"TAB4",#N/A,TRUE,"GENERAL";"TAB5",#N/A,TRUE,"GENERAL"}</definedName>
    <definedName name="rrrrrrre" localSheetId="0">#REF!</definedName>
    <definedName name="rrrrrrre" localSheetId="1">#REF!</definedName>
    <definedName name="rrrrrrre">#REF!</definedName>
    <definedName name="rrrrt" localSheetId="2" hidden="1">{"via1",#N/A,TRUE,"general";"via2",#N/A,TRUE,"general";"via3",#N/A,TRUE,"general"}</definedName>
    <definedName name="rrrrt" localSheetId="0">#REF!</definedName>
    <definedName name="rrrrt" localSheetId="1">#REF!</definedName>
    <definedName name="rrrrt">#REF!</definedName>
    <definedName name="Rs" localSheetId="2">#REF!</definedName>
    <definedName name="Rs">#REF!</definedName>
    <definedName name="rsdgsd5" localSheetId="2" hidden="1">{"TAB1",#N/A,TRUE,"GENERAL";"TAB2",#N/A,TRUE,"GENERAL";"TAB3",#N/A,TRUE,"GENERAL";"TAB4",#N/A,TRUE,"GENERAL";"TAB5",#N/A,TRUE,"GENERAL"}</definedName>
    <definedName name="rsdgsd5" localSheetId="0">#REF!</definedName>
    <definedName name="rsdgsd5" localSheetId="1">#REF!</definedName>
    <definedName name="rsdgsd5">#REF!</definedName>
    <definedName name="RSS" localSheetId="2">#REF!</definedName>
    <definedName name="RSS">#REF!</definedName>
    <definedName name="rt" localSheetId="2" hidden="1">{"TAB1",#N/A,TRUE,"GENERAL";"TAB2",#N/A,TRUE,"GENERAL";"TAB3",#N/A,TRUE,"GENERAL";"TAB4",#N/A,TRUE,"GENERAL";"TAB5",#N/A,TRUE,"GENERAL"}</definedName>
    <definedName name="rt" localSheetId="0">#REF!</definedName>
    <definedName name="rt" localSheetId="1">#REF!</definedName>
    <definedName name="rt">#REF!</definedName>
    <definedName name="rte" localSheetId="2" hidden="1">{"TAB1",#N/A,TRUE,"GENERAL";"TAB2",#N/A,TRUE,"GENERAL";"TAB3",#N/A,TRUE,"GENERAL";"TAB4",#N/A,TRUE,"GENERAL";"TAB5",#N/A,TRUE,"GENERAL"}</definedName>
    <definedName name="rte" localSheetId="0">#REF!</definedName>
    <definedName name="rte" localSheetId="1">#REF!</definedName>
    <definedName name="rte">#REF!</definedName>
    <definedName name="rteg" localSheetId="2" hidden="1">{"via1",#N/A,TRUE,"general";"via2",#N/A,TRUE,"general";"via3",#N/A,TRUE,"general"}</definedName>
    <definedName name="rteg" localSheetId="0">#REF!</definedName>
    <definedName name="rteg" localSheetId="1">#REF!</definedName>
    <definedName name="rteg">#REF!</definedName>
    <definedName name="rtert" localSheetId="2" hidden="1">{"TAB1",#N/A,TRUE,"GENERAL";"TAB2",#N/A,TRUE,"GENERAL";"TAB3",#N/A,TRUE,"GENERAL";"TAB4",#N/A,TRUE,"GENERAL";"TAB5",#N/A,TRUE,"GENERAL"}</definedName>
    <definedName name="rtert" localSheetId="0">#REF!</definedName>
    <definedName name="rtert" localSheetId="1">#REF!</definedName>
    <definedName name="rtert">#REF!</definedName>
    <definedName name="rtes" localSheetId="2" hidden="1">{"via1",#N/A,TRUE,"general";"via2",#N/A,TRUE,"general";"via3",#N/A,TRUE,"general"}</definedName>
    <definedName name="rtes" localSheetId="0">#REF!</definedName>
    <definedName name="rtes" localSheetId="1">#REF!</definedName>
    <definedName name="rtes">#REF!</definedName>
    <definedName name="rtewth" localSheetId="2" hidden="1">{"TAB1",#N/A,TRUE,"GENERAL";"TAB2",#N/A,TRUE,"GENERAL";"TAB3",#N/A,TRUE,"GENERAL";"TAB4",#N/A,TRUE,"GENERAL";"TAB5",#N/A,TRUE,"GENERAL"}</definedName>
    <definedName name="rtewth" localSheetId="0">#REF!</definedName>
    <definedName name="rtewth" localSheetId="1">#REF!</definedName>
    <definedName name="rtewth">#REF!</definedName>
    <definedName name="rthjtj" localSheetId="2" hidden="1">{"TAB1",#N/A,TRUE,"GENERAL";"TAB2",#N/A,TRUE,"GENERAL";"TAB3",#N/A,TRUE,"GENERAL";"TAB4",#N/A,TRUE,"GENERAL";"TAB5",#N/A,TRUE,"GENERAL"}</definedName>
    <definedName name="rthjtj" localSheetId="0">#REF!</definedName>
    <definedName name="rthjtj" localSheetId="1">#REF!</definedName>
    <definedName name="rthjtj">#REF!</definedName>
    <definedName name="rthrthg" localSheetId="2" hidden="1">{"via1",#N/A,TRUE,"general";"via2",#N/A,TRUE,"general";"via3",#N/A,TRUE,"general"}</definedName>
    <definedName name="rthrthg" localSheetId="0">#REF!</definedName>
    <definedName name="rthrthg" localSheetId="1">#REF!</definedName>
    <definedName name="rthrthg">#REF!</definedName>
    <definedName name="rthtrh" localSheetId="2" hidden="1">{"via1",#N/A,TRUE,"general";"via2",#N/A,TRUE,"general";"via3",#N/A,TRUE,"general"}</definedName>
    <definedName name="rthtrh" localSheetId="0">#REF!</definedName>
    <definedName name="rthtrh" localSheetId="1">#REF!</definedName>
    <definedName name="rthtrh">#REF!</definedName>
    <definedName name="rtkk" localSheetId="2" hidden="1">{"via1",#N/A,TRUE,"general";"via2",#N/A,TRUE,"general";"via3",#N/A,TRUE,"general"}</definedName>
    <definedName name="rtkk" localSheetId="0">#REF!</definedName>
    <definedName name="rtkk" localSheetId="1">#REF!</definedName>
    <definedName name="rtkk">#REF!</definedName>
    <definedName name="rttthy" localSheetId="2" hidden="1">{"via1",#N/A,TRUE,"general";"via2",#N/A,TRUE,"general";"via3",#N/A,TRUE,"general"}</definedName>
    <definedName name="rttthy" localSheetId="0">#REF!</definedName>
    <definedName name="rttthy" localSheetId="1">#REF!</definedName>
    <definedName name="rttthy">#REF!</definedName>
    <definedName name="rtu" localSheetId="2" hidden="1">{"via1",#N/A,TRUE,"general";"via2",#N/A,TRUE,"general";"via3",#N/A,TRUE,"general"}</definedName>
    <definedName name="rtu" localSheetId="0">#REF!</definedName>
    <definedName name="rtu" localSheetId="1">#REF!</definedName>
    <definedName name="rtu">#REF!</definedName>
    <definedName name="rtug" localSheetId="2" hidden="1">{"TAB1",#N/A,TRUE,"GENERAL";"TAB2",#N/A,TRUE,"GENERAL";"TAB3",#N/A,TRUE,"GENERAL";"TAB4",#N/A,TRUE,"GENERAL";"TAB5",#N/A,TRUE,"GENERAL"}</definedName>
    <definedName name="rtug" localSheetId="0">#REF!</definedName>
    <definedName name="rtug" localSheetId="1">#REF!</definedName>
    <definedName name="rtug">#REF!</definedName>
    <definedName name="rtugsd" localSheetId="2" hidden="1">{"TAB1",#N/A,TRUE,"GENERAL";"TAB2",#N/A,TRUE,"GENERAL";"TAB3",#N/A,TRUE,"GENERAL";"TAB4",#N/A,TRUE,"GENERAL";"TAB5",#N/A,TRUE,"GENERAL"}</definedName>
    <definedName name="rtugsd" localSheetId="0">#REF!</definedName>
    <definedName name="rtugsd" localSheetId="1">#REF!</definedName>
    <definedName name="rtugsd">#REF!</definedName>
    <definedName name="rturtu" localSheetId="2" hidden="1">{"via1",#N/A,TRUE,"general";"via2",#N/A,TRUE,"general";"via3",#N/A,TRUE,"general"}</definedName>
    <definedName name="rturtu" localSheetId="0">#REF!</definedName>
    <definedName name="rturtu" localSheetId="1">#REF!</definedName>
    <definedName name="rturtu">#REF!</definedName>
    <definedName name="rturu" localSheetId="2" hidden="1">{"via1",#N/A,TRUE,"general";"via2",#N/A,TRUE,"general";"via3",#N/A,TRUE,"general"}</definedName>
    <definedName name="rturu" localSheetId="0">#REF!</definedName>
    <definedName name="rturu" localSheetId="1">#REF!</definedName>
    <definedName name="rturu">#REF!</definedName>
    <definedName name="rtut" localSheetId="2" hidden="1">{"via1",#N/A,TRUE,"general";"via2",#N/A,TRUE,"general";"via3",#N/A,TRUE,"general"}</definedName>
    <definedName name="rtut" localSheetId="0">#REF!</definedName>
    <definedName name="rtut" localSheetId="1">#REF!</definedName>
    <definedName name="rtut">#REF!</definedName>
    <definedName name="rtutru" localSheetId="2" hidden="1">{"via1",#N/A,TRUE,"general";"via2",#N/A,TRUE,"general";"via3",#N/A,TRUE,"general"}</definedName>
    <definedName name="rtutru" localSheetId="0">#REF!</definedName>
    <definedName name="rtutru" localSheetId="1">#REF!</definedName>
    <definedName name="rtutru">#REF!</definedName>
    <definedName name="rtuy" localSheetId="2" hidden="1">{"via1",#N/A,TRUE,"general";"via2",#N/A,TRUE,"general";"via3",#N/A,TRUE,"general"}</definedName>
    <definedName name="rtuy" localSheetId="0">#REF!</definedName>
    <definedName name="rtuy" localSheetId="1">#REF!</definedName>
    <definedName name="rtuy">#REF!</definedName>
    <definedName name="rtyhr" localSheetId="2" hidden="1">{"TAB1",#N/A,TRUE,"GENERAL";"TAB2",#N/A,TRUE,"GENERAL";"TAB3",#N/A,TRUE,"GENERAL";"TAB4",#N/A,TRUE,"GENERAL";"TAB5",#N/A,TRUE,"GENERAL"}</definedName>
    <definedName name="rtyhr" localSheetId="0">#REF!</definedName>
    <definedName name="rtyhr" localSheetId="1">#REF!</definedName>
    <definedName name="rtyhr">#REF!</definedName>
    <definedName name="rtym" localSheetId="2" hidden="1">{"via1",#N/A,TRUE,"general";"via2",#N/A,TRUE,"general";"via3",#N/A,TRUE,"general"}</definedName>
    <definedName name="rtym" localSheetId="0">#REF!</definedName>
    <definedName name="rtym" localSheetId="1">#REF!</definedName>
    <definedName name="rtym">#REF!</definedName>
    <definedName name="rtyrey" localSheetId="2" hidden="1">{"TAB1",#N/A,TRUE,"GENERAL";"TAB2",#N/A,TRUE,"GENERAL";"TAB3",#N/A,TRUE,"GENERAL";"TAB4",#N/A,TRUE,"GENERAL";"TAB5",#N/A,TRUE,"GENERAL"}</definedName>
    <definedName name="rtyrey" localSheetId="0">#REF!</definedName>
    <definedName name="rtyrey" localSheetId="1">#REF!</definedName>
    <definedName name="rtyrey">#REF!</definedName>
    <definedName name="rtyrh" localSheetId="2" hidden="1">{"via1",#N/A,TRUE,"general";"via2",#N/A,TRUE,"general";"via3",#N/A,TRUE,"general"}</definedName>
    <definedName name="rtyrh" localSheetId="0">#REF!</definedName>
    <definedName name="rtyrh" localSheetId="1">#REF!</definedName>
    <definedName name="rtyrh">#REF!</definedName>
    <definedName name="RTYRTY" localSheetId="2" hidden="1">{"via1",#N/A,TRUE,"general";"via2",#N/A,TRUE,"general";"via3",#N/A,TRUE,"general"}</definedName>
    <definedName name="RTYRTY" localSheetId="0">#REF!</definedName>
    <definedName name="RTYRTY" localSheetId="1">#REF!</definedName>
    <definedName name="RTYRTY">#REF!</definedName>
    <definedName name="rtyt" localSheetId="2" hidden="1">{"TAB1",#N/A,TRUE,"GENERAL";"TAB2",#N/A,TRUE,"GENERAL";"TAB3",#N/A,TRUE,"GENERAL";"TAB4",#N/A,TRUE,"GENERAL";"TAB5",#N/A,TRUE,"GENERAL"}</definedName>
    <definedName name="rtyt" localSheetId="0">#REF!</definedName>
    <definedName name="rtyt" localSheetId="1">#REF!</definedName>
    <definedName name="rtyt">#REF!</definedName>
    <definedName name="rtytry" localSheetId="2" hidden="1">{"via1",#N/A,TRUE,"general";"via2",#N/A,TRUE,"general";"via3",#N/A,TRUE,"general"}</definedName>
    <definedName name="rtytry" localSheetId="0">#REF!</definedName>
    <definedName name="rtytry" localSheetId="1">#REF!</definedName>
    <definedName name="rtytry">#REF!</definedName>
    <definedName name="ruru" localSheetId="2" hidden="1">{"TAB1",#N/A,TRUE,"GENERAL";"TAB2",#N/A,TRUE,"GENERAL";"TAB3",#N/A,TRUE,"GENERAL";"TAB4",#N/A,TRUE,"GENERAL";"TAB5",#N/A,TRUE,"GENERAL"}</definedName>
    <definedName name="ruru" localSheetId="0">#REF!</definedName>
    <definedName name="ruru" localSheetId="1">#REF!</definedName>
    <definedName name="ruru">#REF!</definedName>
    <definedName name="RUT" localSheetId="2">#REF!</definedName>
    <definedName name="RUT">#REF!</definedName>
    <definedName name="rutu" localSheetId="2" hidden="1">{"via1",#N/A,TRUE,"general";"via2",#N/A,TRUE,"general";"via3",#N/A,TRUE,"general"}</definedName>
    <definedName name="rutu" localSheetId="0">#REF!</definedName>
    <definedName name="rutu" localSheetId="1">#REF!</definedName>
    <definedName name="rutu">#REF!</definedName>
    <definedName name="rwt" localSheetId="2" hidden="1">{"via1",#N/A,TRUE,"general";"via2",#N/A,TRUE,"general";"via3",#N/A,TRUE,"general"}</definedName>
    <definedName name="rwt" localSheetId="0">#REF!</definedName>
    <definedName name="rwt" localSheetId="1">#REF!</definedName>
    <definedName name="rwt">#REF!</definedName>
    <definedName name="ry" localSheetId="2" hidden="1">{"via1",#N/A,TRUE,"general";"via2",#N/A,TRUE,"general";"via3",#N/A,TRUE,"general"}</definedName>
    <definedName name="ry" localSheetId="0">#REF!</definedName>
    <definedName name="ry" localSheetId="1">#REF!</definedName>
    <definedName name="ry">#REF!</definedName>
    <definedName name="ryeryb" localSheetId="2" hidden="1">{"TAB1",#N/A,TRUE,"GENERAL";"TAB2",#N/A,TRUE,"GENERAL";"TAB3",#N/A,TRUE,"GENERAL";"TAB4",#N/A,TRUE,"GENERAL";"TAB5",#N/A,TRUE,"GENERAL"}</definedName>
    <definedName name="ryeryb" localSheetId="0">#REF!</definedName>
    <definedName name="ryeryb" localSheetId="1">#REF!</definedName>
    <definedName name="ryeryb">#REF!</definedName>
    <definedName name="rytrsdg" localSheetId="2" hidden="1">{"via1",#N/A,TRUE,"general";"via2",#N/A,TRUE,"general";"via3",#N/A,TRUE,"general"}</definedName>
    <definedName name="rytrsdg" localSheetId="0">#REF!</definedName>
    <definedName name="rytrsdg" localSheetId="1">#REF!</definedName>
    <definedName name="rytrsdg">#REF!</definedName>
    <definedName name="s">'FORMATO APU'!ERR</definedName>
    <definedName name="saa" localSheetId="2" hidden="1">{"via1",#N/A,TRUE,"general";"via2",#N/A,TRUE,"general";"via3",#N/A,TRUE,"general"}</definedName>
    <definedName name="saa" localSheetId="0">#REF!</definedName>
    <definedName name="saa" localSheetId="1">#REF!</definedName>
    <definedName name="saa">#REF!</definedName>
    <definedName name="SAD" localSheetId="2" hidden="1">{"via1",#N/A,TRUE,"general";"via2",#N/A,TRUE,"general";"via3",#N/A,TRUE,"general"}</definedName>
    <definedName name="SAD" localSheetId="0">#REF!</definedName>
    <definedName name="SAD" localSheetId="1">#REF!</definedName>
    <definedName name="SAD">#REF!</definedName>
    <definedName name="SADF" localSheetId="2" hidden="1">{"via1",#N/A,TRUE,"general";"via2",#N/A,TRUE,"general";"via3",#N/A,TRUE,"general"}</definedName>
    <definedName name="SADF" localSheetId="0">#REF!</definedName>
    <definedName name="SADF" localSheetId="1">#REF!</definedName>
    <definedName name="SADF">#REF!</definedName>
    <definedName name="sadff" localSheetId="2" hidden="1">{"TAB1",#N/A,TRUE,"GENERAL";"TAB2",#N/A,TRUE,"GENERAL";"TAB3",#N/A,TRUE,"GENERAL";"TAB4",#N/A,TRUE,"GENERAL";"TAB5",#N/A,TRUE,"GENERAL"}</definedName>
    <definedName name="sadff" localSheetId="0">#REF!</definedName>
    <definedName name="sadff" localSheetId="1">#REF!</definedName>
    <definedName name="sadff">#REF!</definedName>
    <definedName name="sadfo" localSheetId="2" hidden="1">{"via1",#N/A,TRUE,"general";"via2",#N/A,TRUE,"general";"via3",#N/A,TRUE,"general"}</definedName>
    <definedName name="sadfo" localSheetId="0">#REF!</definedName>
    <definedName name="sadfo" localSheetId="1">#REF!</definedName>
    <definedName name="sadfo">#REF!</definedName>
    <definedName name="safdp" localSheetId="2" hidden="1">{"TAB1",#N/A,TRUE,"GENERAL";"TAB2",#N/A,TRUE,"GENERAL";"TAB3",#N/A,TRUE,"GENERAL";"TAB4",#N/A,TRUE,"GENERAL";"TAB5",#N/A,TRUE,"GENERAL"}</definedName>
    <definedName name="safdp" localSheetId="0">#REF!</definedName>
    <definedName name="safdp" localSheetId="1">#REF!</definedName>
    <definedName name="safdp">#REF!</definedName>
    <definedName name="salarios">'FORMATO APU'!ERR</definedName>
    <definedName name="SalConv">'[10]DATOS CONTRATO'!$G$14</definedName>
    <definedName name="SALID1" localSheetId="2">#REF!</definedName>
    <definedName name="SALID1" localSheetId="0">#REF!</definedName>
    <definedName name="SALID1" localSheetId="1">#REF!</definedName>
    <definedName name="SALID1">#REF!</definedName>
    <definedName name="SalMinimo">[35]BASES!$E$41</definedName>
    <definedName name="sbgfbgdr" localSheetId="2" hidden="1">{"via1",#N/A,TRUE,"general";"via2",#N/A,TRUE,"general";"via3",#N/A,TRUE,"general"}</definedName>
    <definedName name="sbgfbgdr" localSheetId="0">#REF!</definedName>
    <definedName name="sbgfbgdr" localSheetId="1">#REF!</definedName>
    <definedName name="sbgfbgdr">#REF!</definedName>
    <definedName name="SBS" localSheetId="2">#REF!</definedName>
    <definedName name="SBS">#REF!</definedName>
    <definedName name="Sched_Pay" localSheetId="2">#REF!</definedName>
    <definedName name="Sched_Pay">#REF!</definedName>
    <definedName name="Scheduled_Extra_Payments" localSheetId="2">#REF!</definedName>
    <definedName name="Scheduled_Extra_Payments">#REF!</definedName>
    <definedName name="Scheduled_Interest_Rate">#REF!</definedName>
    <definedName name="Scheduled_Monthly_Payment">#REF!</definedName>
    <definedName name="sd" localSheetId="2" hidden="1">{"TAB1",#N/A,TRUE,"GENERAL";"TAB2",#N/A,TRUE,"GENERAL";"TAB3",#N/A,TRUE,"GENERAL";"TAB4",#N/A,TRUE,"GENERAL";"TAB5",#N/A,TRUE,"GENERAL"}</definedName>
    <definedName name="sd" localSheetId="0">#REF!</definedName>
    <definedName name="sd" localSheetId="1">#REF!</definedName>
    <definedName name="sd">#REF!</definedName>
    <definedName name="sdaf" localSheetId="2" hidden="1">{"via1",#N/A,TRUE,"general";"via2",#N/A,TRUE,"general";"via3",#N/A,TRUE,"general"}</definedName>
    <definedName name="sdaf" localSheetId="0">#REF!</definedName>
    <definedName name="sdaf" localSheetId="1">#REF!</definedName>
    <definedName name="sdaf">#REF!</definedName>
    <definedName name="sdas" localSheetId="2" hidden="1">{"via1",#N/A,TRUE,"general";"via2",#N/A,TRUE,"general";"via3",#N/A,TRUE,"general"}</definedName>
    <definedName name="sdas" localSheetId="0">#REF!</definedName>
    <definedName name="sdas" localSheetId="1">#REF!</definedName>
    <definedName name="sdas">#REF!</definedName>
    <definedName name="sdasdf" localSheetId="2" hidden="1">{"via1",#N/A,TRUE,"general";"via2",#N/A,TRUE,"general";"via3",#N/A,TRUE,"general"}</definedName>
    <definedName name="sdasdf" localSheetId="0">#REF!</definedName>
    <definedName name="sdasdf" localSheetId="1">#REF!</definedName>
    <definedName name="sdasdf">#REF!</definedName>
    <definedName name="SDCDSCT" localSheetId="2" hidden="1">{"TAB1",#N/A,TRUE,"GENERAL";"TAB2",#N/A,TRUE,"GENERAL";"TAB3",#N/A,TRUE,"GENERAL";"TAB4",#N/A,TRUE,"GENERAL";"TAB5",#N/A,TRUE,"GENERAL"}</definedName>
    <definedName name="SDCDSCT" localSheetId="0">#REF!</definedName>
    <definedName name="SDCDSCT" localSheetId="1">#REF!</definedName>
    <definedName name="SDCDSCT">#REF!</definedName>
    <definedName name="SDDSAFF" localSheetId="2" hidden="1">{#N/A,#N/A,TRUE,"1842CWN0"}</definedName>
    <definedName name="SDDSAFF" localSheetId="0">#REF!</definedName>
    <definedName name="SDDSAFF" localSheetId="1">#REF!</definedName>
    <definedName name="SDDSAFF">#REF!</definedName>
    <definedName name="SDFCE" localSheetId="2" hidden="1">{"TAB1",#N/A,TRUE,"GENERAL";"TAB2",#N/A,TRUE,"GENERAL";"TAB3",#N/A,TRUE,"GENERAL";"TAB4",#N/A,TRUE,"GENERAL";"TAB5",#N/A,TRUE,"GENERAL"}</definedName>
    <definedName name="SDFCE" localSheetId="0">#REF!</definedName>
    <definedName name="SDFCE" localSheetId="1">#REF!</definedName>
    <definedName name="SDFCE">#REF!</definedName>
    <definedName name="sdfd" localSheetId="2" hidden="1">{"via1",#N/A,TRUE,"general";"via2",#N/A,TRUE,"general";"via3",#N/A,TRUE,"general"}</definedName>
    <definedName name="sdfd" localSheetId="0">#REF!</definedName>
    <definedName name="sdfd" localSheetId="1">#REF!</definedName>
    <definedName name="sdfd">#REF!</definedName>
    <definedName name="SDFDG" localSheetId="2" hidden="1">{#N/A,#N/A,TRUE,"1842CWN0"}</definedName>
    <definedName name="SDFDG" localSheetId="0">#REF!</definedName>
    <definedName name="SDFDG" localSheetId="1">#REF!</definedName>
    <definedName name="SDFDG">#REF!</definedName>
    <definedName name="sdfds" localSheetId="2" hidden="1">{"via1",#N/A,TRUE,"general";"via2",#N/A,TRUE,"general";"via3",#N/A,TRUE,"general"}</definedName>
    <definedName name="sdfds" localSheetId="0">#REF!</definedName>
    <definedName name="sdfds" localSheetId="1">#REF!</definedName>
    <definedName name="sdfds">#REF!</definedName>
    <definedName name="SDFDSO" localSheetId="2" hidden="1">{"via1",#N/A,TRUE,"general";"via2",#N/A,TRUE,"general";"via3",#N/A,TRUE,"general"}</definedName>
    <definedName name="SDFDSO" localSheetId="0">#REF!</definedName>
    <definedName name="SDFDSO" localSheetId="1">#REF!</definedName>
    <definedName name="SDFDSO">#REF!</definedName>
    <definedName name="sdfdstp" localSheetId="2" hidden="1">{"TAB1",#N/A,TRUE,"GENERAL";"TAB2",#N/A,TRUE,"GENERAL";"TAB3",#N/A,TRUE,"GENERAL";"TAB4",#N/A,TRUE,"GENERAL";"TAB5",#N/A,TRUE,"GENERAL"}</definedName>
    <definedName name="sdfdstp" localSheetId="0">#REF!</definedName>
    <definedName name="sdfdstp" localSheetId="1">#REF!</definedName>
    <definedName name="sdfdstp">#REF!</definedName>
    <definedName name="SDFEO" localSheetId="2" hidden="1">{"via1",#N/A,TRUE,"general";"via2",#N/A,TRUE,"general";"via3",#N/A,TRUE,"general"}</definedName>
    <definedName name="SDFEO" localSheetId="0">#REF!</definedName>
    <definedName name="SDFEO" localSheetId="1">#REF!</definedName>
    <definedName name="SDFEO">#REF!</definedName>
    <definedName name="sdfg" localSheetId="2" hidden="1">{"TAB1",#N/A,TRUE,"GENERAL";"TAB2",#N/A,TRUE,"GENERAL";"TAB3",#N/A,TRUE,"GENERAL";"TAB4",#N/A,TRUE,"GENERAL";"TAB5",#N/A,TRUE,"GENERAL"}</definedName>
    <definedName name="sdfg" localSheetId="0">#REF!</definedName>
    <definedName name="sdfg" localSheetId="1">#REF!</definedName>
    <definedName name="sdfg">#REF!</definedName>
    <definedName name="sdfgdsfk" localSheetId="2" hidden="1">{"via1",#N/A,TRUE,"general";"via2",#N/A,TRUE,"general";"via3",#N/A,TRUE,"general"}</definedName>
    <definedName name="sdfgdsfk" localSheetId="0">#REF!</definedName>
    <definedName name="sdfgdsfk" localSheetId="1">#REF!</definedName>
    <definedName name="sdfgdsfk">#REF!</definedName>
    <definedName name="sdfgsg" localSheetId="2" hidden="1">{"via1",#N/A,TRUE,"general";"via2",#N/A,TRUE,"general";"via3",#N/A,TRUE,"general"}</definedName>
    <definedName name="sdfgsg" localSheetId="0">#REF!</definedName>
    <definedName name="sdfgsg" localSheetId="1">#REF!</definedName>
    <definedName name="sdfgsg">#REF!</definedName>
    <definedName name="SDFLJK" localSheetId="2" hidden="1">{"TAB1",#N/A,TRUE,"GENERAL";"TAB2",#N/A,TRUE,"GENERAL";"TAB3",#N/A,TRUE,"GENERAL";"TAB4",#N/A,TRUE,"GENERAL";"TAB5",#N/A,TRUE,"GENERAL"}</definedName>
    <definedName name="SDFLJK" localSheetId="0">#REF!</definedName>
    <definedName name="SDFLJK" localSheetId="1">#REF!</definedName>
    <definedName name="SDFLJK">#REF!</definedName>
    <definedName name="sdfsd" localSheetId="2">#REF!</definedName>
    <definedName name="sdfsd">#REF!</definedName>
    <definedName name="sdfsd4" localSheetId="2" hidden="1">{"via1",#N/A,TRUE,"general";"via2",#N/A,TRUE,"general";"via3",#N/A,TRUE,"general"}</definedName>
    <definedName name="sdfsd4" localSheetId="0">#REF!</definedName>
    <definedName name="sdfsd4" localSheetId="1">#REF!</definedName>
    <definedName name="sdfsd4">#REF!</definedName>
    <definedName name="SDFSDF" localSheetId="2" hidden="1">{"TAB1",#N/A,TRUE,"GENERAL";"TAB2",#N/A,TRUE,"GENERAL";"TAB3",#N/A,TRUE,"GENERAL";"TAB4",#N/A,TRUE,"GENERAL";"TAB5",#N/A,TRUE,"GENERAL"}</definedName>
    <definedName name="SDFSDF" localSheetId="0">#REF!</definedName>
    <definedName name="SDFSDF" localSheetId="1">#REF!</definedName>
    <definedName name="SDFSDF">#REF!</definedName>
    <definedName name="sdfsdfb" localSheetId="2" hidden="1">{"via1",#N/A,TRUE,"general";"via2",#N/A,TRUE,"general";"via3",#N/A,TRUE,"general"}</definedName>
    <definedName name="sdfsdfb" localSheetId="0">#REF!</definedName>
    <definedName name="sdfsdfb" localSheetId="1">#REF!</definedName>
    <definedName name="sdfsdfb">#REF!</definedName>
    <definedName name="sdfsdgg" localSheetId="2" hidden="1">{#N/A,#N/A,TRUE,"INGENIERIA";#N/A,#N/A,TRUE,"COMPRAS";#N/A,#N/A,TRUE,"DIRECCION";#N/A,#N/A,TRUE,"RESUMEN"}</definedName>
    <definedName name="sdfsdgg" localSheetId="0">#REF!</definedName>
    <definedName name="sdfsdgg" localSheetId="1">#REF!</definedName>
    <definedName name="sdfsdgg">#REF!</definedName>
    <definedName name="SDFSF" localSheetId="2" hidden="1">{"TAB1",#N/A,TRUE,"GENERAL";"TAB2",#N/A,TRUE,"GENERAL";"TAB3",#N/A,TRUE,"GENERAL";"TAB4",#N/A,TRUE,"GENERAL";"TAB5",#N/A,TRUE,"GENERAL"}</definedName>
    <definedName name="SDFSF" localSheetId="0">#REF!</definedName>
    <definedName name="SDFSF" localSheetId="1">#REF!</definedName>
    <definedName name="SDFSF">#REF!</definedName>
    <definedName name="sdfsv" localSheetId="2" hidden="1">{"TAB1",#N/A,TRUE,"GENERAL";"TAB2",#N/A,TRUE,"GENERAL";"TAB3",#N/A,TRUE,"GENERAL";"TAB4",#N/A,TRUE,"GENERAL";"TAB5",#N/A,TRUE,"GENERAL"}</definedName>
    <definedName name="sdfsv" localSheetId="0">#REF!</definedName>
    <definedName name="sdfsv" localSheetId="1">#REF!</definedName>
    <definedName name="sdfsv">#REF!</definedName>
    <definedName name="sdgfd" localSheetId="2" hidden="1">{"TAB1",#N/A,TRUE,"GENERAL";"TAB2",#N/A,TRUE,"GENERAL";"TAB3",#N/A,TRUE,"GENERAL";"TAB4",#N/A,TRUE,"GENERAL";"TAB5",#N/A,TRUE,"GENERAL"}</definedName>
    <definedName name="sdgfd" localSheetId="0">#REF!</definedName>
    <definedName name="sdgfd" localSheetId="1">#REF!</definedName>
    <definedName name="sdgfd">#REF!</definedName>
    <definedName name="sdgfgp" localSheetId="2" hidden="1">{"via1",#N/A,TRUE,"general";"via2",#N/A,TRUE,"general";"via3",#N/A,TRUE,"general"}</definedName>
    <definedName name="sdgfgp" localSheetId="0">#REF!</definedName>
    <definedName name="sdgfgp" localSheetId="1">#REF!</definedName>
    <definedName name="sdgfgp">#REF!</definedName>
    <definedName name="sdgfiu" localSheetId="2" hidden="1">{"via1",#N/A,TRUE,"general";"via2",#N/A,TRUE,"general";"via3",#N/A,TRUE,"general"}</definedName>
    <definedName name="sdgfiu" localSheetId="0">#REF!</definedName>
    <definedName name="sdgfiu" localSheetId="1">#REF!</definedName>
    <definedName name="sdgfiu">#REF!</definedName>
    <definedName name="sdgsd" localSheetId="2" hidden="1">{"TAB1",#N/A,TRUE,"GENERAL";"TAB2",#N/A,TRUE,"GENERAL";"TAB3",#N/A,TRUE,"GENERAL";"TAB4",#N/A,TRUE,"GENERAL";"TAB5",#N/A,TRUE,"GENERAL"}</definedName>
    <definedName name="sdgsd" localSheetId="0">#REF!</definedName>
    <definedName name="sdgsd" localSheetId="1">#REF!</definedName>
    <definedName name="sdgsd">#REF!</definedName>
    <definedName name="sdgsg" localSheetId="2" hidden="1">{"via1",#N/A,TRUE,"general";"via2",#N/A,TRUE,"general";"via3",#N/A,TRUE,"general"}</definedName>
    <definedName name="sdgsg" localSheetId="0">#REF!</definedName>
    <definedName name="sdgsg" localSheetId="1">#REF!</definedName>
    <definedName name="sdgsg">#REF!</definedName>
    <definedName name="SDIKOM" localSheetId="2" hidden="1">{"TAB1",#N/A,TRUE,"GENERAL";"TAB2",#N/A,TRUE,"GENERAL";"TAB3",#N/A,TRUE,"GENERAL";"TAB4",#N/A,TRUE,"GENERAL";"TAB5",#N/A,TRUE,"GENERAL"}</definedName>
    <definedName name="SDIKOM" localSheetId="0">#REF!</definedName>
    <definedName name="SDIKOM" localSheetId="1">#REF!</definedName>
    <definedName name="SDIKOM">#REF!</definedName>
    <definedName name="sdsdfh" localSheetId="2" hidden="1">{"via1",#N/A,TRUE,"general";"via2",#N/A,TRUE,"general";"via3",#N/A,TRUE,"general"}</definedName>
    <definedName name="sdsdfh" localSheetId="0">#REF!</definedName>
    <definedName name="sdsdfh" localSheetId="1">#REF!</definedName>
    <definedName name="sdsdfh">#REF!</definedName>
    <definedName name="sdsdfsdff" localSheetId="2" hidden="1">{#N/A,#N/A,TRUE,"1842CWN0"}</definedName>
    <definedName name="sdsdfsdff" localSheetId="0">#REF!</definedName>
    <definedName name="sdsdfsdff" localSheetId="1">#REF!</definedName>
    <definedName name="sdsdfsdff">#REF!</definedName>
    <definedName name="SECTOR" localSheetId="2">#REF!</definedName>
    <definedName name="SECTOR" localSheetId="0">#REF!</definedName>
    <definedName name="SECTOR" localSheetId="1">#REF!</definedName>
    <definedName name="SECTOR">#REF!</definedName>
    <definedName name="SEMANA_C3" localSheetId="0">#REF!</definedName>
    <definedName name="SEMANA_C3" localSheetId="1">#REF!</definedName>
    <definedName name="SEMANA_C3">#REF!</definedName>
    <definedName name="sena">[54]Hoja1!$C$14</definedName>
    <definedName name="SERO">'FORMATO APU'!ERR</definedName>
    <definedName name="setrj" localSheetId="2" hidden="1">{"via1",#N/A,TRUE,"general";"via2",#N/A,TRUE,"general";"via3",#N/A,TRUE,"general"}</definedName>
    <definedName name="setrj" localSheetId="0">#REF!</definedName>
    <definedName name="setrj" localSheetId="1">#REF!</definedName>
    <definedName name="setrj">#REF!</definedName>
    <definedName name="sett" localSheetId="2" hidden="1">{"via1",#N/A,TRUE,"general";"via2",#N/A,TRUE,"general";"via3",#N/A,TRUE,"general"}</definedName>
    <definedName name="sett" localSheetId="0">#REF!</definedName>
    <definedName name="sett" localSheetId="1">#REF!</definedName>
    <definedName name="sett">#REF!</definedName>
    <definedName name="sf">[54]Hoja1!$C$12</definedName>
    <definedName name="sfasf" localSheetId="2" hidden="1">{"TAB1",#N/A,TRUE,"GENERAL";"TAB2",#N/A,TRUE,"GENERAL";"TAB3",#N/A,TRUE,"GENERAL";"TAB4",#N/A,TRUE,"GENERAL";"TAB5",#N/A,TRUE,"GENERAL"}</definedName>
    <definedName name="sfasf" localSheetId="0">#REF!</definedName>
    <definedName name="sfasf" localSheetId="1">#REF!</definedName>
    <definedName name="sfasf">#REF!</definedName>
    <definedName name="SFHSGFH" localSheetId="2" hidden="1">{"TAB1",#N/A,TRUE,"GENERAL";"TAB2",#N/A,TRUE,"GENERAL";"TAB3",#N/A,TRUE,"GENERAL";"TAB4",#N/A,TRUE,"GENERAL";"TAB5",#N/A,TRUE,"GENERAL"}</definedName>
    <definedName name="SFHSGFH" localSheetId="0">#REF!</definedName>
    <definedName name="SFHSGFH" localSheetId="1">#REF!</definedName>
    <definedName name="SFHSGFH">#REF!</definedName>
    <definedName name="sfsd" localSheetId="2" hidden="1">{"via1",#N/A,TRUE,"general";"via2",#N/A,TRUE,"general";"via3",#N/A,TRUE,"general"}</definedName>
    <definedName name="sfsd" localSheetId="0">#REF!</definedName>
    <definedName name="sfsd" localSheetId="1">#REF!</definedName>
    <definedName name="sfsd">#REF!</definedName>
    <definedName name="sfsdf" localSheetId="2" hidden="1">{"TAB1",#N/A,TRUE,"GENERAL";"TAB2",#N/A,TRUE,"GENERAL";"TAB3",#N/A,TRUE,"GENERAL";"TAB4",#N/A,TRUE,"GENERAL";"TAB5",#N/A,TRUE,"GENERAL"}</definedName>
    <definedName name="sfsdf" localSheetId="0">#REF!</definedName>
    <definedName name="sfsdf" localSheetId="1">#REF!</definedName>
    <definedName name="sfsdf">#REF!</definedName>
    <definedName name="sfsdferg" localSheetId="2" hidden="1">{"TAB1",#N/A,TRUE,"GENERAL";"TAB2",#N/A,TRUE,"GENERAL";"TAB3",#N/A,TRUE,"GENERAL";"TAB4",#N/A,TRUE,"GENERAL";"TAB5",#N/A,TRUE,"GENERAL"}</definedName>
    <definedName name="sfsdferg" localSheetId="0">#REF!</definedName>
    <definedName name="sfsdferg" localSheetId="1">#REF!</definedName>
    <definedName name="sfsdferg">#REF!</definedName>
    <definedName name="sfsdfs" localSheetId="2" hidden="1">{"TAB1",#N/A,TRUE,"GENERAL";"TAB2",#N/A,TRUE,"GENERAL";"TAB3",#N/A,TRUE,"GENERAL";"TAB4",#N/A,TRUE,"GENERAL";"TAB5",#N/A,TRUE,"GENERAL"}</definedName>
    <definedName name="sfsdfs" localSheetId="0">#REF!</definedName>
    <definedName name="sfsdfs" localSheetId="1">#REF!</definedName>
    <definedName name="sfsdfs">#REF!</definedName>
    <definedName name="SHEE_INT" localSheetId="2">[45]steel!#REF!</definedName>
    <definedName name="SHEE_INT">#REF!</definedName>
    <definedName name="SHEET" localSheetId="2">'[3]7422CW00'!#REF!</definedName>
    <definedName name="SHEET">#REF!</definedName>
    <definedName name="SHEET_KP">[45]steel!$C$7:$L$47</definedName>
    <definedName name="SHEET_MR">[45]steel!$C$7:$J$47</definedName>
    <definedName name="SHEET1" localSheetId="2">#REF!</definedName>
    <definedName name="SHEET1" localSheetId="0">#REF!</definedName>
    <definedName name="SHEET1" localSheetId="1">#REF!</definedName>
    <definedName name="SHEET1">#REF!</definedName>
    <definedName name="SHEET10" localSheetId="0">#REF!</definedName>
    <definedName name="SHEET10" localSheetId="1">#REF!</definedName>
    <definedName name="SHEET10">#REF!</definedName>
    <definedName name="SHEET11" localSheetId="0">#REF!</definedName>
    <definedName name="SHEET11" localSheetId="1">#REF!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'FORMATO APU'!ERR</definedName>
    <definedName name="SINGOLO" localSheetId="2">'[3]7422CW00'!#REF!</definedName>
    <definedName name="SINGOLO" localSheetId="0">#REF!</definedName>
    <definedName name="SINGOLO" localSheetId="1">#REF!</definedName>
    <definedName name="SINGOLO">#REF!</definedName>
    <definedName name="SISISIS">'FORMATO APU'!ERR</definedName>
    <definedName name="Smlv">'[10]DATOS CONTRATO'!$I$9</definedName>
    <definedName name="smlv01">[40]CONTRATO!$I$9</definedName>
    <definedName name="smlv2001">[40]CONTRATO!$H$9</definedName>
    <definedName name="SMML">'[64]ASPECTOS TECNICOS'!$O$12:$P$32</definedName>
    <definedName name="SN">[10]EMPRESA!$G$29</definedName>
    <definedName name="SOLD._4_" localSheetId="2">#REF!</definedName>
    <definedName name="SOLD._4_" localSheetId="0">#REF!</definedName>
    <definedName name="SOLD._4_" localSheetId="1">#REF!</definedName>
    <definedName name="SOLD._4_">#REF!</definedName>
    <definedName name="SOLD._6_" localSheetId="0">#REF!</definedName>
    <definedName name="SOLD._6_" localSheetId="1">#REF!</definedName>
    <definedName name="SOLD._6_">#REF!</definedName>
    <definedName name="SOLD._8_" localSheetId="0">#REF!</definedName>
    <definedName name="SOLD._8_" localSheetId="1">#REF!</definedName>
    <definedName name="SOLD._8_">#REF!</definedName>
    <definedName name="solver_adj" localSheetId="0">#REF!</definedName>
    <definedName name="solver_adj" localSheetId="1">#REF!</definedName>
    <definedName name="solver_lhs1" localSheetId="0">#REF!</definedName>
    <definedName name="solver_lhs1" localSheetId="1">#REF!</definedName>
    <definedName name="solver_opt" localSheetId="0">#REF!</definedName>
    <definedName name="solver_opt" localSheetId="1">#REF!</definedName>
    <definedName name="solver_rhs1" localSheetId="0">#REF!</definedName>
    <definedName name="solver_rhs1" localSheetId="1">#REF!</definedName>
    <definedName name="srwrwr" localSheetId="2" hidden="1">{"TAB1",#N/A,TRUE,"GENERAL";"TAB2",#N/A,TRUE,"GENERAL";"TAB3",#N/A,TRUE,"GENERAL";"TAB4",#N/A,TRUE,"GENERAL";"TAB5",#N/A,TRUE,"GENERAL"}</definedName>
    <definedName name="srwrwr" localSheetId="0">#REF!</definedName>
    <definedName name="srwrwr" localSheetId="1">#REF!</definedName>
    <definedName name="srwrwr">#REF!</definedName>
    <definedName name="SS" localSheetId="2">#REF!</definedName>
    <definedName name="SS" localSheetId="0">#REF!</definedName>
    <definedName name="SS" localSheetId="1">#REF!</definedName>
    <definedName name="SS">#REF!</definedName>
    <definedName name="SS_AVG_SIZE" localSheetId="0">#REF!</definedName>
    <definedName name="SS_AVG_SIZE" localSheetId="1">#REF!</definedName>
    <definedName name="SS_AVG_SIZE">#REF!</definedName>
    <definedName name="SS_WELDING" localSheetId="0">#REF!</definedName>
    <definedName name="SS_WELDING" localSheetId="1">#REF!</definedName>
    <definedName name="SS_WELDING">#REF!</definedName>
    <definedName name="ssa">[54]Hoja1!$C$25</definedName>
    <definedName name="ssh">[54]Hoja1!$C$24</definedName>
    <definedName name="sss">MODULO10.auto_abrir</definedName>
    <definedName name="SSSS">'FORMATO APU'!ERR</definedName>
    <definedName name="sssss7" localSheetId="2" hidden="1">{"via1",#N/A,TRUE,"general";"via2",#N/A,TRUE,"general";"via3",#N/A,TRUE,"general"}</definedName>
    <definedName name="sssss7" localSheetId="0">#REF!</definedName>
    <definedName name="sssss7" localSheetId="1">#REF!</definedName>
    <definedName name="sssss7">#REF!</definedName>
    <definedName name="sssssa" localSheetId="2" hidden="1">{"TAB1",#N/A,TRUE,"GENERAL";"TAB2",#N/A,TRUE,"GENERAL";"TAB3",#N/A,TRUE,"GENERAL";"TAB4",#N/A,TRUE,"GENERAL";"TAB5",#N/A,TRUE,"GENERAL"}</definedName>
    <definedName name="sssssa" localSheetId="0">#REF!</definedName>
    <definedName name="sssssa" localSheetId="1">#REF!</definedName>
    <definedName name="sssssa">#REF!</definedName>
    <definedName name="sssssy" localSheetId="2" hidden="1">{"via1",#N/A,TRUE,"general";"via2",#N/A,TRUE,"general";"via3",#N/A,TRUE,"general"}</definedName>
    <definedName name="sssssy" localSheetId="0">#REF!</definedName>
    <definedName name="sssssy" localSheetId="1">#REF!</definedName>
    <definedName name="sssssy">#REF!</definedName>
    <definedName name="St" localSheetId="2">#REF!</definedName>
    <definedName name="St">#REF!</definedName>
    <definedName name="ST_BLDG" localSheetId="2">'[3]7422CW00'!#REF!</definedName>
    <definedName name="ST_BLDG">#REF!</definedName>
    <definedName name="ST_CW" localSheetId="2">'[3]7422CW00'!#REF!</definedName>
    <definedName name="ST_CW">#REF!</definedName>
    <definedName name="STALO1" localSheetId="2">'[3]7422CW00'!#REF!</definedName>
    <definedName name="STALO1">#REF!</definedName>
    <definedName name="STAMPA" localSheetId="2">#REF!</definedName>
    <definedName name="STAMPA">#REF!</definedName>
    <definedName name="STANU" localSheetId="2">'[3]7422CW00'!#REF!</definedName>
    <definedName name="STANU">#REF!</definedName>
    <definedName name="START" localSheetId="2">#REF!</definedName>
    <definedName name="START">#REF!</definedName>
    <definedName name="START1" localSheetId="2">'[3]7422CW00'!#REF!</definedName>
    <definedName name="START1">#REF!</definedName>
    <definedName name="STENU" localSheetId="2">'[3]7422CW00'!#REF!</definedName>
    <definedName name="STENU">#REF!</definedName>
    <definedName name="Stock" localSheetId="2">'[100]PxQ Cantidades'!#REF!</definedName>
    <definedName name="Stock">#REF!</definedName>
    <definedName name="STONU" localSheetId="2">'[3]7422CW00'!#REF!</definedName>
    <definedName name="STONU">#REF!</definedName>
    <definedName name="STRESS_RELIEVIN" localSheetId="2">#REF!</definedName>
    <definedName name="STRESS_RELIEVIN">#REF!</definedName>
    <definedName name="STSUMM" localSheetId="2">'[3]7422CW00'!#REF!</definedName>
    <definedName name="STSUMM">#REF!</definedName>
    <definedName name="stt" localSheetId="2" hidden="1">{"via1",#N/A,TRUE,"general";"via2",#N/A,TRUE,"general";"via3",#N/A,TRUE,"general"}</definedName>
    <definedName name="stt" localSheetId="0">#REF!</definedName>
    <definedName name="stt" localSheetId="1">#REF!</definedName>
    <definedName name="stt">#REF!</definedName>
    <definedName name="SUBSUELO" localSheetId="2">#REF!</definedName>
    <definedName name="SUBSUELO">#REF!</definedName>
    <definedName name="Subtotal" localSheetId="2">#REF!</definedName>
    <definedName name="Subtotal">#REF!</definedName>
    <definedName name="SUELDO" localSheetId="2">#REF!</definedName>
    <definedName name="SUELDO">#REF!</definedName>
    <definedName name="suma">[52]Hoja1!$F$60</definedName>
    <definedName name="Summary" localSheetId="2">#REF!</definedName>
    <definedName name="Summary" localSheetId="0">#REF!</definedName>
    <definedName name="Summary" localSheetId="1">#REF!</definedName>
    <definedName name="Summary">#REF!</definedName>
    <definedName name="SUP_ART" localSheetId="2">[45]steel!#REF!</definedName>
    <definedName name="SUP_ART" localSheetId="0">#REF!</definedName>
    <definedName name="SUP_ART" localSheetId="1">#REF!</definedName>
    <definedName name="SUP_ART">#REF!</definedName>
    <definedName name="SUP_VEX" localSheetId="2">#REF!</definedName>
    <definedName name="SUP_VEX" localSheetId="0">#REF!</definedName>
    <definedName name="SUP_VEX" localSheetId="1">#REF!</definedName>
    <definedName name="SUP_VEX">#REF!</definedName>
    <definedName name="SUP_VPR" localSheetId="0">#REF!</definedName>
    <definedName name="SUP_VPR" localSheetId="1">#REF!</definedName>
    <definedName name="SUP_VPR">#REF!</definedName>
    <definedName name="SUP_VPR_GEC" localSheetId="0">#REF!</definedName>
    <definedName name="SUP_VPR_GEC" localSheetId="1">#REF!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 localSheetId="2">[12]Tablas!#REF!</definedName>
    <definedName name="SUP_VPR_GTP">#REF!</definedName>
    <definedName name="SUP_VPR_NA" localSheetId="2">#REF!</definedName>
    <definedName name="SUP_VPR_NA" localSheetId="0">#REF!</definedName>
    <definedName name="SUP_VPR_NA" localSheetId="1">#REF!</definedName>
    <definedName name="SUP_VPR_NA">#REF!</definedName>
    <definedName name="SUPER">[56]Tablas!$H$1:$H$65536</definedName>
    <definedName name="SUPERFICIE" localSheetId="2">#REF!</definedName>
    <definedName name="SUPERFICIE" localSheetId="0">#REF!</definedName>
    <definedName name="SUPERFICIE" localSheetId="1">#REF!</definedName>
    <definedName name="SUPERFICIE">#REF!</definedName>
    <definedName name="sw">'FORMATO APU'!ERR</definedName>
    <definedName name="swsw" localSheetId="2" hidden="1">{"via1",#N/A,TRUE,"general";"via2",#N/A,TRUE,"general";"via3",#N/A,TRUE,"general"}</definedName>
    <definedName name="swsw" localSheetId="0">#REF!</definedName>
    <definedName name="swsw" localSheetId="1">#REF!</definedName>
    <definedName name="swsw">#REF!</definedName>
    <definedName name="swsw3" localSheetId="2" hidden="1">{"TAB1",#N/A,TRUE,"GENERAL";"TAB2",#N/A,TRUE,"GENERAL";"TAB3",#N/A,TRUE,"GENERAL";"TAB4",#N/A,TRUE,"GENERAL";"TAB5",#N/A,TRUE,"GENERAL"}</definedName>
    <definedName name="swsw3" localSheetId="0">#REF!</definedName>
    <definedName name="swsw3" localSheetId="1">#REF!</definedName>
    <definedName name="swsw3">#REF!</definedName>
    <definedName name="t">[21]!absc</definedName>
    <definedName name="t_1">Scheduled_Payment+Extra_Payment</definedName>
    <definedName name="t5t5" localSheetId="2" hidden="1">{"TAB1",#N/A,TRUE,"GENERAL";"TAB2",#N/A,TRUE,"GENERAL";"TAB3",#N/A,TRUE,"GENERAL";"TAB4",#N/A,TRUE,"GENERAL";"TAB5",#N/A,TRUE,"GENERAL"}</definedName>
    <definedName name="t5t5" localSheetId="0">#REF!</definedName>
    <definedName name="t5t5" localSheetId="1">#REF!</definedName>
    <definedName name="t5t5">#REF!</definedName>
    <definedName name="TAB_FECHA">[56]Tablas!$B$1:$B$65536</definedName>
    <definedName name="TABLA" localSheetId="2">#REF!</definedName>
    <definedName name="TABLA" localSheetId="0">#REF!</definedName>
    <definedName name="TABLA" localSheetId="1">#REF!</definedName>
    <definedName name="TABLA">#REF!</definedName>
    <definedName name="tabla1">[101]Hoja3!$B$4:$F$28</definedName>
    <definedName name="TABLEKP" localSheetId="2">'[3]7422CW00'!#REF!</definedName>
    <definedName name="TABLEKP">#REF!</definedName>
    <definedName name="TABLEPRI" localSheetId="2">#REF!</definedName>
    <definedName name="TABLEPRI">#REF!</definedName>
    <definedName name="Tambores" localSheetId="2">#REF!</definedName>
    <definedName name="Tambores">#REF!</definedName>
    <definedName name="Tanques" localSheetId="2">#REF!</definedName>
    <definedName name="Tanques">#REF!</definedName>
    <definedName name="TAREAS_INICIALES">#REF!</definedName>
    <definedName name="TARIFA">#REF!</definedName>
    <definedName name="TarifaPension">[40]EMPRESA!$F$24</definedName>
    <definedName name="TARIFAS">[102]TARIFAS!$A$1:$F$52</definedName>
    <definedName name="TarifaSalud">[40]EMPRESA!$F$26</definedName>
    <definedName name="Tasa" localSheetId="2">#REF!</definedName>
    <definedName name="Tasa" localSheetId="0">#REF!</definedName>
    <definedName name="Tasa" localSheetId="1">#REF!</definedName>
    <definedName name="Tasa">#REF!</definedName>
    <definedName name="TASA_DE_CAMBIO" localSheetId="0">#REF!</definedName>
    <definedName name="TASA_DE_CAMBIO" localSheetId="1">#REF!</definedName>
    <definedName name="TASA_DE_CAMBIO">#REF!</definedName>
    <definedName name="Tasa1">'[103]Bases 2A'!$C$20</definedName>
    <definedName name="TasaCCP" localSheetId="2">#REF!</definedName>
    <definedName name="TasaCCP" localSheetId="0">#REF!</definedName>
    <definedName name="TasaCCP" localSheetId="1">#REF!</definedName>
    <definedName name="TasaCCP">#REF!</definedName>
    <definedName name="Tax" localSheetId="0">#REF!</definedName>
    <definedName name="Tax" localSheetId="1">#REF!</definedName>
    <definedName name="Tax">#REF!</definedName>
    <definedName name="TB_EVENTOS_OTS_ANUAL" localSheetId="0">#REF!</definedName>
    <definedName name="TB_EVENTOS_OTS_ANUAL" localSheetId="1">#REF!</definedName>
    <definedName name="TB_EVENTOS_OTS_ANUAL">#REF!</definedName>
    <definedName name="tc">#REF!</definedName>
    <definedName name="tdy" localSheetId="2" hidden="1">{"TAB1",#N/A,TRUE,"GENERAL";"TAB2",#N/A,TRUE,"GENERAL";"TAB3",#N/A,TRUE,"GENERAL";"TAB4",#N/A,TRUE,"GENERAL";"TAB5",#N/A,TRUE,"GENERAL"}</definedName>
    <definedName name="tdy" localSheetId="0">#REF!</definedName>
    <definedName name="tdy" localSheetId="1">#REF!</definedName>
    <definedName name="tdy">#REF!</definedName>
    <definedName name="telefono">[40]EMPRESA!$F$16</definedName>
    <definedName name="TEMA1" localSheetId="2">#REF!</definedName>
    <definedName name="TEMA1" localSheetId="0">#REF!</definedName>
    <definedName name="TEMA1" localSheetId="1">#REF!</definedName>
    <definedName name="TEMA1">#REF!</definedName>
    <definedName name="TEMA10" localSheetId="0">#REF!</definedName>
    <definedName name="TEMA10" localSheetId="1">#REF!</definedName>
    <definedName name="TEMA10">#REF!</definedName>
    <definedName name="TEMA2" localSheetId="0">#REF!</definedName>
    <definedName name="TEMA2" localSheetId="1">#REF!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'FORMATO APU'!ERR</definedName>
    <definedName name="TERM">'FORMATO APU'!ERR</definedName>
    <definedName name="TÉRMINOS">'FORMATO APU'!ERR</definedName>
    <definedName name="TERR">[25]PRESUPUESTO!$I$7</definedName>
    <definedName name="tewst" localSheetId="2" hidden="1">{"TAB1",#N/A,TRUE,"GENERAL";"TAB2",#N/A,TRUE,"GENERAL";"TAB3",#N/A,TRUE,"GENERAL";"TAB4",#N/A,TRUE,"GENERAL";"TAB5",#N/A,TRUE,"GENERAL"}</definedName>
    <definedName name="tewst" localSheetId="0">#REF!</definedName>
    <definedName name="tewst" localSheetId="1">#REF!</definedName>
    <definedName name="tewst">#REF!</definedName>
    <definedName name="teytrh" localSheetId="2" hidden="1">{"via1",#N/A,TRUE,"general";"via2",#N/A,TRUE,"general";"via3",#N/A,TRUE,"general"}</definedName>
    <definedName name="teytrh" localSheetId="0">#REF!</definedName>
    <definedName name="teytrh" localSheetId="1">#REF!</definedName>
    <definedName name="teytrh">#REF!</definedName>
    <definedName name="TGB" localSheetId="2">#REF!</definedName>
    <definedName name="TGB">#REF!</definedName>
    <definedName name="TH" localSheetId="2">#REF!</definedName>
    <definedName name="TH">#REF!</definedName>
    <definedName name="thdh" localSheetId="2" hidden="1">{"TAB1",#N/A,TRUE,"GENERAL";"TAB2",#N/A,TRUE,"GENERAL";"TAB3",#N/A,TRUE,"GENERAL";"TAB4",#N/A,TRUE,"GENERAL";"TAB5",#N/A,TRUE,"GENERAL"}</definedName>
    <definedName name="thdh" localSheetId="0">#REF!</definedName>
    <definedName name="thdh" localSheetId="1">#REF!</definedName>
    <definedName name="thdh">#REF!</definedName>
    <definedName name="THP" localSheetId="2">#REF!</definedName>
    <definedName name="THP">#REF!</definedName>
    <definedName name="thtj" localSheetId="2" hidden="1">{"via1",#N/A,TRUE,"general";"via2",#N/A,TRUE,"general";"via3",#N/A,TRUE,"general"}</definedName>
    <definedName name="thtj" localSheetId="0">#REF!</definedName>
    <definedName name="thtj" localSheetId="1">#REF!</definedName>
    <definedName name="thtj">#REF!</definedName>
    <definedName name="TIEMPO">[36]BASES!$E$27</definedName>
    <definedName name="TIPO" localSheetId="2">#REF!</definedName>
    <definedName name="TIPO" localSheetId="0">#REF!</definedName>
    <definedName name="TIPO" localSheetId="1">#REF!</definedName>
    <definedName name="TIPO">#REF!</definedName>
    <definedName name="TIPO_GRUPO" localSheetId="0">#REF!</definedName>
    <definedName name="TIPO_GRUPO" localSheetId="1">#REF!</definedName>
    <definedName name="TIPO_GRUPO">#REF!</definedName>
    <definedName name="TipoGC">[89]Tablas!$U$6:$U$15</definedName>
    <definedName name="TipoNeces">[89]Tablas!$Q$6:$Q$8</definedName>
    <definedName name="TipoPro" localSheetId="2">#REF!</definedName>
    <definedName name="TipoPro" localSheetId="0">#REF!</definedName>
    <definedName name="TipoPro" localSheetId="1">#REF!</definedName>
    <definedName name="TipoPro">#REF!</definedName>
    <definedName name="Tipoproceso" localSheetId="0">#REF!</definedName>
    <definedName name="Tipoproceso" localSheetId="1">#REF!</definedName>
    <definedName name="Tipoproceso">#REF!</definedName>
    <definedName name="TIR" localSheetId="0">#REF!</definedName>
    <definedName name="TIR" localSheetId="1">#REF!</definedName>
    <definedName name="TIR">#REF!</definedName>
    <definedName name="TITLE">#REF!</definedName>
    <definedName name="titu">#REF!</definedName>
    <definedName name="titu2">#REF!</definedName>
    <definedName name="TITULO">#REF!</definedName>
    <definedName name="_xlnm.Print_Titles">#N/A</definedName>
    <definedName name="Títulos_a_imprimir_IM" localSheetId="2">#REF!</definedName>
    <definedName name="Títulos_a_imprimir_IM" localSheetId="0">#REF!</definedName>
    <definedName name="Títulos_a_imprimir_IM" localSheetId="1">#REF!</definedName>
    <definedName name="Títulos_a_imprimir_IM">#REF!</definedName>
    <definedName name="tk">'[10]DATOS CONTRATO'!$E$18</definedName>
    <definedName name="TK_1" localSheetId="2" hidden="1">[22]INST!#REF!</definedName>
    <definedName name="TK_1">#REF!</definedName>
    <definedName name="TKSLCI07">[10]EMPRESA!$F$22</definedName>
    <definedName name="tld">[54]Datos!$D$14</definedName>
    <definedName name="TOPGENER" localSheetId="2">#REF!</definedName>
    <definedName name="TOPGENER" localSheetId="0">#REF!</definedName>
    <definedName name="TOPGENER" localSheetId="1">#REF!</definedName>
    <definedName name="TOPGENER">#REF!</definedName>
    <definedName name="TOPGENER1" localSheetId="0">#REF!</definedName>
    <definedName name="TOPGENER1" localSheetId="1">#REF!</definedName>
    <definedName name="TOPGENER1">#REF!</definedName>
    <definedName name="TOPMENU" localSheetId="0">#REF!</definedName>
    <definedName name="TOPMENU" localSheetId="1">#REF!</definedName>
    <definedName name="TOPMENU">#REF!</definedName>
    <definedName name="Torres">#REF!</definedName>
    <definedName name="tortas" localSheetId="2" hidden="1">{"TAB1",#N/A,TRUE,"GENERAL";"TAB2",#N/A,TRUE,"GENERAL";"TAB3",#N/A,TRUE,"GENERAL";"TAB4",#N/A,TRUE,"GENERAL";"TAB5",#N/A,TRUE,"GENERAL"}</definedName>
    <definedName name="tortas" localSheetId="0">#REF!</definedName>
    <definedName name="tortas" localSheetId="1">#REF!</definedName>
    <definedName name="tortas">#REF!</definedName>
    <definedName name="tortas2" localSheetId="2" hidden="1">{"via1",#N/A,TRUE,"general";"via2",#N/A,TRUE,"general";"via3",#N/A,TRUE,"general"}</definedName>
    <definedName name="tortas2" localSheetId="0">#REF!</definedName>
    <definedName name="tortas2" localSheetId="1">#REF!</definedName>
    <definedName name="tortas2">#REF!</definedName>
    <definedName name="TOT" localSheetId="2">#REF!</definedName>
    <definedName name="TOT">#REF!</definedName>
    <definedName name="TOTAL" localSheetId="2">#REF!</definedName>
    <definedName name="TOTAL" localSheetId="0">#REF!</definedName>
    <definedName name="TOTAL" localSheetId="1">#REF!</definedName>
    <definedName name="TOTAL">#REF!</definedName>
    <definedName name="Total_Interest" localSheetId="0">#REF!</definedName>
    <definedName name="Total_Interest" localSheetId="1">#REF!</definedName>
    <definedName name="Total_Interest">#REF!</definedName>
    <definedName name="Total_Pay">#REF!</definedName>
    <definedName name="Total_Payment">Scheduled_Payment+Extra_Payment</definedName>
    <definedName name="Total_Payment1">Scheduled_Payment+Extra_Payment</definedName>
    <definedName name="total1" localSheetId="2">#REF!</definedName>
    <definedName name="total1" localSheetId="0">#REF!</definedName>
    <definedName name="total1" localSheetId="1">#REF!</definedName>
    <definedName name="total1">#REF!</definedName>
    <definedName name="TotalCesantias">'[40]NOMINA 1'!$N$38</definedName>
    <definedName name="TOTALHH" localSheetId="2">#REF!</definedName>
    <definedName name="TOTALHH" localSheetId="0">#REF!</definedName>
    <definedName name="TOTALHH" localSheetId="1">#REF!</definedName>
    <definedName name="TOTALHH">#REF!</definedName>
    <definedName name="TOTALHH1" localSheetId="0">#REF!</definedName>
    <definedName name="TOTALHH1" localSheetId="1">#REF!</definedName>
    <definedName name="TOTALHH1">#REF!</definedName>
    <definedName name="TotalVacaciones">'[40]NOMINA 1'!$N$37</definedName>
    <definedName name="TotAuxAlim">'[10]NOMINA-1'!$E$37</definedName>
    <definedName name="TotAuxAlimentacion">'[40]NOMINA 1'!$E$38</definedName>
    <definedName name="TotAuxCom">'[10]NOMINA-1'!$E$39</definedName>
    <definedName name="TotAuxComi">'[40]NOMINA 1'!$E$40</definedName>
    <definedName name="TotAuxDotacion">'[40]NOMINA 1'!$E$41</definedName>
    <definedName name="TotAuxHab">'[40]NOMINA 1'!$E$37</definedName>
    <definedName name="TotAuxTransporte">'[40]NOMINA 1'!$E$39</definedName>
    <definedName name="TotBasico">'[40]NOMINA 1'!$E$35</definedName>
    <definedName name="TotCom">'[10]NOMINA-1'!$E$41</definedName>
    <definedName name="TotComision">'[40]NOMINA 1'!$E$42</definedName>
    <definedName name="TotExtras">'[40]NOMINA 1'!$E$36</definedName>
    <definedName name="TotIntercesantias">'[40]NOMINA 1'!$N$39</definedName>
    <definedName name="TotPrimaServicios">'[40]NOMINA 1'!$N$36</definedName>
    <definedName name="TotPrimaServicos">'[40]NOMINA 1'!$N$36</definedName>
    <definedName name="TotPrimaVacaciones">'[40]NOMINA 1'!$N$41</definedName>
    <definedName name="TotPrimConv">'[10]NOMINA-1'!$N$39</definedName>
    <definedName name="TotPrimConvencional">'[40]NOMINA 1'!$N$40</definedName>
    <definedName name="TotPrimVac">'[10]NOMINA-1'!$N$40</definedName>
    <definedName name="TOTSHE1" localSheetId="2">#REF!</definedName>
    <definedName name="TOTSHE1" localSheetId="0">#REF!</definedName>
    <definedName name="TOTSHE1" localSheetId="1">#REF!</definedName>
    <definedName name="TOTSHE1">#REF!</definedName>
    <definedName name="TOTSHE10" localSheetId="0">#REF!</definedName>
    <definedName name="TOTSHE10" localSheetId="1">#REF!</definedName>
    <definedName name="TOTSHE10">#REF!</definedName>
    <definedName name="TOTSHE11" localSheetId="0">#REF!</definedName>
    <definedName name="TOTSHE11" localSheetId="1">#REF!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'[10]NOMINA-1'!$N$36</definedName>
    <definedName name="tr" localSheetId="2" hidden="1">{"TAB1",#N/A,TRUE,"GENERAL";"TAB2",#N/A,TRUE,"GENERAL";"TAB3",#N/A,TRUE,"GENERAL";"TAB4",#N/A,TRUE,"GENERAL";"TAB5",#N/A,TRUE,"GENERAL"}</definedName>
    <definedName name="tr" localSheetId="0">#REF!</definedName>
    <definedName name="tr" localSheetId="1">#REF!</definedName>
    <definedName name="tr">#REF!</definedName>
    <definedName name="TrainSpec" localSheetId="2">#REF!</definedName>
    <definedName name="TrainSpec">#REF!</definedName>
    <definedName name="Transmisores" localSheetId="2">#REF!</definedName>
    <definedName name="Transmisores">#REF!</definedName>
    <definedName name="Transporte">'[10]DATOS CONTRATO'!$E$16</definedName>
    <definedName name="TRAT">[104]desmonte!$E$48</definedName>
    <definedName name="TREM" localSheetId="2">#REF!</definedName>
    <definedName name="TREM" localSheetId="0">#REF!</definedName>
    <definedName name="TREM" localSheetId="1">#REF!</definedName>
    <definedName name="TREM">#REF!</definedName>
    <definedName name="Trenes" localSheetId="0">#REF!</definedName>
    <definedName name="Trenes" localSheetId="1">#REF!</definedName>
    <definedName name="Trenes">#REF!</definedName>
    <definedName name="trest" localSheetId="2" hidden="1">{"TAB1",#N/A,TRUE,"GENERAL";"TAB2",#N/A,TRUE,"GENERAL";"TAB3",#N/A,TRUE,"GENERAL";"TAB4",#N/A,TRUE,"GENERAL";"TAB5",#N/A,TRUE,"GENERAL"}</definedName>
    <definedName name="trest" localSheetId="0">#REF!</definedName>
    <definedName name="trest" localSheetId="1">#REF!</definedName>
    <definedName name="trest">#REF!</definedName>
    <definedName name="tret" localSheetId="2" hidden="1">{"TAB1",#N/A,TRUE,"GENERAL";"TAB2",#N/A,TRUE,"GENERAL";"TAB3",#N/A,TRUE,"GENERAL";"TAB4",#N/A,TRUE,"GENERAL";"TAB5",#N/A,TRUE,"GENERAL"}</definedName>
    <definedName name="tret" localSheetId="0">#REF!</definedName>
    <definedName name="tret" localSheetId="1">#REF!</definedName>
    <definedName name="tret">#REF!</definedName>
    <definedName name="trh" localSheetId="2" hidden="1">{"via1",#N/A,TRUE,"general";"via2",#N/A,TRUE,"general";"via3",#N/A,TRUE,"general"}</definedName>
    <definedName name="trh" localSheetId="0">#REF!</definedName>
    <definedName name="trh" localSheetId="1">#REF!</definedName>
    <definedName name="trh">#REF!</definedName>
    <definedName name="trhfh" localSheetId="2" hidden="1">{"via1",#N/A,TRUE,"general";"via2",#N/A,TRUE,"general";"via3",#N/A,TRUE,"general"}</definedName>
    <definedName name="trhfh" localSheetId="0">#REF!</definedName>
    <definedName name="trhfh" localSheetId="1">#REF!</definedName>
    <definedName name="trhfh">#REF!</definedName>
    <definedName name="tri" localSheetId="2">#REF!</definedName>
    <definedName name="tri">#REF!</definedName>
    <definedName name="Trimestre1" localSheetId="2">#REF!</definedName>
    <definedName name="Trimestre1">#REF!</definedName>
    <definedName name="Trimestre2" localSheetId="2">#REF!</definedName>
    <definedName name="Trimestre2">#REF!</definedName>
    <definedName name="Trimestre3">#REF!</definedName>
    <definedName name="Trimestre4">#REF!</definedName>
    <definedName name="trjfgjh" localSheetId="2" hidden="1">{"via1",#N/A,TRUE,"general";"via2",#N/A,TRUE,"general";"via3",#N/A,TRUE,"general"}</definedName>
    <definedName name="trjfgjh" localSheetId="0">#REF!</definedName>
    <definedName name="trjfgjh" localSheetId="1">#REF!</definedName>
    <definedName name="trjfgjh">#REF!</definedName>
    <definedName name="TRM">[105]Tablas!$B$2</definedName>
    <definedName name="tru" localSheetId="2" hidden="1">{"via1",#N/A,TRUE,"general";"via2",#N/A,TRUE,"general";"via3",#N/A,TRUE,"general"}</definedName>
    <definedName name="tru" localSheetId="0">#REF!</definedName>
    <definedName name="tru" localSheetId="1">#REF!</definedName>
    <definedName name="tru">#REF!</definedName>
    <definedName name="truds" localSheetId="2" hidden="1">{"via1",#N/A,TRUE,"general";"via2",#N/A,TRUE,"general";"via3",#N/A,TRUE,"general"}</definedName>
    <definedName name="truds" localSheetId="0">#REF!</definedName>
    <definedName name="truds" localSheetId="1">#REF!</definedName>
    <definedName name="truds">#REF!</definedName>
    <definedName name="trutu" localSheetId="2" hidden="1">{"via1",#N/A,TRUE,"general";"via2",#N/A,TRUE,"general";"via3",#N/A,TRUE,"general"}</definedName>
    <definedName name="trutu" localSheetId="0">#REF!</definedName>
    <definedName name="trutu" localSheetId="1">#REF!</definedName>
    <definedName name="trutu">#REF!</definedName>
    <definedName name="trydfg" localSheetId="2" hidden="1">{"via1",#N/A,TRUE,"general";"via2",#N/A,TRUE,"general";"via3",#N/A,TRUE,"general"}</definedName>
    <definedName name="trydfg" localSheetId="0">#REF!</definedName>
    <definedName name="trydfg" localSheetId="1">#REF!</definedName>
    <definedName name="trydfg">#REF!</definedName>
    <definedName name="trydtrygf" localSheetId="2" hidden="1">{"via1",#N/A,TRUE,"general";"via2",#N/A,TRUE,"general";"via3",#N/A,TRUE,"general"}</definedName>
    <definedName name="trydtrygf" localSheetId="0">#REF!</definedName>
    <definedName name="trydtrygf" localSheetId="1">#REF!</definedName>
    <definedName name="trydtrygf">#REF!</definedName>
    <definedName name="tryery" localSheetId="2" hidden="1">{"TAB1",#N/A,TRUE,"GENERAL";"TAB2",#N/A,TRUE,"GENERAL";"TAB3",#N/A,TRUE,"GENERAL";"TAB4",#N/A,TRUE,"GENERAL";"TAB5",#N/A,TRUE,"GENERAL"}</definedName>
    <definedName name="tryery" localSheetId="0">#REF!</definedName>
    <definedName name="tryery" localSheetId="1">#REF!</definedName>
    <definedName name="tryery">#REF!</definedName>
    <definedName name="tryi6" localSheetId="2" hidden="1">{"TAB1",#N/A,TRUE,"GENERAL";"TAB2",#N/A,TRUE,"GENERAL";"TAB3",#N/A,TRUE,"GENERAL";"TAB4",#N/A,TRUE,"GENERAL";"TAB5",#N/A,TRUE,"GENERAL"}</definedName>
    <definedName name="tryi6" localSheetId="0">#REF!</definedName>
    <definedName name="tryi6" localSheetId="1">#REF!</definedName>
    <definedName name="tryi6">#REF!</definedName>
    <definedName name="tryrth" localSheetId="2" hidden="1">{"via1",#N/A,TRUE,"general";"via2",#N/A,TRUE,"general";"via3",#N/A,TRUE,"general"}</definedName>
    <definedName name="tryrth" localSheetId="0">#REF!</definedName>
    <definedName name="tryrth" localSheetId="1">#REF!</definedName>
    <definedName name="tryrth">#REF!</definedName>
    <definedName name="tsert" localSheetId="2" hidden="1">{"TAB1",#N/A,TRUE,"GENERAL";"TAB2",#N/A,TRUE,"GENERAL";"TAB3",#N/A,TRUE,"GENERAL";"TAB4",#N/A,TRUE,"GENERAL";"TAB5",#N/A,TRUE,"GENERAL"}</definedName>
    <definedName name="tsert" localSheetId="0">#REF!</definedName>
    <definedName name="tsert" localSheetId="1">#REF!</definedName>
    <definedName name="tsert">#REF!</definedName>
    <definedName name="TtCD" localSheetId="2">#REF!</definedName>
    <definedName name="TtCD" localSheetId="0">#REF!</definedName>
    <definedName name="TtCD" localSheetId="1">#REF!</definedName>
    <definedName name="TtCD">#REF!</definedName>
    <definedName name="TTR" localSheetId="2" hidden="1">{"via1",#N/A,TRUE,"general";"via2",#N/A,TRUE,"general";"via3",#N/A,TRUE,"general"}</definedName>
    <definedName name="TTR" localSheetId="0">#REF!</definedName>
    <definedName name="TTR" localSheetId="1">#REF!</definedName>
    <definedName name="TTR">#REF!</definedName>
    <definedName name="ttrff" localSheetId="2" hidden="1">{"via1",#N/A,TRUE,"general";"via2",#N/A,TRUE,"general";"via3",#N/A,TRUE,"general"}</definedName>
    <definedName name="ttrff" localSheetId="0">#REF!</definedName>
    <definedName name="ttrff" localSheetId="1">#REF!</definedName>
    <definedName name="ttrff">#REF!</definedName>
    <definedName name="ttt" localSheetId="2" hidden="1">{"TAB1",#N/A,TRUE,"GENERAL";"TAB2",#N/A,TRUE,"GENERAL";"TAB3",#N/A,TRUE,"GENERAL";"TAB4",#N/A,TRUE,"GENERAL";"TAB5",#N/A,TRUE,"GENERAL"}</definedName>
    <definedName name="ttt" localSheetId="0">#REF!</definedName>
    <definedName name="ttt" localSheetId="1">#REF!</definedName>
    <definedName name="ttt">#REF!</definedName>
    <definedName name="tttt7" localSheetId="2" hidden="1">{"via1",#N/A,TRUE,"general";"via2",#N/A,TRUE,"general";"via3",#N/A,TRUE,"general"}</definedName>
    <definedName name="tttt7" localSheetId="0">#REF!</definedName>
    <definedName name="tttt7" localSheetId="1">#REF!</definedName>
    <definedName name="tttt7">#REF!</definedName>
    <definedName name="tttthy" localSheetId="2" hidden="1">{"TAB1",#N/A,TRUE,"GENERAL";"TAB2",#N/A,TRUE,"GENERAL";"TAB3",#N/A,TRUE,"GENERAL";"TAB4",#N/A,TRUE,"GENERAL";"TAB5",#N/A,TRUE,"GENERAL"}</definedName>
    <definedName name="tttthy" localSheetId="0">#REF!</definedName>
    <definedName name="tttthy" localSheetId="1">#REF!</definedName>
    <definedName name="tttthy">#REF!</definedName>
    <definedName name="ttttr" localSheetId="2" hidden="1">{"via1",#N/A,TRUE,"general";"via2",#N/A,TRUE,"general";"via3",#N/A,TRUE,"general"}</definedName>
    <definedName name="ttttr" localSheetId="0">#REF!</definedName>
    <definedName name="ttttr" localSheetId="1">#REF!</definedName>
    <definedName name="ttttr">#REF!</definedName>
    <definedName name="ttttt" localSheetId="2" hidden="1">{"TAB1",#N/A,TRUE,"GENERAL";"TAB2",#N/A,TRUE,"GENERAL";"TAB3",#N/A,TRUE,"GENERAL";"TAB4",#N/A,TRUE,"GENERAL";"TAB5",#N/A,TRUE,"GENERAL"}</definedName>
    <definedName name="ttttt" localSheetId="0">#REF!</definedName>
    <definedName name="ttttt" localSheetId="1">#REF!</definedName>
    <definedName name="ttttt">#REF!</definedName>
    <definedName name="tu" localSheetId="2" hidden="1">{"via1",#N/A,TRUE,"general";"via2",#N/A,TRUE,"general";"via3",#N/A,TRUE,"general"}</definedName>
    <definedName name="tu" localSheetId="0">#REF!</definedName>
    <definedName name="tu" localSheetId="1">#REF!</definedName>
    <definedName name="tu">#REF!</definedName>
    <definedName name="TUBERIA" localSheetId="2" hidden="1">#REF!</definedName>
    <definedName name="TUBERIA">#REF!</definedName>
    <definedName name="Tubería" localSheetId="2">#REF!</definedName>
    <definedName name="Tubería">#REF!</definedName>
    <definedName name="TUBERIA1" localSheetId="2" hidden="1">#REF!</definedName>
    <definedName name="TUBERIA1">#REF!</definedName>
    <definedName name="tur" localSheetId="2" hidden="1">{"TAB1",#N/A,TRUE,"GENERAL";"TAB2",#N/A,TRUE,"GENERAL";"TAB3",#N/A,TRUE,"GENERAL";"TAB4",#N/A,TRUE,"GENERAL";"TAB5",#N/A,TRUE,"GENERAL"}</definedName>
    <definedName name="tur" localSheetId="0">#REF!</definedName>
    <definedName name="tur" localSheetId="1">#REF!</definedName>
    <definedName name="tur">#REF!</definedName>
    <definedName name="turu" localSheetId="2" hidden="1">{"TAB1",#N/A,TRUE,"GENERAL";"TAB2",#N/A,TRUE,"GENERAL";"TAB3",#N/A,TRUE,"GENERAL";"TAB4",#N/A,TRUE,"GENERAL";"TAB5",#N/A,TRUE,"GENERAL"}</definedName>
    <definedName name="turu" localSheetId="0">#REF!</definedName>
    <definedName name="turu" localSheetId="1">#REF!</definedName>
    <definedName name="turu">#REF!</definedName>
    <definedName name="tvmenor90min" localSheetId="2">'[88]CCP,LEYES, Y DEC.'!#REF!</definedName>
    <definedName name="tvmenor90min">#REF!</definedName>
    <definedName name="twer" localSheetId="2" hidden="1">{"TAB1",#N/A,TRUE,"GENERAL";"TAB2",#N/A,TRUE,"GENERAL";"TAB3",#N/A,TRUE,"GENERAL";"TAB4",#N/A,TRUE,"GENERAL";"TAB5",#N/A,TRUE,"GENERAL"}</definedName>
    <definedName name="twer" localSheetId="0">#REF!</definedName>
    <definedName name="twer" localSheetId="1">#REF!</definedName>
    <definedName name="twer">#REF!</definedName>
    <definedName name="twet" localSheetId="2" hidden="1">{"TAB1",#N/A,TRUE,"GENERAL";"TAB2",#N/A,TRUE,"GENERAL";"TAB3",#N/A,TRUE,"GENERAL";"TAB4",#N/A,TRUE,"GENERAL";"TAB5",#N/A,TRUE,"GENERAL"}</definedName>
    <definedName name="twet" localSheetId="0">#REF!</definedName>
    <definedName name="twet" localSheetId="1">#REF!</definedName>
    <definedName name="twet">#REF!</definedName>
    <definedName name="ty" localSheetId="2" hidden="1">{"via1",#N/A,TRUE,"general";"via2",#N/A,TRUE,"general";"via3",#N/A,TRUE,"general"}</definedName>
    <definedName name="ty" localSheetId="0">#REF!</definedName>
    <definedName name="ty" localSheetId="1">#REF!</definedName>
    <definedName name="ty">#REF!</definedName>
    <definedName name="tyery" localSheetId="2" hidden="1">{"via1",#N/A,TRUE,"general";"via2",#N/A,TRUE,"general";"via3",#N/A,TRUE,"general"}</definedName>
    <definedName name="tyery" localSheetId="0">#REF!</definedName>
    <definedName name="tyery" localSheetId="1">#REF!</definedName>
    <definedName name="tyery">#REF!</definedName>
    <definedName name="tyj" localSheetId="2" hidden="1">{"TAB1",#N/A,TRUE,"GENERAL";"TAB2",#N/A,TRUE,"GENERAL";"TAB3",#N/A,TRUE,"GENERAL";"TAB4",#N/A,TRUE,"GENERAL";"TAB5",#N/A,TRUE,"GENERAL"}</definedName>
    <definedName name="tyj" localSheetId="0">#REF!</definedName>
    <definedName name="tyj" localSheetId="1">#REF!</definedName>
    <definedName name="tyj">#REF!</definedName>
    <definedName name="tyjtyj" localSheetId="2" hidden="1">{"TAB1",#N/A,TRUE,"GENERAL";"TAB2",#N/A,TRUE,"GENERAL";"TAB3",#N/A,TRUE,"GENERAL";"TAB4",#N/A,TRUE,"GENERAL";"TAB5",#N/A,TRUE,"GENERAL"}</definedName>
    <definedName name="tyjtyj" localSheetId="0">#REF!</definedName>
    <definedName name="tyjtyj" localSheetId="1">#REF!</definedName>
    <definedName name="tyjtyj">#REF!</definedName>
    <definedName name="tyjytjuyjuy" localSheetId="2" hidden="1">{"TAB1",#N/A,TRUE,"GENERAL";"TAB2",#N/A,TRUE,"GENERAL";"TAB3",#N/A,TRUE,"GENERAL";"TAB4",#N/A,TRUE,"GENERAL";"TAB5",#N/A,TRUE,"GENERAL"}</definedName>
    <definedName name="tyjytjuyjuy" localSheetId="0">#REF!</definedName>
    <definedName name="tyjytjuyjuy" localSheetId="1">#REF!</definedName>
    <definedName name="tyjytjuyjuy">#REF!</definedName>
    <definedName name="tyk" localSheetId="2" hidden="1">{"via1",#N/A,TRUE,"general";"via2",#N/A,TRUE,"general";"via3",#N/A,TRUE,"general"}</definedName>
    <definedName name="tyk" localSheetId="0">#REF!</definedName>
    <definedName name="tyk" localSheetId="1">#REF!</definedName>
    <definedName name="tyk">#REF!</definedName>
    <definedName name="tym" localSheetId="2" hidden="1">{"via1",#N/A,TRUE,"general";"via2",#N/A,TRUE,"general";"via3",#N/A,TRUE,"general"}</definedName>
    <definedName name="tym" localSheetId="0">#REF!</definedName>
    <definedName name="tym" localSheetId="1">#REF!</definedName>
    <definedName name="tym">#REF!</definedName>
    <definedName name="tyr" localSheetId="2" hidden="1">{"via1",#N/A,TRUE,"general";"via2",#N/A,TRUE,"general";"via3",#N/A,TRUE,"general"}</definedName>
    <definedName name="tyr" localSheetId="0">#REF!</definedName>
    <definedName name="tyr" localSheetId="1">#REF!</definedName>
    <definedName name="tyr">#REF!</definedName>
    <definedName name="tytgfhgfh" localSheetId="2" hidden="1">{"TAB1",#N/A,TRUE,"GENERAL";"TAB2",#N/A,TRUE,"GENERAL";"TAB3",#N/A,TRUE,"GENERAL";"TAB4",#N/A,TRUE,"GENERAL";"TAB5",#N/A,TRUE,"GENERAL"}</definedName>
    <definedName name="tytgfhgfh" localSheetId="0">#REF!</definedName>
    <definedName name="tytgfhgfh" localSheetId="1">#REF!</definedName>
    <definedName name="tytgfhgfh">#REF!</definedName>
    <definedName name="tyty" localSheetId="2" hidden="1">{"TAB1",#N/A,TRUE,"GENERAL";"TAB2",#N/A,TRUE,"GENERAL";"TAB3",#N/A,TRUE,"GENERAL";"TAB4",#N/A,TRUE,"GENERAL";"TAB5",#N/A,TRUE,"GENERAL"}</definedName>
    <definedName name="tyty" localSheetId="0">#REF!</definedName>
    <definedName name="tyty" localSheetId="1">#REF!</definedName>
    <definedName name="tyty">#REF!</definedName>
    <definedName name="TYUIYI" localSheetId="2" hidden="1">{"TAB1",#N/A,TRUE,"GENERAL";"TAB2",#N/A,TRUE,"GENERAL";"TAB3",#N/A,TRUE,"GENERAL";"TAB4",#N/A,TRUE,"GENERAL";"TAB5",#N/A,TRUE,"GENERAL"}</definedName>
    <definedName name="TYUIYI" localSheetId="0">#REF!</definedName>
    <definedName name="TYUIYI" localSheetId="1">#REF!</definedName>
    <definedName name="TYUIYI">#REF!</definedName>
    <definedName name="tyujh" localSheetId="2" hidden="1">{"TAB1",#N/A,TRUE,"GENERAL";"TAB2",#N/A,TRUE,"GENERAL";"TAB3",#N/A,TRUE,"GENERAL";"TAB4",#N/A,TRUE,"GENERAL";"TAB5",#N/A,TRUE,"GENERAL"}</definedName>
    <definedName name="tyujh" localSheetId="0">#REF!</definedName>
    <definedName name="tyujh" localSheetId="1">#REF!</definedName>
    <definedName name="tyujh">#REF!</definedName>
    <definedName name="tyuty" localSheetId="2" hidden="1">{"TAB1",#N/A,TRUE,"GENERAL";"TAB2",#N/A,TRUE,"GENERAL";"TAB3",#N/A,TRUE,"GENERAL";"TAB4",#N/A,TRUE,"GENERAL";"TAB5",#N/A,TRUE,"GENERAL"}</definedName>
    <definedName name="tyuty" localSheetId="0">#REF!</definedName>
    <definedName name="tyuty" localSheetId="1">#REF!</definedName>
    <definedName name="tyuty">#REF!</definedName>
    <definedName name="tyutyu" localSheetId="2" hidden="1">{"via1",#N/A,TRUE,"general";"via2",#N/A,TRUE,"general";"via3",#N/A,TRUE,"general"}</definedName>
    <definedName name="tyutyu" localSheetId="0">#REF!</definedName>
    <definedName name="tyutyu" localSheetId="1">#REF!</definedName>
    <definedName name="tyutyu">#REF!</definedName>
    <definedName name="tyxg" localSheetId="2" hidden="1">{"via1",#N/A,TRUE,"general";"via2",#N/A,TRUE,"general";"via3",#N/A,TRUE,"general"}</definedName>
    <definedName name="tyxg" localSheetId="0">#REF!</definedName>
    <definedName name="tyxg" localSheetId="1">#REF!</definedName>
    <definedName name="tyxg">#REF!</definedName>
    <definedName name="U" localSheetId="2">#REF!</definedName>
    <definedName name="U" localSheetId="0">#REF!</definedName>
    <definedName name="U" localSheetId="1">#REF!</definedName>
    <definedName name="U">#REF!</definedName>
    <definedName name="u3u" localSheetId="2" hidden="1">{"TAB1",#N/A,TRUE,"GENERAL";"TAB2",#N/A,TRUE,"GENERAL";"TAB3",#N/A,TRUE,"GENERAL";"TAB4",#N/A,TRUE,"GENERAL";"TAB5",#N/A,TRUE,"GENERAL"}</definedName>
    <definedName name="u3u" localSheetId="0">#REF!</definedName>
    <definedName name="u3u" localSheetId="1">#REF!</definedName>
    <definedName name="u3u">#REF!</definedName>
    <definedName name="u7u7" localSheetId="2" hidden="1">{"TAB1",#N/A,TRUE,"GENERAL";"TAB2",#N/A,TRUE,"GENERAL";"TAB3",#N/A,TRUE,"GENERAL";"TAB4",#N/A,TRUE,"GENERAL";"TAB5",#N/A,TRUE,"GENERAL"}</definedName>
    <definedName name="u7u7" localSheetId="0">#REF!</definedName>
    <definedName name="u7u7" localSheetId="1">#REF!</definedName>
    <definedName name="u7u7">#REF!</definedName>
    <definedName name="Ubicación" localSheetId="2">#REF!</definedName>
    <definedName name="Ubicación" localSheetId="0">#REF!</definedName>
    <definedName name="Ubicación" localSheetId="1">#REF!</definedName>
    <definedName name="Ubicación">#REF!</definedName>
    <definedName name="UFrm2InUse">1</definedName>
    <definedName name="UI" localSheetId="2" hidden="1">{"via1",#N/A,TRUE,"general";"via2",#N/A,TRUE,"general";"via3",#N/A,TRUE,"general"}</definedName>
    <definedName name="UI" localSheetId="0">#REF!</definedName>
    <definedName name="UI" localSheetId="1">#REF!</definedName>
    <definedName name="UI">#REF!</definedName>
    <definedName name="UIC" localSheetId="2">[12]Tablas!#REF!</definedName>
    <definedName name="UIC">#REF!</definedName>
    <definedName name="uijhj" localSheetId="2" hidden="1">{"via1",#N/A,TRUE,"general";"via2",#N/A,TRUE,"general";"via3",#N/A,TRUE,"general"}</definedName>
    <definedName name="uijhj" localSheetId="0">#REF!</definedName>
    <definedName name="uijhj" localSheetId="1">#REF!</definedName>
    <definedName name="uijhj">#REF!</definedName>
    <definedName name="uio" localSheetId="2" hidden="1">{"TAB1",#N/A,TRUE,"GENERAL";"TAB2",#N/A,TRUE,"GENERAL";"TAB3",#N/A,TRUE,"GENERAL";"TAB4",#N/A,TRUE,"GENERAL";"TAB5",#N/A,TRUE,"GENERAL"}</definedName>
    <definedName name="uio" localSheetId="0">#REF!</definedName>
    <definedName name="uio" localSheetId="1">#REF!</definedName>
    <definedName name="uio">#REF!</definedName>
    <definedName name="uiou" localSheetId="2" hidden="1">{"TAB1",#N/A,TRUE,"GENERAL";"TAB2",#N/A,TRUE,"GENERAL";"TAB3",#N/A,TRUE,"GENERAL";"TAB4",#N/A,TRUE,"GENERAL";"TAB5",#N/A,TRUE,"GENERAL"}</definedName>
    <definedName name="uiou" localSheetId="0">#REF!</definedName>
    <definedName name="uiou" localSheetId="1">#REF!</definedName>
    <definedName name="uiou">#REF!</definedName>
    <definedName name="uir" localSheetId="2" hidden="1">{"via1",#N/A,TRUE,"general";"via2",#N/A,TRUE,"general";"via3",#N/A,TRUE,"general"}</definedName>
    <definedName name="uir" localSheetId="0">#REF!</definedName>
    <definedName name="uir" localSheetId="1">#REF!</definedName>
    <definedName name="uir">#REF!</definedName>
    <definedName name="uituii" localSheetId="2" hidden="1">{"TAB1",#N/A,TRUE,"GENERAL";"TAB2",#N/A,TRUE,"GENERAL";"TAB3",#N/A,TRUE,"GENERAL";"TAB4",#N/A,TRUE,"GENERAL";"TAB5",#N/A,TRUE,"GENERAL"}</definedName>
    <definedName name="uituii" localSheetId="0">#REF!</definedName>
    <definedName name="uituii" localSheetId="1">#REF!</definedName>
    <definedName name="uituii">#REF!</definedName>
    <definedName name="uityjj" localSheetId="2" hidden="1">{"via1",#N/A,TRUE,"general";"via2",#N/A,TRUE,"general";"via3",#N/A,TRUE,"general"}</definedName>
    <definedName name="uityjj" localSheetId="0">#REF!</definedName>
    <definedName name="uityjj" localSheetId="1">#REF!</definedName>
    <definedName name="uityjj">#REF!</definedName>
    <definedName name="uiufgj" localSheetId="2" hidden="1">{"TAB1",#N/A,TRUE,"GENERAL";"TAB2",#N/A,TRUE,"GENERAL";"TAB3",#N/A,TRUE,"GENERAL";"TAB4",#N/A,TRUE,"GENERAL";"TAB5",#N/A,TRUE,"GENERAL"}</definedName>
    <definedName name="uiufgj" localSheetId="0">#REF!</definedName>
    <definedName name="uiufgj" localSheetId="1">#REF!</definedName>
    <definedName name="uiufgj">#REF!</definedName>
    <definedName name="UIUYI" localSheetId="2" hidden="1">{"TAB1",#N/A,TRUE,"GENERAL";"TAB2",#N/A,TRUE,"GENERAL";"TAB3",#N/A,TRUE,"GENERAL";"TAB4",#N/A,TRUE,"GENERAL";"TAB5",#N/A,TRUE,"GENERAL"}</definedName>
    <definedName name="UIUYI" localSheetId="0">#REF!</definedName>
    <definedName name="UIUYI" localSheetId="1">#REF!</definedName>
    <definedName name="UIUYI">#REF!</definedName>
    <definedName name="UK" localSheetId="2">#REF!</definedName>
    <definedName name="UK">#REF!</definedName>
    <definedName name="UN_PRI" localSheetId="2">#REF!</definedName>
    <definedName name="UN_PRI">#REF!</definedName>
    <definedName name="UNIT">'[106]Lista APU'!$A$3:$D$479</definedName>
    <definedName name="UNITARIO">[107]Unitarios!$A$3:$D$13</definedName>
    <definedName name="Unitarios" localSheetId="2">#REF!</definedName>
    <definedName name="Unitarios" localSheetId="0">#REF!</definedName>
    <definedName name="Unitarios" localSheetId="1">#REF!</definedName>
    <definedName name="Unitarios">#REF!</definedName>
    <definedName name="unj" localSheetId="2" hidden="1">[18]INST!#REF!</definedName>
    <definedName name="unj" localSheetId="0">#REF!</definedName>
    <definedName name="unj" localSheetId="1">#REF!</definedName>
    <definedName name="unj">#REF!</definedName>
    <definedName name="uno">'FORMATO APU'!ERR</definedName>
    <definedName name="UOUIV" localSheetId="2" hidden="1">{"TAB1",#N/A,TRUE,"GENERAL";"TAB2",#N/A,TRUE,"GENERAL";"TAB3",#N/A,TRUE,"GENERAL";"TAB4",#N/A,TRUE,"GENERAL";"TAB5",#N/A,TRUE,"GENERAL"}</definedName>
    <definedName name="UOUIV" localSheetId="0">#REF!</definedName>
    <definedName name="UOUIV" localSheetId="1">#REF!</definedName>
    <definedName name="UOUIV">#REF!</definedName>
    <definedName name="uriel">'FORMATO APU'!ERR</definedName>
    <definedName name="uryur" localSheetId="2" hidden="1">{"TAB1",#N/A,TRUE,"GENERAL";"TAB2",#N/A,TRUE,"GENERAL";"TAB3",#N/A,TRUE,"GENERAL";"TAB4",#N/A,TRUE,"GENERAL";"TAB5",#N/A,TRUE,"GENERAL"}</definedName>
    <definedName name="uryur" localSheetId="0">#REF!</definedName>
    <definedName name="uryur" localSheetId="1">#REF!</definedName>
    <definedName name="uryur">#REF!</definedName>
    <definedName name="USxCOL" localSheetId="2">#REF!</definedName>
    <definedName name="USxCOL">#REF!</definedName>
    <definedName name="ut">'[77]1'!$N$42</definedName>
    <definedName name="UTL">[25]otros!$C$4</definedName>
    <definedName name="uu" localSheetId="2" hidden="1">{"TAB1",#N/A,TRUE,"GENERAL";"TAB2",#N/A,TRUE,"GENERAL";"TAB3",#N/A,TRUE,"GENERAL";"TAB4",#N/A,TRUE,"GENERAL";"TAB5",#N/A,TRUE,"GENERAL"}</definedName>
    <definedName name="uu" localSheetId="0">#REF!</definedName>
    <definedName name="uu" localSheetId="1">#REF!</definedName>
    <definedName name="uu">#REF!</definedName>
    <definedName name="uuu" localSheetId="2" hidden="1">{"TAB1",#N/A,TRUE,"GENERAL";"TAB2",#N/A,TRUE,"GENERAL";"TAB3",#N/A,TRUE,"GENERAL";"TAB4",#N/A,TRUE,"GENERAL";"TAB5",#N/A,TRUE,"GENERAL"}</definedName>
    <definedName name="uuu" localSheetId="0">#REF!</definedName>
    <definedName name="uuu" localSheetId="1">#REF!</definedName>
    <definedName name="uuu">#REF!</definedName>
    <definedName name="uuuuo" localSheetId="2" hidden="1">{"TAB1",#N/A,TRUE,"GENERAL";"TAB2",#N/A,TRUE,"GENERAL";"TAB3",#N/A,TRUE,"GENERAL";"TAB4",#N/A,TRUE,"GENERAL";"TAB5",#N/A,TRUE,"GENERAL"}</definedName>
    <definedName name="uuuuo" localSheetId="0">#REF!</definedName>
    <definedName name="uuuuo" localSheetId="1">#REF!</definedName>
    <definedName name="uuuuo">#REF!</definedName>
    <definedName name="uuuuuj" localSheetId="2" hidden="1">{"via1",#N/A,TRUE,"general";"via2",#N/A,TRUE,"general";"via3",#N/A,TRUE,"general"}</definedName>
    <definedName name="uuuuuj" localSheetId="0">#REF!</definedName>
    <definedName name="uuuuuj" localSheetId="1">#REF!</definedName>
    <definedName name="uuuuuj">#REF!</definedName>
    <definedName name="uv">375000</definedName>
    <definedName name="uwkap" localSheetId="2" hidden="1">{"TAB1",#N/A,TRUE,"GENERAL";"TAB2",#N/A,TRUE,"GENERAL";"TAB3",#N/A,TRUE,"GENERAL";"TAB4",#N/A,TRUE,"GENERAL";"TAB5",#N/A,TRUE,"GENERAL"}</definedName>
    <definedName name="uwkap" localSheetId="0">#REF!</definedName>
    <definedName name="uwkap" localSheetId="1">#REF!</definedName>
    <definedName name="uwkap">#REF!</definedName>
    <definedName name="uyiyiy" localSheetId="2" hidden="1">{"TAB1",#N/A,TRUE,"GENERAL";"TAB2",#N/A,TRUE,"GENERAL";"TAB3",#N/A,TRUE,"GENERAL";"TAB4",#N/A,TRUE,"GENERAL";"TAB5",#N/A,TRUE,"GENERAL"}</definedName>
    <definedName name="uyiyiy" localSheetId="0">#REF!</definedName>
    <definedName name="uyiyiy" localSheetId="1">#REF!</definedName>
    <definedName name="uyiyiy">#REF!</definedName>
    <definedName name="uytu" localSheetId="2" hidden="1">{"TAB1",#N/A,TRUE,"GENERAL";"TAB2",#N/A,TRUE,"GENERAL";"TAB3",#N/A,TRUE,"GENERAL";"TAB4",#N/A,TRUE,"GENERAL";"TAB5",#N/A,TRUE,"GENERAL"}</definedName>
    <definedName name="uytu" localSheetId="0">#REF!</definedName>
    <definedName name="uytu" localSheetId="1">#REF!</definedName>
    <definedName name="uytu">#REF!</definedName>
    <definedName name="uyur" localSheetId="2" hidden="1">{"via1",#N/A,TRUE,"general";"via2",#N/A,TRUE,"general";"via3",#N/A,TRUE,"general"}</definedName>
    <definedName name="uyur" localSheetId="0">#REF!</definedName>
    <definedName name="uyur" localSheetId="1">#REF!</definedName>
    <definedName name="uyur">#REF!</definedName>
    <definedName name="v" localSheetId="2" hidden="1">{"TAB1",#N/A,TRUE,"GENERAL";"TAB2",#N/A,TRUE,"GENERAL";"TAB3",#N/A,TRUE,"GENERAL";"TAB4",#N/A,TRUE,"GENERAL";"TAB5",#N/A,TRUE,"GENERAL"}</definedName>
    <definedName name="v" localSheetId="0">#REF!</definedName>
    <definedName name="v" localSheetId="1">#REF!</definedName>
    <definedName name="v">#REF!</definedName>
    <definedName name="VALDES" localSheetId="2">#REF!</definedName>
    <definedName name="VALDES" localSheetId="0">#REF!</definedName>
    <definedName name="VALDES" localSheetId="1">#REF!</definedName>
    <definedName name="VALDES">#REF!</definedName>
    <definedName name="valor1" localSheetId="0">#REF!</definedName>
    <definedName name="valor1" localSheetId="1">#REF!</definedName>
    <definedName name="valor1">#REF!</definedName>
    <definedName name="valor2" localSheetId="0">#REF!</definedName>
    <definedName name="valor2" localSheetId="1">#REF!</definedName>
    <definedName name="valor2">#REF!</definedName>
    <definedName name="VALOR3">#REF!</definedName>
    <definedName name="ValorCto">[108]CONTRATO!$E$9</definedName>
    <definedName name="ValorEjecutado" localSheetId="2">#REF!</definedName>
    <definedName name="ValorEjecutado" localSheetId="0">#REF!</definedName>
    <definedName name="ValorEjecutado" localSheetId="1">#REF!</definedName>
    <definedName name="ValorEjecutado">#REF!</definedName>
    <definedName name="ValorProyecto" localSheetId="0">#REF!</definedName>
    <definedName name="ValorProyecto" localSheetId="1">#REF!</definedName>
    <definedName name="ValorProyecto">#REF!</definedName>
    <definedName name="ValorRecursosComprometidos" localSheetId="0">#REF!</definedName>
    <definedName name="ValorRecursosComprometidos" localSheetId="1">#REF!</definedName>
    <definedName name="ValorRecursosComprometidos">#REF!</definedName>
    <definedName name="Values_Entered">IF('FORMATO APU'!Loan_Amount*Interest_Rate*'FORMATO APU'!Loan_Years*'FORMATO APU'!Loan_Start&gt;0,1,0)</definedName>
    <definedName name="Válvulas" localSheetId="2">#REF!</definedName>
    <definedName name="Válvulas" localSheetId="0">#REF!</definedName>
    <definedName name="Válvulas" localSheetId="1">#REF!</definedName>
    <definedName name="Válvulas">#REF!</definedName>
    <definedName name="Var">[20]Varios.!$E$1:$E$65536</definedName>
    <definedName name="VARIACION1" localSheetId="2">#REF!</definedName>
    <definedName name="VARIACION1" localSheetId="0">#REF!</definedName>
    <definedName name="VARIACION1" localSheetId="1">#REF!</definedName>
    <definedName name="VARIACION1">#REF!</definedName>
    <definedName name="Varios" localSheetId="0">#REF!</definedName>
    <definedName name="Varios" localSheetId="1">#REF!</definedName>
    <definedName name="Varios">#REF!</definedName>
    <definedName name="vbvbvbvb" localSheetId="2" hidden="1">{"TAB1",#N/A,TRUE,"GENERAL";"TAB2",#N/A,TRUE,"GENERAL";"TAB3",#N/A,TRUE,"GENERAL";"TAB4",#N/A,TRUE,"GENERAL";"TAB5",#N/A,TRUE,"GENERAL"}</definedName>
    <definedName name="vbvbvbvb" localSheetId="0">#REF!</definedName>
    <definedName name="vbvbvbvb" localSheetId="1">#REF!</definedName>
    <definedName name="vbvbvbvb">#REF!</definedName>
    <definedName name="vc" localSheetId="2">#REF!</definedName>
    <definedName name="vc">#REF!</definedName>
    <definedName name="vct" localSheetId="2">#REF!</definedName>
    <definedName name="vct">#REF!</definedName>
    <definedName name="vcvv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0">#REF!</definedName>
    <definedName name="vcvvc" localSheetId="1">#REF!</definedName>
    <definedName name="vcvvc">#REF!</definedName>
    <definedName name="vdfvuio" localSheetId="2" hidden="1">{"via1",#N/A,TRUE,"general";"via2",#N/A,TRUE,"general";"via3",#N/A,TRUE,"general"}</definedName>
    <definedName name="vdfvuio" localSheetId="0">#REF!</definedName>
    <definedName name="vdfvuio" localSheetId="1">#REF!</definedName>
    <definedName name="vdfvuio">#REF!</definedName>
    <definedName name="vdsvnj" localSheetId="2" hidden="1">{"via1",#N/A,TRUE,"general";"via2",#N/A,TRUE,"general";"via3",#N/A,TRUE,"general"}</definedName>
    <definedName name="vdsvnj" localSheetId="0">#REF!</definedName>
    <definedName name="vdsvnj" localSheetId="1">#REF!</definedName>
    <definedName name="vdsvnj">#REF!</definedName>
    <definedName name="VentaAiu" localSheetId="2">#REF!</definedName>
    <definedName name="VentaAiu" localSheetId="0">#REF!</definedName>
    <definedName name="VentaAiu" localSheetId="1">#REF!</definedName>
    <definedName name="VentaAiu">#REF!</definedName>
    <definedName name="VEX" localSheetId="2">[12]Tablas!#REF!</definedName>
    <definedName name="VEX" localSheetId="0">#REF!</definedName>
    <definedName name="VEX" localSheetId="1">#REF!</definedName>
    <definedName name="VEX">#REF!</definedName>
    <definedName name="VEX_ON" localSheetId="2">#REF!</definedName>
    <definedName name="VEX_ON" localSheetId="0">#REF!</definedName>
    <definedName name="VEX_ON" localSheetId="1">#REF!</definedName>
    <definedName name="VEX_ON">#REF!</definedName>
    <definedName name="VEX1_1" localSheetId="2">[12]Tablas!#REF!</definedName>
    <definedName name="VEX1_1" localSheetId="0">#REF!</definedName>
    <definedName name="VEX1_1" localSheetId="1">#REF!</definedName>
    <definedName name="VEX1_1">#REF!</definedName>
    <definedName name="VEX1_1_1" localSheetId="2">[12]Tablas!#REF!</definedName>
    <definedName name="VEX1_1_1" localSheetId="0">#REF!</definedName>
    <definedName name="VEX1_1_1" localSheetId="1">#REF!</definedName>
    <definedName name="VEX1_1_1">#REF!</definedName>
    <definedName name="VEX1_1_2" localSheetId="2">[12]Tablas!#REF!</definedName>
    <definedName name="VEX1_1_2" localSheetId="0">#REF!</definedName>
    <definedName name="VEX1_1_2" localSheetId="1">#REF!</definedName>
    <definedName name="VEX1_1_2">#REF!</definedName>
    <definedName name="VEX1_1_3" localSheetId="2">[12]Tablas!#REF!</definedName>
    <definedName name="VEX1_1_3" localSheetId="0">#REF!</definedName>
    <definedName name="VEX1_1_3" localSheetId="1">#REF!</definedName>
    <definedName name="VEX1_1_3">#REF!</definedName>
    <definedName name="VEX1_1_4" localSheetId="2">[12]Tablas!#REF!</definedName>
    <definedName name="VEX1_1_4" localSheetId="0">#REF!</definedName>
    <definedName name="VEX1_1_4" localSheetId="1">#REF!</definedName>
    <definedName name="VEX1_1_4">#REF!</definedName>
    <definedName name="VEX1_2" localSheetId="2">[12]Tablas!#REF!</definedName>
    <definedName name="VEX1_2">#REF!</definedName>
    <definedName name="VEX1_3" localSheetId="2">[12]Tablas!#REF!</definedName>
    <definedName name="VEX1_3">#REF!</definedName>
    <definedName name="VFA" localSheetId="2">[12]Tablas!#REF!</definedName>
    <definedName name="VFA">#REF!</definedName>
    <definedName name="VFA1_1" localSheetId="2">[12]Tablas!#REF!</definedName>
    <definedName name="VFA1_1">#REF!</definedName>
    <definedName name="VFA1_1_1" localSheetId="2">[12]Tablas!#REF!</definedName>
    <definedName name="VFA1_1_1">#REF!</definedName>
    <definedName name="VFA1_1_2" localSheetId="2">[12]Tablas!#REF!</definedName>
    <definedName name="VFA1_1_2">#REF!</definedName>
    <definedName name="VFA1_1_3" localSheetId="2">[12]Tablas!#REF!</definedName>
    <definedName name="VFA1_1_3">#REF!</definedName>
    <definedName name="VFA1_1_4" localSheetId="2">[12]Tablas!#REF!</definedName>
    <definedName name="VFA1_1_4">#REF!</definedName>
    <definedName name="VFA1_1_5" localSheetId="2">[12]Tablas!#REF!</definedName>
    <definedName name="VFA1_1_5">#REF!</definedName>
    <definedName name="VFA1_1_6" localSheetId="2">[12]Tablas!#REF!</definedName>
    <definedName name="VFA1_1_6">#REF!</definedName>
    <definedName name="VFA1_2" localSheetId="2">[12]Tablas!#REF!</definedName>
    <definedName name="VFA1_2">#REF!</definedName>
    <definedName name="VFA1_3" localSheetId="2">[12]Tablas!#REF!</definedName>
    <definedName name="VFA1_3">#REF!</definedName>
    <definedName name="vfbgnhyt" localSheetId="2" hidden="1">{"via1",#N/A,TRUE,"general";"via2",#N/A,TRUE,"general";"via3",#N/A,TRUE,"general"}</definedName>
    <definedName name="vfbgnhyt" localSheetId="0">#REF!</definedName>
    <definedName name="vfbgnhyt" localSheetId="1">#REF!</definedName>
    <definedName name="vfbgnhyt">#REF!</definedName>
    <definedName name="vfh" localSheetId="2">'[74]7422CW00'!#REF!</definedName>
    <definedName name="vfh">#REF!</definedName>
    <definedName name="VFR" localSheetId="2">#REF!</definedName>
    <definedName name="VFR" localSheetId="0">#REF!</definedName>
    <definedName name="VFR" localSheetId="1">#REF!</definedName>
    <definedName name="VFR">#REF!</definedName>
    <definedName name="vfvdv" localSheetId="2" hidden="1">{"TAB1",#N/A,TRUE,"GENERAL";"TAB2",#N/A,TRUE,"GENERAL";"TAB3",#N/A,TRUE,"GENERAL";"TAB4",#N/A,TRUE,"GENERAL";"TAB5",#N/A,TRUE,"GENERAL"}</definedName>
    <definedName name="vfvdv" localSheetId="0">#REF!</definedName>
    <definedName name="vfvdv" localSheetId="1">#REF!</definedName>
    <definedName name="vfvdv">#REF!</definedName>
    <definedName name="vfvf" localSheetId="2" hidden="1">{"TAB1",#N/A,TRUE,"GENERAL";"TAB2",#N/A,TRUE,"GENERAL";"TAB3",#N/A,TRUE,"GENERAL";"TAB4",#N/A,TRUE,"GENERAL";"TAB5",#N/A,TRUE,"GENERAL"}</definedName>
    <definedName name="vfvf" localSheetId="0">#REF!</definedName>
    <definedName name="vfvf" localSheetId="1">#REF!</definedName>
    <definedName name="vfvf">#REF!</definedName>
    <definedName name="VIA" localSheetId="2">#REF!</definedName>
    <definedName name="VIA">#REF!</definedName>
    <definedName name="VICEP_DIRECC">[89]Tablas!$A$6:$A$26</definedName>
    <definedName name="VigenciaDolares" localSheetId="2">#REF!</definedName>
    <definedName name="VigenciaDolares" localSheetId="0">#REF!</definedName>
    <definedName name="VigenciaDolares" localSheetId="1">#REF!</definedName>
    <definedName name="VigenciaDolares">#REF!</definedName>
    <definedName name="VigenciaPesos" localSheetId="0">#REF!</definedName>
    <definedName name="VigenciaPesos" localSheetId="1">#REF!</definedName>
    <definedName name="VigenciaPesos">#REF!</definedName>
    <definedName name="VIGFUTURA">[89]Tablas!$J$6:$J$8</definedName>
    <definedName name="VIT" localSheetId="2">[12]Tablas!#REF!</definedName>
    <definedName name="VIT">#REF!</definedName>
    <definedName name="VIT1_1" localSheetId="2">[12]Tablas!#REF!</definedName>
    <definedName name="VIT1_1">#REF!</definedName>
    <definedName name="VIT1_1_1" localSheetId="2">[12]Tablas!#REF!</definedName>
    <definedName name="VIT1_1_1">#REF!</definedName>
    <definedName name="VIT1_1_10" localSheetId="2">[12]Tablas!#REF!</definedName>
    <definedName name="VIT1_1_10">#REF!</definedName>
    <definedName name="VIT1_1_11" localSheetId="2">[12]Tablas!#REF!</definedName>
    <definedName name="VIT1_1_11">#REF!</definedName>
    <definedName name="VIT1_1_12" localSheetId="2">[12]Tablas!#REF!</definedName>
    <definedName name="VIT1_1_12">#REF!</definedName>
    <definedName name="VIT1_1_13" localSheetId="2">[12]Tablas!#REF!</definedName>
    <definedName name="VIT1_1_13">#REF!</definedName>
    <definedName name="VIT1_1_14" localSheetId="2">[12]Tablas!#REF!</definedName>
    <definedName name="VIT1_1_14">#REF!</definedName>
    <definedName name="VIT1_1_15" localSheetId="2">[12]Tablas!#REF!</definedName>
    <definedName name="VIT1_1_15">#REF!</definedName>
    <definedName name="VIT1_1_16" localSheetId="2">[12]Tablas!#REF!</definedName>
    <definedName name="VIT1_1_16">#REF!</definedName>
    <definedName name="VIt1_1_17" localSheetId="2">[12]Tablas!#REF!</definedName>
    <definedName name="VIt1_1_17">#REF!</definedName>
    <definedName name="VIT1_1_18" localSheetId="2">[12]Tablas!#REF!</definedName>
    <definedName name="VIT1_1_18">#REF!</definedName>
    <definedName name="VIt1_1_19" localSheetId="2">[12]Tablas!#REF!</definedName>
    <definedName name="VIt1_1_19">#REF!</definedName>
    <definedName name="VIT1_1_2" localSheetId="2">[12]Tablas!#REF!</definedName>
    <definedName name="VIT1_1_2">#REF!</definedName>
    <definedName name="VIT1_1_20" localSheetId="2">[12]Tablas!#REF!</definedName>
    <definedName name="VIT1_1_20">#REF!</definedName>
    <definedName name="VIT1_1_3" localSheetId="2">[12]Tablas!#REF!</definedName>
    <definedName name="VIT1_1_3">#REF!</definedName>
    <definedName name="VIT1_1_4" localSheetId="2">[12]Tablas!#REF!</definedName>
    <definedName name="VIT1_1_4">#REF!</definedName>
    <definedName name="VIT1_1_5" localSheetId="2">[12]Tablas!#REF!</definedName>
    <definedName name="VIT1_1_5">#REF!</definedName>
    <definedName name="VIT1_1_6" localSheetId="2">[12]Tablas!#REF!</definedName>
    <definedName name="VIT1_1_6">#REF!</definedName>
    <definedName name="VIT1_1_7" localSheetId="2">[12]Tablas!#REF!</definedName>
    <definedName name="VIT1_1_7">#REF!</definedName>
    <definedName name="VIT1_1_8" localSheetId="2">[12]Tablas!#REF!</definedName>
    <definedName name="VIT1_1_8">#REF!</definedName>
    <definedName name="VIT1_1_9" localSheetId="2">[12]Tablas!#REF!</definedName>
    <definedName name="VIT1_1_9">#REF!</definedName>
    <definedName name="VIT1_2" localSheetId="2">[12]Tablas!#REF!</definedName>
    <definedName name="VIT1_2">#REF!</definedName>
    <definedName name="VIT1_3" localSheetId="2">[12]Tablas!#REF!</definedName>
    <definedName name="VIT1_3">#REF!</definedName>
    <definedName name="VIT1_4" localSheetId="2">[12]Tablas!#REF!</definedName>
    <definedName name="VIT1_4">#REF!</definedName>
    <definedName name="VIT1_5" localSheetId="2">[12]Tablas!#REF!</definedName>
    <definedName name="VIT1_5">#REF!</definedName>
    <definedName name="VIT1_6" localSheetId="2">[12]Tablas!#REF!</definedName>
    <definedName name="VIT1_6">#REF!</definedName>
    <definedName name="vital5">[50]Personalizar!$E$15</definedName>
    <definedName name="vk" localSheetId="2" hidden="1">{"via1",#N/A,TRUE,"general";"via2",#N/A,TRUE,"general";"via3",#N/A,TRUE,"general"}</definedName>
    <definedName name="vk" localSheetId="0">#REF!</definedName>
    <definedName name="vk" localSheetId="1">#REF!</definedName>
    <definedName name="vk">#REF!</definedName>
    <definedName name="vnbvxb" localSheetId="2" hidden="1">{"via1",#N/A,TRUE,"general";"via2",#N/A,TRUE,"general";"via3",#N/A,TRUE,"general"}</definedName>
    <definedName name="vnbvxb" localSheetId="0">#REF!</definedName>
    <definedName name="vnbvxb" localSheetId="1">#REF!</definedName>
    <definedName name="vnbvxb">#REF!</definedName>
    <definedName name="VNVBN" localSheetId="2" hidden="1">{"TAB1",#N/A,TRUE,"GENERAL";"TAB2",#N/A,TRUE,"GENERAL";"TAB3",#N/A,TRUE,"GENERAL";"TAB4",#N/A,TRUE,"GENERAL";"TAB5",#N/A,TRUE,"GENERAL"}</definedName>
    <definedName name="VNVBN" localSheetId="0">#REF!</definedName>
    <definedName name="VNVBN" localSheetId="1">#REF!</definedName>
    <definedName name="VNVBN">#REF!</definedName>
    <definedName name="vp" localSheetId="2">#REF!</definedName>
    <definedName name="vp">#REF!</definedName>
    <definedName name="VPN" localSheetId="2">#REF!</definedName>
    <definedName name="VPN">#REF!</definedName>
    <definedName name="VPNCCP" localSheetId="2">#REF!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 localSheetId="2">[12]Tablas!#REF!</definedName>
    <definedName name="VPR1_1">#REF!</definedName>
    <definedName name="VPR1_1_1" localSheetId="2">[12]Tablas!#REF!</definedName>
    <definedName name="VPR1_1_1">#REF!</definedName>
    <definedName name="VPR1_1_10" localSheetId="2">[12]Tablas!#REF!</definedName>
    <definedName name="VPR1_1_10">#REF!</definedName>
    <definedName name="VPR1_1_11" localSheetId="2">[12]Tablas!#REF!</definedName>
    <definedName name="VPR1_1_11">#REF!</definedName>
    <definedName name="VPR1_1_12" localSheetId="2">[12]Tablas!#REF!</definedName>
    <definedName name="VPR1_1_12">#REF!</definedName>
    <definedName name="VPR1_1_13" localSheetId="2">[12]Tablas!#REF!</definedName>
    <definedName name="VPR1_1_13">#REF!</definedName>
    <definedName name="VPR1_1_14" localSheetId="2">[12]Tablas!#REF!</definedName>
    <definedName name="VPR1_1_14">#REF!</definedName>
    <definedName name="VPR1_1_15" localSheetId="2">[12]Tablas!#REF!</definedName>
    <definedName name="VPR1_1_15">#REF!</definedName>
    <definedName name="VPR1_1_16" localSheetId="2">[12]Tablas!#REF!</definedName>
    <definedName name="VPR1_1_16">#REF!</definedName>
    <definedName name="VPR1_1_17" localSheetId="2">[12]Tablas!#REF!</definedName>
    <definedName name="VPR1_1_17">#REF!</definedName>
    <definedName name="VPR1_1_18" localSheetId="2">[12]Tablas!#REF!</definedName>
    <definedName name="VPR1_1_18">#REF!</definedName>
    <definedName name="VPR1_1_19" localSheetId="2">[12]Tablas!#REF!</definedName>
    <definedName name="VPR1_1_19">#REF!</definedName>
    <definedName name="VPR1_1_2" localSheetId="2">[12]Tablas!#REF!</definedName>
    <definedName name="VPR1_1_2">#REF!</definedName>
    <definedName name="VPR1_1_20" localSheetId="2">[12]Tablas!#REF!</definedName>
    <definedName name="VPR1_1_20">#REF!</definedName>
    <definedName name="VPR1_1_21" localSheetId="2">[12]Tablas!#REF!</definedName>
    <definedName name="VPR1_1_21">#REF!</definedName>
    <definedName name="VPR1_1_22" localSheetId="2">[12]Tablas!#REF!</definedName>
    <definedName name="VPR1_1_22">#REF!</definedName>
    <definedName name="VPR1_1_23" localSheetId="2">[12]Tablas!#REF!</definedName>
    <definedName name="VPR1_1_23">#REF!</definedName>
    <definedName name="VPR1_1_24" localSheetId="2">[12]Tablas!#REF!</definedName>
    <definedName name="VPR1_1_24">#REF!</definedName>
    <definedName name="VPR1_1_25" localSheetId="2">[12]Tablas!#REF!</definedName>
    <definedName name="VPR1_1_25">#REF!</definedName>
    <definedName name="VPR1_1_26" localSheetId="2">[12]Tablas!#REF!</definedName>
    <definedName name="VPR1_1_26">#REF!</definedName>
    <definedName name="VPR1_1_27" localSheetId="2">[12]Tablas!#REF!</definedName>
    <definedName name="VPR1_1_27">#REF!</definedName>
    <definedName name="VPR1_1_28" localSheetId="2">[12]Tablas!#REF!</definedName>
    <definedName name="VPR1_1_28">#REF!</definedName>
    <definedName name="VPR1_1_29" localSheetId="2">[12]Tablas!#REF!</definedName>
    <definedName name="VPR1_1_29">#REF!</definedName>
    <definedName name="VPR1_1_3" localSheetId="2">[12]Tablas!#REF!</definedName>
    <definedName name="VPR1_1_3">#REF!</definedName>
    <definedName name="VPR1_1_30" localSheetId="2">[12]Tablas!#REF!</definedName>
    <definedName name="VPR1_1_30">#REF!</definedName>
    <definedName name="VPR1_1_31" localSheetId="2">[12]Tablas!#REF!</definedName>
    <definedName name="VPR1_1_31">#REF!</definedName>
    <definedName name="VPR1_1_32" localSheetId="2">[12]Tablas!#REF!</definedName>
    <definedName name="VPR1_1_32">#REF!</definedName>
    <definedName name="VPR1_1_4" localSheetId="2">[12]Tablas!#REF!</definedName>
    <definedName name="VPR1_1_4">#REF!</definedName>
    <definedName name="VPR1_1_5" localSheetId="2">[12]Tablas!#REF!</definedName>
    <definedName name="VPR1_1_5">#REF!</definedName>
    <definedName name="VPR1_1_6" localSheetId="2">[12]Tablas!#REF!</definedName>
    <definedName name="VPR1_1_6">#REF!</definedName>
    <definedName name="VPR1_1_7" localSheetId="2">[12]Tablas!#REF!</definedName>
    <definedName name="VPR1_1_7">#REF!</definedName>
    <definedName name="VPR1_1_8" localSheetId="2">[12]Tablas!#REF!</definedName>
    <definedName name="VPR1_1_8">#REF!</definedName>
    <definedName name="VPR1_1_9" localSheetId="2">[12]Tablas!#REF!</definedName>
    <definedName name="VPR1_1_9">#REF!</definedName>
    <definedName name="VPR1_2" localSheetId="2">[12]Tablas!#REF!</definedName>
    <definedName name="VPR1_2">#REF!</definedName>
    <definedName name="VPR1_3" localSheetId="2">[12]Tablas!#REF!</definedName>
    <definedName name="VPR1_3">#REF!</definedName>
    <definedName name="VPR1_4" localSheetId="2">[12]Tablas!#REF!</definedName>
    <definedName name="VPR1_4">#REF!</definedName>
    <definedName name="VPR1_5" localSheetId="2">[12]Tablas!#REF!</definedName>
    <definedName name="VPR1_5">#REF!</definedName>
    <definedName name="VPR1_6" localSheetId="2">[12]Tablas!#REF!</definedName>
    <definedName name="VPR1_6">#REF!</definedName>
    <definedName name="vpt" localSheetId="2">#REF!</definedName>
    <definedName name="vpt" localSheetId="0">#REF!</definedName>
    <definedName name="vpt" localSheetId="1">#REF!</definedName>
    <definedName name="vpt">#REF!</definedName>
    <definedName name="VRP" localSheetId="2">[12]Tablas!#REF!</definedName>
    <definedName name="VRP">#REF!</definedName>
    <definedName name="VRP_PETROQ" localSheetId="2">#REF!</definedName>
    <definedName name="VRP_PETROQ" localSheetId="0">#REF!</definedName>
    <definedName name="VRP_PETROQ" localSheetId="1">#REF!</definedName>
    <definedName name="VRP_PETROQ">#REF!</definedName>
    <definedName name="VRP1_1" localSheetId="2">[12]Tablas!#REF!</definedName>
    <definedName name="VRP1_1">#REF!</definedName>
    <definedName name="VRP1_1_1" localSheetId="2">[12]Tablas!#REF!</definedName>
    <definedName name="VRP1_1_1">#REF!</definedName>
    <definedName name="VRP1_1_10" localSheetId="2">[12]Tablas!#REF!</definedName>
    <definedName name="VRP1_1_10">#REF!</definedName>
    <definedName name="VRP1_1_11" localSheetId="2">[12]Tablas!#REF!</definedName>
    <definedName name="VRP1_1_11">#REF!</definedName>
    <definedName name="VRP1_1_12" localSheetId="2">[12]Tablas!#REF!</definedName>
    <definedName name="VRP1_1_12">#REF!</definedName>
    <definedName name="VRP1_1_13" localSheetId="2">[12]Tablas!#REF!</definedName>
    <definedName name="VRP1_1_13">#REF!</definedName>
    <definedName name="VRP1_1_14" localSheetId="2">[12]Tablas!#REF!</definedName>
    <definedName name="VRP1_1_14">#REF!</definedName>
    <definedName name="VRP1_1_15" localSheetId="2">[12]Tablas!#REF!</definedName>
    <definedName name="VRP1_1_15">#REF!</definedName>
    <definedName name="VRP1_1_16" localSheetId="2">[12]Tablas!#REF!</definedName>
    <definedName name="VRP1_1_16">#REF!</definedName>
    <definedName name="VRP1_1_17" localSheetId="2">[12]Tablas!#REF!</definedName>
    <definedName name="VRP1_1_17">#REF!</definedName>
    <definedName name="VRP1_1_18" localSheetId="2">[12]Tablas!#REF!</definedName>
    <definedName name="VRP1_1_18">#REF!</definedName>
    <definedName name="VRP1_1_19" localSheetId="2">[12]Tablas!#REF!</definedName>
    <definedName name="VRP1_1_19">#REF!</definedName>
    <definedName name="VRP1_1_2" localSheetId="2">[12]Tablas!#REF!</definedName>
    <definedName name="VRP1_1_2">#REF!</definedName>
    <definedName name="VRP1_1_20" localSheetId="2">[12]Tablas!#REF!</definedName>
    <definedName name="VRP1_1_20">#REF!</definedName>
    <definedName name="VRP1_1_21" localSheetId="2">[12]Tablas!#REF!</definedName>
    <definedName name="VRP1_1_21">#REF!</definedName>
    <definedName name="VRP1_1_22" localSheetId="2">[12]Tablas!#REF!</definedName>
    <definedName name="VRP1_1_22">#REF!</definedName>
    <definedName name="VRP1_1_23" localSheetId="2">[12]Tablas!#REF!</definedName>
    <definedName name="VRP1_1_23">#REF!</definedName>
    <definedName name="VRP1_1_3" localSheetId="2">[12]Tablas!#REF!</definedName>
    <definedName name="VRP1_1_3">#REF!</definedName>
    <definedName name="VRP1_1_4" localSheetId="2">[12]Tablas!#REF!</definedName>
    <definedName name="VRP1_1_4">#REF!</definedName>
    <definedName name="VRP1_1_5" localSheetId="2">[12]Tablas!#REF!</definedName>
    <definedName name="VRP1_1_5">#REF!</definedName>
    <definedName name="VRP1_1_6" localSheetId="2">[12]Tablas!#REF!</definedName>
    <definedName name="VRP1_1_6">#REF!</definedName>
    <definedName name="VRP1_1_7" localSheetId="2">[12]Tablas!#REF!</definedName>
    <definedName name="VRP1_1_7">#REF!</definedName>
    <definedName name="VRP1_1_8" localSheetId="2">[12]Tablas!#REF!</definedName>
    <definedName name="VRP1_1_8">#REF!</definedName>
    <definedName name="VRP1_1_9" localSheetId="2">[12]Tablas!#REF!</definedName>
    <definedName name="VRP1_1_9">#REF!</definedName>
    <definedName name="VRP1_2" localSheetId="2">[12]Tablas!#REF!</definedName>
    <definedName name="VRP1_2">#REF!</definedName>
    <definedName name="VRP1_3" localSheetId="2">[12]Tablas!#REF!</definedName>
    <definedName name="VRP1_3">#REF!</definedName>
    <definedName name="VRP1_4" localSheetId="2">[12]Tablas!#REF!</definedName>
    <definedName name="VRP1_4">#REF!</definedName>
    <definedName name="vsdfj" localSheetId="2" hidden="1">{"via1",#N/A,TRUE,"general";"via2",#N/A,TRUE,"general";"via3",#N/A,TRUE,"general"}</definedName>
    <definedName name="vsdfj" localSheetId="0">#REF!</definedName>
    <definedName name="vsdfj" localSheetId="1">#REF!</definedName>
    <definedName name="vsdfj">#REF!</definedName>
    <definedName name="VSM" localSheetId="2">[12]Tablas!#REF!</definedName>
    <definedName name="VSM">#REF!</definedName>
    <definedName name="VSM1_1" localSheetId="2">[12]Tablas!#REF!</definedName>
    <definedName name="VSM1_1">#REF!</definedName>
    <definedName name="VSM1_1_1" localSheetId="2">[12]Tablas!#REF!</definedName>
    <definedName name="VSM1_1_1">#REF!</definedName>
    <definedName name="VSM1_1_2" localSheetId="2">[12]Tablas!#REF!</definedName>
    <definedName name="VSM1_1_2">#REF!</definedName>
    <definedName name="VSM1_1_3" localSheetId="2">[12]Tablas!#REF!</definedName>
    <definedName name="VSM1_1_3">#REF!</definedName>
    <definedName name="VSM1_1_4" localSheetId="2">[12]Tablas!#REF!</definedName>
    <definedName name="VSM1_1_4">#REF!</definedName>
    <definedName name="VSM1_1_5" localSheetId="2">[12]Tablas!#REF!</definedName>
    <definedName name="VSM1_1_5">#REF!</definedName>
    <definedName name="VSM1_2" localSheetId="2">[12]Tablas!#REF!</definedName>
    <definedName name="VSM1_2">#REF!</definedName>
    <definedName name="VSM1_3" localSheetId="2">[12]Tablas!#REF!</definedName>
    <definedName name="VSM1_3">#REF!</definedName>
    <definedName name="VSM1_4" localSheetId="2">[12]Tablas!#REF!</definedName>
    <definedName name="VSM1_4">#REF!</definedName>
    <definedName name="VSM1_5" localSheetId="2">[12]Tablas!#REF!</definedName>
    <definedName name="VSM1_5">#REF!</definedName>
    <definedName name="vsp" localSheetId="2">#REF!</definedName>
    <definedName name="vsp" localSheetId="0">#REF!</definedName>
    <definedName name="vsp" localSheetId="1">#REF!</definedName>
    <definedName name="vsp">#REF!</definedName>
    <definedName name="vt" localSheetId="2" hidden="1">{"via1",#N/A,TRUE,"general";"via2",#N/A,TRUE,"general";"via3",#N/A,TRUE,"general"}</definedName>
    <definedName name="vt" localSheetId="0">#REF!</definedName>
    <definedName name="vt" localSheetId="1">#REF!</definedName>
    <definedName name="vt">#REF!</definedName>
    <definedName name="vutil" localSheetId="2">#REF!</definedName>
    <definedName name="vutil">#REF!</definedName>
    <definedName name="vvcxv" localSheetId="2" hidden="1">{"TAB1",#N/A,TRUE,"GENERAL";"TAB2",#N/A,TRUE,"GENERAL";"TAB3",#N/A,TRUE,"GENERAL";"TAB4",#N/A,TRUE,"GENERAL";"TAB5",#N/A,TRUE,"GENERAL"}</definedName>
    <definedName name="vvcxv" localSheetId="0">#REF!</definedName>
    <definedName name="vvcxv" localSheetId="1">#REF!</definedName>
    <definedName name="vvcxv">#REF!</definedName>
    <definedName name="Vvkmh" localSheetId="2">#REF!</definedName>
    <definedName name="Vvkmh">#REF!</definedName>
    <definedName name="Vvmph" localSheetId="2">#REF!</definedName>
    <definedName name="Vvmph">#REF!</definedName>
    <definedName name="VVV" localSheetId="0">#REF!</definedName>
    <definedName name="VVV" localSheetId="1">#REF!</definedName>
    <definedName name="VVV">#REF!</definedName>
    <definedName name="vvvvt" localSheetId="2" hidden="1">{"via1",#N/A,TRUE,"general";"via2",#N/A,TRUE,"general";"via3",#N/A,TRUE,"general"}</definedName>
    <definedName name="vvvvt" localSheetId="0">#REF!</definedName>
    <definedName name="vvvvt" localSheetId="1">#REF!</definedName>
    <definedName name="vvvvt">#REF!</definedName>
    <definedName name="vvvvvvf" localSheetId="2" hidden="1">{"via1",#N/A,TRUE,"general";"via2",#N/A,TRUE,"general";"via3",#N/A,TRUE,"general"}</definedName>
    <definedName name="vvvvvvf" localSheetId="0">#REF!</definedName>
    <definedName name="vvvvvvf" localSheetId="1">#REF!</definedName>
    <definedName name="vvvvvvf">#REF!</definedName>
    <definedName name="vy" localSheetId="2" hidden="1">{"TAB1",#N/A,TRUE,"GENERAL";"TAB2",#N/A,TRUE,"GENERAL";"TAB3",#N/A,TRUE,"GENERAL";"TAB4",#N/A,TRUE,"GENERAL";"TAB5",#N/A,TRUE,"GENERAL"}</definedName>
    <definedName name="vy" localSheetId="0">#REF!</definedName>
    <definedName name="vy" localSheetId="1">#REF!</definedName>
    <definedName name="vy">#REF!</definedName>
    <definedName name="w2w2w" localSheetId="2" hidden="1">{"via1",#N/A,TRUE,"general";"via2",#N/A,TRUE,"general";"via3",#N/A,TRUE,"general"}</definedName>
    <definedName name="w2w2w" localSheetId="0">#REF!</definedName>
    <definedName name="w2w2w" localSheetId="1">#REF!</definedName>
    <definedName name="w2w2w">#REF!</definedName>
    <definedName name="WAGE_RATE" localSheetId="2">#REF!</definedName>
    <definedName name="WAGE_RATE">#REF!</definedName>
    <definedName name="Wage0100" localSheetId="2">#REF!</definedName>
    <definedName name="Wage0100">#REF!</definedName>
    <definedName name="Wage0200" localSheetId="2">#REF!</definedName>
    <definedName name="Wage0200">#REF!</definedName>
    <definedName name="WBS" localSheetId="2">'[109]2004'!#REF!</definedName>
    <definedName name="WBS">#REF!</definedName>
    <definedName name="Wcut" localSheetId="2">#REF!</definedName>
    <definedName name="Wcut" localSheetId="0">#REF!</definedName>
    <definedName name="Wcut" localSheetId="1">#REF!</definedName>
    <definedName name="Wcut">#REF!</definedName>
    <definedName name="WD" localSheetId="0">#REF!</definedName>
    <definedName name="WD" localSheetId="1">#REF!</definedName>
    <definedName name="WD">#REF!</definedName>
    <definedName name="WDD" localSheetId="2" hidden="1">{#N/A,#N/A,FALSE,"orthoflow";#N/A,#N/A,FALSE,"Miscelaneos";#N/A,#N/A,FALSE,"Instrumentacio";#N/A,#N/A,FALSE,"Electrico";#N/A,#N/A,FALSE,"Valv. Seguridad"}</definedName>
    <definedName name="WDD" localSheetId="0">#REF!</definedName>
    <definedName name="WDD" localSheetId="1">#REF!</definedName>
    <definedName name="WDD">#REF!</definedName>
    <definedName name="WDFSDF" localSheetId="2">'[37]Res-Accide-10'!#REF!</definedName>
    <definedName name="WDFSDF">#REF!</definedName>
    <definedName name="wedw" localSheetId="2">#REF!</definedName>
    <definedName name="wedw" localSheetId="0">#REF!</definedName>
    <definedName name="wedw" localSheetId="1">#REF!</definedName>
    <definedName name="wedw">#REF!</definedName>
    <definedName name="WEFWE" localSheetId="2">'[37]Res-Accide-10'!#REF!</definedName>
    <definedName name="WEFWE">#REF!</definedName>
    <definedName name="WER">'[37]Res-Accide-10'!$S$2:$S$7</definedName>
    <definedName name="werew" localSheetId="2" hidden="1">{"TAB1",#N/A,TRUE,"GENERAL";"TAB2",#N/A,TRUE,"GENERAL";"TAB3",#N/A,TRUE,"GENERAL";"TAB4",#N/A,TRUE,"GENERAL";"TAB5",#N/A,TRUE,"GENERAL"}</definedName>
    <definedName name="werew" localSheetId="0">#REF!</definedName>
    <definedName name="werew" localSheetId="1">#REF!</definedName>
    <definedName name="werew">#REF!</definedName>
    <definedName name="WEREWR" localSheetId="2" hidden="1">{"via1",#N/A,TRUE,"general";"via2",#N/A,TRUE,"general";"via3",#N/A,TRUE,"general"}</definedName>
    <definedName name="WEREWR" localSheetId="0">#REF!</definedName>
    <definedName name="WEREWR" localSheetId="1">#REF!</definedName>
    <definedName name="WEREWR">#REF!</definedName>
    <definedName name="werfdsf" localSheetId="2" hidden="1">{"TAB1",#N/A,TRUE,"GENERAL";"TAB2",#N/A,TRUE,"GENERAL";"TAB3",#N/A,TRUE,"GENERAL";"TAB4",#N/A,TRUE,"GENERAL";"TAB5",#N/A,TRUE,"GENERAL"}</definedName>
    <definedName name="werfdsf" localSheetId="0">#REF!</definedName>
    <definedName name="werfdsf" localSheetId="1">#REF!</definedName>
    <definedName name="werfdsf">#REF!</definedName>
    <definedName name="werh" localSheetId="2" hidden="1">{"via1",#N/A,TRUE,"general";"via2",#N/A,TRUE,"general";"via3",#N/A,TRUE,"general"}</definedName>
    <definedName name="werh" localSheetId="0">#REF!</definedName>
    <definedName name="werh" localSheetId="1">#REF!</definedName>
    <definedName name="werh">#REF!</definedName>
    <definedName name="wersfdfrguyo" localSheetId="2" hidden="1">{"via1",#N/A,TRUE,"general";"via2",#N/A,TRUE,"general";"via3",#N/A,TRUE,"general"}</definedName>
    <definedName name="wersfdfrguyo" localSheetId="0">#REF!</definedName>
    <definedName name="wersfdfrguyo" localSheetId="1">#REF!</definedName>
    <definedName name="wersfdfrguyo">#REF!</definedName>
    <definedName name="werwr" localSheetId="2" hidden="1">{"via1",#N/A,TRUE,"general";"via2",#N/A,TRUE,"general";"via3",#N/A,TRUE,"general"}</definedName>
    <definedName name="werwr" localSheetId="0">#REF!</definedName>
    <definedName name="werwr" localSheetId="1">#REF!</definedName>
    <definedName name="werwr">#REF!</definedName>
    <definedName name="WERWVN" localSheetId="2" hidden="1">{"TAB1",#N/A,TRUE,"GENERAL";"TAB2",#N/A,TRUE,"GENERAL";"TAB3",#N/A,TRUE,"GENERAL";"TAB4",#N/A,TRUE,"GENERAL";"TAB5",#N/A,TRUE,"GENERAL"}</definedName>
    <definedName name="WERWVN" localSheetId="0">#REF!</definedName>
    <definedName name="WERWVN" localSheetId="1">#REF!</definedName>
    <definedName name="WERWVN">#REF!</definedName>
    <definedName name="wetrew" localSheetId="2" hidden="1">{"via1",#N/A,TRUE,"general";"via2",#N/A,TRUE,"general";"via3",#N/A,TRUE,"general"}</definedName>
    <definedName name="wetrew" localSheetId="0">#REF!</definedName>
    <definedName name="wetrew" localSheetId="1">#REF!</definedName>
    <definedName name="wetrew">#REF!</definedName>
    <definedName name="wettt" localSheetId="2" hidden="1">{"via1",#N/A,TRUE,"general";"via2",#N/A,TRUE,"general";"via3",#N/A,TRUE,"general"}</definedName>
    <definedName name="wettt" localSheetId="0">#REF!</definedName>
    <definedName name="wettt" localSheetId="1">#REF!</definedName>
    <definedName name="wettt">#REF!</definedName>
    <definedName name="wetwretd" localSheetId="2" hidden="1">{"via1",#N/A,TRUE,"general";"via2",#N/A,TRUE,"general";"via3",#N/A,TRUE,"general"}</definedName>
    <definedName name="wetwretd" localSheetId="0">#REF!</definedName>
    <definedName name="wetwretd" localSheetId="1">#REF!</definedName>
    <definedName name="wetwretd">#REF!</definedName>
    <definedName name="wew" localSheetId="2" hidden="1">{"via1",#N/A,TRUE,"general";"via2",#N/A,TRUE,"general";"via3",#N/A,TRUE,"general"}</definedName>
    <definedName name="wew" localSheetId="0">#REF!</definedName>
    <definedName name="wew" localSheetId="1">#REF!</definedName>
    <definedName name="wew">#REF!</definedName>
    <definedName name="wffag" localSheetId="2" hidden="1">{"via1",#N/A,TRUE,"general";"via2",#N/A,TRUE,"general";"via3",#N/A,TRUE,"general"}</definedName>
    <definedName name="wffag" localSheetId="0">#REF!</definedName>
    <definedName name="wffag" localSheetId="1">#REF!</definedName>
    <definedName name="wffag">#REF!</definedName>
    <definedName name="WILSON" localSheetId="2">'[37]Res-Accide-10'!#REF!</definedName>
    <definedName name="WILSON">#REF!</definedName>
    <definedName name="WQ" localSheetId="2">#REF!</definedName>
    <definedName name="WQ" localSheetId="0">#REF!</definedName>
    <definedName name="WQ" localSheetId="1">#REF!</definedName>
    <definedName name="WQ">#REF!</definedName>
    <definedName name="WQEEWQ" localSheetId="2" hidden="1">{"TAB1",#N/A,TRUE,"GENERAL";"TAB2",#N/A,TRUE,"GENERAL";"TAB3",#N/A,TRUE,"GENERAL";"TAB4",#N/A,TRUE,"GENERAL";"TAB5",#N/A,TRUE,"GENERAL"}</definedName>
    <definedName name="WQEEWQ" localSheetId="0">#REF!</definedName>
    <definedName name="WQEEWQ" localSheetId="1">#REF!</definedName>
    <definedName name="WQEEWQ">#REF!</definedName>
    <definedName name="wrn.civil._.works." localSheetId="2" hidden="1">{#N/A,#N/A,TRUE,"1842CWN0"}</definedName>
    <definedName name="wrn.civil._.works." localSheetId="0">#REF!</definedName>
    <definedName name="wrn.civil._.works." localSheetId="1">#REF!</definedName>
    <definedName name="wrn.civil._.works.">#REF!</definedName>
    <definedName name="wrn.FINAN97." localSheetId="2"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0">#REF!</definedName>
    <definedName name="wrn.FINAN97." localSheetId="1">#REF!</definedName>
    <definedName name="wrn.FINAN97.">#REF!</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0">#REF!</definedName>
    <definedName name="wrn.FORMATOS." localSheetId="1">#REF!</definedName>
    <definedName name="wrn.FORMATOS.">#REF!</definedName>
    <definedName name="wrn.GENERAL." localSheetId="2" hidden="1">{"TAB1",#N/A,TRUE,"GENERAL";"TAB2",#N/A,TRUE,"GENERAL";"TAB3",#N/A,TRUE,"GENERAL";"TAB4",#N/A,TRUE,"GENERAL";"TAB5",#N/A,TRUE,"GENERAL"}</definedName>
    <definedName name="wrn.GENERAL." localSheetId="0">#REF!</definedName>
    <definedName name="wrn.GENERAL." localSheetId="1">#REF!</definedName>
    <definedName name="wrn.GENERAL.">#REF!</definedName>
    <definedName name="wrn.GERENCIA." localSheetId="2" hidden="1">{#N/A,#N/A,TRUE,"INGENIERIA";#N/A,#N/A,TRUE,"COMPRAS";#N/A,#N/A,TRUE,"DIRECCION";#N/A,#N/A,TRUE,"RESUMEN"}</definedName>
    <definedName name="wrn.GERENCIA." localSheetId="0">#REF!</definedName>
    <definedName name="wrn.GERENCIA." localSheetId="1">#REF!</definedName>
    <definedName name="wrn.GERENCIA.">#REF!</definedName>
    <definedName name="wrn.OPERADORES." localSheetId="2" hidden="1">{#N/A,#N/A,TRUE,"T1"}</definedName>
    <definedName name="wrn.OPERADORES." localSheetId="0">#REF!</definedName>
    <definedName name="wrn.OPERADORES." localSheetId="1">#REF!</definedName>
    <definedName name="wrn.OPERADORES.">#REF!</definedName>
    <definedName name="wrn.res7" localSheetId="2" hidden="1">{#N/A,#N/A,FALSE,"Hoja1";#N/A,#N/A,FALSE,"Hoja2"}</definedName>
    <definedName name="wrn.res7" localSheetId="0">#REF!</definedName>
    <definedName name="wrn.res7" localSheetId="1">#REF!</definedName>
    <definedName name="wrn.res7">#REF!</definedName>
    <definedName name="wrn.Resumen." localSheetId="2" hidden="1">{#N/A,#N/A,FALSE,"Hoja1";#N/A,#N/A,FALSE,"Hoja2"}</definedName>
    <definedName name="wrn.Resumen." localSheetId="0">#REF!</definedName>
    <definedName name="wrn.Resumen." localSheetId="1">#REF!</definedName>
    <definedName name="wrn.Resumen.">#REF!</definedName>
    <definedName name="wrn.TRABFENO." localSheetId="2" hidden="1">{#N/A,#N/A,FALSE,"Estatico";#N/A,#N/A,FALSE,"Tuberia";#N/A,#N/A,FALSE,"Instrumentación";#N/A,#N/A,FALSE,"Mecanica";#N/A,#N/A,FALSE,"Electrico";#N/A,#N/A,FALSE,"Ofic.Civiles"}</definedName>
    <definedName name="wrn.TRABFENO." localSheetId="0">#REF!</definedName>
    <definedName name="wrn.TRABFENO." localSheetId="1">#REF!</definedName>
    <definedName name="wrn.TRABFENO.">#REF!</definedName>
    <definedName name="wrn.via." localSheetId="2" hidden="1">{"via1",#N/A,TRUE,"general";"via2",#N/A,TRUE,"general";"via3",#N/A,TRUE,"general"}</definedName>
    <definedName name="wrn.via." localSheetId="0">#REF!</definedName>
    <definedName name="wrn.via." localSheetId="1">#REF!</definedName>
    <definedName name="wrn.via.">#REF!</definedName>
    <definedName name="wsnhed" localSheetId="2" hidden="1">{"via1",#N/A,TRUE,"general";"via2",#N/A,TRUE,"general";"via3",#N/A,TRUE,"general"}</definedName>
    <definedName name="wsnhed" localSheetId="0">#REF!</definedName>
    <definedName name="wsnhed" localSheetId="1">#REF!</definedName>
    <definedName name="wsnhed">#REF!</definedName>
    <definedName name="wswswsqa" localSheetId="2" hidden="1">{"via1",#N/A,TRUE,"general";"via2",#N/A,TRUE,"general";"via3",#N/A,TRUE,"general"}</definedName>
    <definedName name="wswswsqa" localSheetId="0">#REF!</definedName>
    <definedName name="wswswsqa" localSheetId="1">#REF!</definedName>
    <definedName name="wswswsqa">#REF!</definedName>
    <definedName name="WSX" localSheetId="2">#REF!</definedName>
    <definedName name="WSX">#REF!</definedName>
    <definedName name="Wtot" localSheetId="2">#REF!</definedName>
    <definedName name="Wtot">#REF!</definedName>
    <definedName name="wtt" localSheetId="2" hidden="1">{"TAB1",#N/A,TRUE,"GENERAL";"TAB2",#N/A,TRUE,"GENERAL";"TAB3",#N/A,TRUE,"GENERAL";"TAB4",#N/A,TRUE,"GENERAL";"TAB5",#N/A,TRUE,"GENERAL"}</definedName>
    <definedName name="wtt" localSheetId="0">#REF!</definedName>
    <definedName name="wtt" localSheetId="1">#REF!</definedName>
    <definedName name="wtt">#REF!</definedName>
    <definedName name="WW" localSheetId="2">[1]LIQUIDACION!#REF!</definedName>
    <definedName name="WW">#REF!</definedName>
    <definedName name="wwded3" localSheetId="2" hidden="1">{"via1",#N/A,TRUE,"general";"via2",#N/A,TRUE,"general";"via3",#N/A,TRUE,"general"}</definedName>
    <definedName name="wwded3" localSheetId="0">#REF!</definedName>
    <definedName name="wwded3" localSheetId="1">#REF!</definedName>
    <definedName name="wwded3">#REF!</definedName>
    <definedName name="wwwwe" localSheetId="2" hidden="1">{"TAB1",#N/A,TRUE,"GENERAL";"TAB2",#N/A,TRUE,"GENERAL";"TAB3",#N/A,TRUE,"GENERAL";"TAB4",#N/A,TRUE,"GENERAL";"TAB5",#N/A,TRUE,"GENERAL"}</definedName>
    <definedName name="wwwwe" localSheetId="0">#REF!</definedName>
    <definedName name="wwwwe" localSheetId="1">#REF!</definedName>
    <definedName name="wwwwe">#REF!</definedName>
    <definedName name="wyty" localSheetId="2" hidden="1">{"via1",#N/A,TRUE,"general";"via2",#N/A,TRUE,"general";"via3",#N/A,TRUE,"general"}</definedName>
    <definedName name="wyty" localSheetId="0">#REF!</definedName>
    <definedName name="wyty" localSheetId="1">#REF!</definedName>
    <definedName name="wyty">#REF!</definedName>
    <definedName name="x" localSheetId="2">#REF!</definedName>
    <definedName name="x">#REF!</definedName>
    <definedName name="xcbvbs" localSheetId="2" hidden="1">{"TAB1",#N/A,TRUE,"GENERAL";"TAB2",#N/A,TRUE,"GENERAL";"TAB3",#N/A,TRUE,"GENERAL";"TAB4",#N/A,TRUE,"GENERAL";"TAB5",#N/A,TRUE,"GENERAL"}</definedName>
    <definedName name="xcbvbs" localSheetId="0">#REF!</definedName>
    <definedName name="xcbvbs" localSheetId="1">#REF!</definedName>
    <definedName name="xcbvbs">#REF!</definedName>
    <definedName name="XD" localSheetId="2">#REF!</definedName>
    <definedName name="XD">#REF!</definedName>
    <definedName name="XSW" localSheetId="2" hidden="1">{#N/A,#N/A,TRUE,"1842CWN0"}</definedName>
    <definedName name="XSW" localSheetId="0">#REF!</definedName>
    <definedName name="XSW" localSheetId="1">#REF!</definedName>
    <definedName name="XSW">#REF!</definedName>
    <definedName name="xsxs" localSheetId="2" hidden="1">{"TAB1",#N/A,TRUE,"GENERAL";"TAB2",#N/A,TRUE,"GENERAL";"TAB3",#N/A,TRUE,"GENERAL";"TAB4",#N/A,TRUE,"GENERAL";"TAB5",#N/A,TRUE,"GENERAL"}</definedName>
    <definedName name="xsxs" localSheetId="0">#REF!</definedName>
    <definedName name="xsxs" localSheetId="1">#REF!</definedName>
    <definedName name="xsxs">#REF!</definedName>
    <definedName name="XX" localSheetId="2">#REF!</definedName>
    <definedName name="XX" localSheetId="0">#REF!</definedName>
    <definedName name="XX" localSheetId="1">#REF!</definedName>
    <definedName name="XX">#REF!</definedName>
    <definedName name="xxfg" localSheetId="2" hidden="1">{"via1",#N/A,TRUE,"general";"via2",#N/A,TRUE,"general";"via3",#N/A,TRUE,"general"}</definedName>
    <definedName name="xxfg" localSheetId="0">#REF!</definedName>
    <definedName name="xxfg" localSheetId="1">#REF!</definedName>
    <definedName name="xxfg">#REF!</definedName>
    <definedName name="XXXX" localSheetId="2" hidden="1">#REF!</definedName>
    <definedName name="XXXX">#REF!</definedName>
    <definedName name="xxxxx">[110]!absc</definedName>
    <definedName name="xxxxxds" localSheetId="2" hidden="1">{"via1",#N/A,TRUE,"general";"via2",#N/A,TRUE,"general";"via3",#N/A,TRUE,"general"}</definedName>
    <definedName name="xxxxxds" localSheetId="0">#REF!</definedName>
    <definedName name="xxxxxds" localSheetId="1">#REF!</definedName>
    <definedName name="xxxxxds">#REF!</definedName>
    <definedName name="XXXXXX" localSheetId="2" hidden="1">{#N/A,#N/A,FALSE,"orthoflow";#N/A,#N/A,FALSE,"Miscelaneos";#N/A,#N/A,FALSE,"Instrumentacio";#N/A,#N/A,FALSE,"Electrico";#N/A,#N/A,FALSE,"Valv. Seguridad"}</definedName>
    <definedName name="XXXXXX" localSheetId="0">#REF!</definedName>
    <definedName name="XXXXXX" localSheetId="1">#REF!</definedName>
    <definedName name="XXXXXX">#REF!</definedName>
    <definedName name="XXXXXXXXXX" localSheetId="2">#REF!</definedName>
    <definedName name="XXXXXXXXXX" localSheetId="0">#REF!</definedName>
    <definedName name="XXXXXXXXXX" localSheetId="1">#REF!</definedName>
    <definedName name="XXXXXXXXXX">#REF!</definedName>
    <definedName name="xxxxxxxxxx29" localSheetId="2" hidden="1">{"via1",#N/A,TRUE,"general";"via2",#N/A,TRUE,"general";"via3",#N/A,TRUE,"general"}</definedName>
    <definedName name="xxxxxxxxxx29" localSheetId="0">#REF!</definedName>
    <definedName name="xxxxxxxxxx29" localSheetId="1">#REF!</definedName>
    <definedName name="xxxxxxxxxx29">#REF!</definedName>
    <definedName name="XXXXXXXXXXXX" localSheetId="2">#REF!</definedName>
    <definedName name="XXXXXXXXXXXX" localSheetId="0">#REF!</definedName>
    <definedName name="XXXXXXXXXXXX" localSheetId="1">#REF!</definedName>
    <definedName name="XXXXXXXXXXXX">#REF!</definedName>
    <definedName name="XZS" localSheetId="0">#REF!</definedName>
    <definedName name="XZS" localSheetId="1">#REF!</definedName>
    <definedName name="XZS">#REF!</definedName>
    <definedName name="XZXZV" localSheetId="2" hidden="1">{"via1",#N/A,TRUE,"general";"via2",#N/A,TRUE,"general";"via3",#N/A,TRUE,"general"}</definedName>
    <definedName name="XZXZV" localSheetId="0">#REF!</definedName>
    <definedName name="XZXZV" localSheetId="1">#REF!</definedName>
    <definedName name="XZXZV">#REF!</definedName>
    <definedName name="Y">[26]!absc</definedName>
    <definedName name="y6y6" localSheetId="2" hidden="1">{"via1",#N/A,TRUE,"general";"via2",#N/A,TRUE,"general";"via3",#N/A,TRUE,"general"}</definedName>
    <definedName name="y6y6" localSheetId="0">#REF!</definedName>
    <definedName name="y6y6" localSheetId="1">#REF!</definedName>
    <definedName name="y6y6">#REF!</definedName>
    <definedName name="YA" localSheetId="2">#REF!</definedName>
    <definedName name="YA" localSheetId="0">#REF!</definedName>
    <definedName name="YA" localSheetId="1">#REF!</definedName>
    <definedName name="YA">#REF!</definedName>
    <definedName name="yery" localSheetId="2" hidden="1">{"via1",#N/A,TRUE,"general";"via2",#N/A,TRUE,"general";"via3",#N/A,TRUE,"general"}</definedName>
    <definedName name="yery" localSheetId="0">#REF!</definedName>
    <definedName name="yery" localSheetId="1">#REF!</definedName>
    <definedName name="yery">#REF!</definedName>
    <definedName name="YHN" localSheetId="2">#REF!</definedName>
    <definedName name="YHN">#REF!</definedName>
    <definedName name="yhy" localSheetId="2" hidden="1">{"TAB1",#N/A,TRUE,"GENERAL";"TAB2",#N/A,TRUE,"GENERAL";"TAB3",#N/A,TRUE,"GENERAL";"TAB4",#N/A,TRUE,"GENERAL";"TAB5",#N/A,TRUE,"GENERAL"}</definedName>
    <definedName name="yhy" localSheetId="0">#REF!</definedName>
    <definedName name="yhy" localSheetId="1">#REF!</definedName>
    <definedName name="yhy">#REF!</definedName>
    <definedName name="YJ" localSheetId="2">#REF!</definedName>
    <definedName name="YJ">#REF!</definedName>
    <definedName name="yjyj" localSheetId="2" hidden="1">{"TAB1",#N/A,TRUE,"GENERAL";"TAB2",#N/A,TRUE,"GENERAL";"TAB3",#N/A,TRUE,"GENERAL";"TAB4",#N/A,TRUE,"GENERAL";"TAB5",#N/A,TRUE,"GENERAL"}</definedName>
    <definedName name="yjyj" localSheetId="0">#REF!</definedName>
    <definedName name="yjyj" localSheetId="1">#REF!</definedName>
    <definedName name="yjyj">#REF!</definedName>
    <definedName name="YOYO">'[111]AISLAMIENTO CATEGORIAS II Y III'!$G$1:$I$65536</definedName>
    <definedName name="yrey" localSheetId="2" hidden="1">{"via1",#N/A,TRUE,"general";"via2",#N/A,TRUE,"general";"via3",#N/A,TRUE,"general"}</definedName>
    <definedName name="yrey" localSheetId="0">#REF!</definedName>
    <definedName name="yrey" localSheetId="1">#REF!</definedName>
    <definedName name="yrey">#REF!</definedName>
    <definedName name="yry" localSheetId="2" hidden="1">{"via1",#N/A,TRUE,"general";"via2",#N/A,TRUE,"general";"via3",#N/A,TRUE,"general"}</definedName>
    <definedName name="yry" localSheetId="0">#REF!</definedName>
    <definedName name="yry" localSheetId="1">#REF!</definedName>
    <definedName name="yry">#REF!</definedName>
    <definedName name="YT" localSheetId="2">#REF!</definedName>
    <definedName name="YT">#REF!</definedName>
    <definedName name="ytj" localSheetId="2" hidden="1">{"TAB1",#N/A,TRUE,"GENERAL";"TAB2",#N/A,TRUE,"GENERAL";"TAB3",#N/A,TRUE,"GENERAL";"TAB4",#N/A,TRUE,"GENERAL";"TAB5",#N/A,TRUE,"GENERAL"}</definedName>
    <definedName name="ytj" localSheetId="0">#REF!</definedName>
    <definedName name="ytj" localSheetId="1">#REF!</definedName>
    <definedName name="ytj">#REF!</definedName>
    <definedName name="ytjt6" localSheetId="2" hidden="1">{"via1",#N/A,TRUE,"general";"via2",#N/A,TRUE,"general";"via3",#N/A,TRUE,"general"}</definedName>
    <definedName name="ytjt6" localSheetId="0">#REF!</definedName>
    <definedName name="ytjt6" localSheetId="1">#REF!</definedName>
    <definedName name="ytjt6">#REF!</definedName>
    <definedName name="ytrwyr" localSheetId="2" hidden="1">{"TAB1",#N/A,TRUE,"GENERAL";"TAB2",#N/A,TRUE,"GENERAL";"TAB3",#N/A,TRUE,"GENERAL";"TAB4",#N/A,TRUE,"GENERAL";"TAB5",#N/A,TRUE,"GENERAL"}</definedName>
    <definedName name="ytrwyr" localSheetId="0">#REF!</definedName>
    <definedName name="ytrwyr" localSheetId="1">#REF!</definedName>
    <definedName name="ytrwyr">#REF!</definedName>
    <definedName name="ytry" localSheetId="2" hidden="1">{"via1",#N/A,TRUE,"general";"via2",#N/A,TRUE,"general";"via3",#N/A,TRUE,"general"}</definedName>
    <definedName name="ytry" localSheetId="0">#REF!</definedName>
    <definedName name="ytry" localSheetId="1">#REF!</definedName>
    <definedName name="ytry">#REF!</definedName>
    <definedName name="ytryrty" localSheetId="2" hidden="1">{"via1",#N/A,TRUE,"general";"via2",#N/A,TRUE,"general";"via3",#N/A,TRUE,"general"}</definedName>
    <definedName name="ytryrty" localSheetId="0">#REF!</definedName>
    <definedName name="ytryrty" localSheetId="1">#REF!</definedName>
    <definedName name="ytryrty">#REF!</definedName>
    <definedName name="YTRYUYT" localSheetId="2" hidden="1">{"TAB1",#N/A,TRUE,"GENERAL";"TAB2",#N/A,TRUE,"GENERAL";"TAB3",#N/A,TRUE,"GENERAL";"TAB4",#N/A,TRUE,"GENERAL";"TAB5",#N/A,TRUE,"GENERAL"}</definedName>
    <definedName name="YTRYUYT" localSheetId="0">#REF!</definedName>
    <definedName name="YTRYUYT" localSheetId="1">#REF!</definedName>
    <definedName name="YTRYUYT">#REF!</definedName>
    <definedName name="ytudfgd" localSheetId="2" hidden="1">{"TAB1",#N/A,TRUE,"GENERAL";"TAB2",#N/A,TRUE,"GENERAL";"TAB3",#N/A,TRUE,"GENERAL";"TAB4",#N/A,TRUE,"GENERAL";"TAB5",#N/A,TRUE,"GENERAL"}</definedName>
    <definedName name="ytudfgd" localSheetId="0">#REF!</definedName>
    <definedName name="ytudfgd" localSheetId="1">#REF!</definedName>
    <definedName name="ytudfgd">#REF!</definedName>
    <definedName name="yturtu7" localSheetId="2" hidden="1">{"TAB1",#N/A,TRUE,"GENERAL";"TAB2",#N/A,TRUE,"GENERAL";"TAB3",#N/A,TRUE,"GENERAL";"TAB4",#N/A,TRUE,"GENERAL";"TAB5",#N/A,TRUE,"GENERAL"}</definedName>
    <definedName name="yturtu7" localSheetId="0">#REF!</definedName>
    <definedName name="yturtu7" localSheetId="1">#REF!</definedName>
    <definedName name="yturtu7">#REF!</definedName>
    <definedName name="yturu" localSheetId="2" hidden="1">{"TAB1",#N/A,TRUE,"GENERAL";"TAB2",#N/A,TRUE,"GENERAL";"TAB3",#N/A,TRUE,"GENERAL";"TAB4",#N/A,TRUE,"GENERAL";"TAB5",#N/A,TRUE,"GENERAL"}</definedName>
    <definedName name="yturu" localSheetId="0">#REF!</definedName>
    <definedName name="yturu" localSheetId="1">#REF!</definedName>
    <definedName name="yturu">#REF!</definedName>
    <definedName name="ytuytfgh" localSheetId="2" hidden="1">{"via1",#N/A,TRUE,"general";"via2",#N/A,TRUE,"general";"via3",#N/A,TRUE,"general"}</definedName>
    <definedName name="ytuytfgh" localSheetId="0">#REF!</definedName>
    <definedName name="ytuytfgh" localSheetId="1">#REF!</definedName>
    <definedName name="ytuytfgh">#REF!</definedName>
    <definedName name="yty" localSheetId="2" hidden="1">{"TAB1",#N/A,TRUE,"GENERAL";"TAB2",#N/A,TRUE,"GENERAL";"TAB3",#N/A,TRUE,"GENERAL";"TAB4",#N/A,TRUE,"GENERAL";"TAB5",#N/A,TRUE,"GENERAL"}</definedName>
    <definedName name="yty" localSheetId="0">#REF!</definedName>
    <definedName name="yty" localSheetId="1">#REF!</definedName>
    <definedName name="yty">#REF!</definedName>
    <definedName name="ytyyh" localSheetId="2" hidden="1">{"via1",#N/A,TRUE,"general";"via2",#N/A,TRUE,"general";"via3",#N/A,TRUE,"general"}</definedName>
    <definedName name="ytyyh" localSheetId="0">#REF!</definedName>
    <definedName name="ytyyh" localSheetId="1">#REF!</definedName>
    <definedName name="ytyyh">#REF!</definedName>
    <definedName name="ytzacdfg" localSheetId="2" hidden="1">{"TAB1",#N/A,TRUE,"GENERAL";"TAB2",#N/A,TRUE,"GENERAL";"TAB3",#N/A,TRUE,"GENERAL";"TAB4",#N/A,TRUE,"GENERAL";"TAB5",#N/A,TRUE,"GENERAL"}</definedName>
    <definedName name="ytzacdfg" localSheetId="0">#REF!</definedName>
    <definedName name="ytzacdfg" localSheetId="1">#REF!</definedName>
    <definedName name="ytzacdfg">#REF!</definedName>
    <definedName name="yu" localSheetId="2" hidden="1">{"TAB1",#N/A,TRUE,"GENERAL";"TAB2",#N/A,TRUE,"GENERAL";"TAB3",#N/A,TRUE,"GENERAL";"TAB4",#N/A,TRUE,"GENERAL";"TAB5",#N/A,TRUE,"GENERAL"}</definedName>
    <definedName name="yu" localSheetId="0">#REF!</definedName>
    <definedName name="yu" localSheetId="1">#REF!</definedName>
    <definedName name="yu">#REF!</definedName>
    <definedName name="yudre54" localSheetId="2" hidden="1">{"TAB1",#N/A,TRUE,"GENERAL";"TAB2",#N/A,TRUE,"GENERAL";"TAB3",#N/A,TRUE,"GENERAL";"TAB4",#N/A,TRUE,"GENERAL";"TAB5",#N/A,TRUE,"GENERAL"}</definedName>
    <definedName name="yudre54" localSheetId="0">#REF!</definedName>
    <definedName name="yudre54" localSheetId="1">#REF!</definedName>
    <definedName name="yudre54">#REF!</definedName>
    <definedName name="yuhgh" localSheetId="2" hidden="1">{"TAB1",#N/A,TRUE,"GENERAL";"TAB2",#N/A,TRUE,"GENERAL";"TAB3",#N/A,TRUE,"GENERAL";"TAB4",#N/A,TRUE,"GENERAL";"TAB5",#N/A,TRUE,"GENERAL"}</definedName>
    <definedName name="yuhgh" localSheetId="0">#REF!</definedName>
    <definedName name="yuhgh" localSheetId="1">#REF!</definedName>
    <definedName name="yuhgh">#REF!</definedName>
    <definedName name="yutu" localSheetId="2" hidden="1">{"via1",#N/A,TRUE,"general";"via2",#N/A,TRUE,"general";"via3",#N/A,TRUE,"general"}</definedName>
    <definedName name="yutu" localSheetId="0">#REF!</definedName>
    <definedName name="yutu" localSheetId="1">#REF!</definedName>
    <definedName name="yutu">#REF!</definedName>
    <definedName name="yuuiiy" localSheetId="2" hidden="1">{"via1",#N/A,TRUE,"general";"via2",#N/A,TRUE,"general";"via3",#N/A,TRUE,"general"}</definedName>
    <definedName name="yuuiiy" localSheetId="0">#REF!</definedName>
    <definedName name="yuuiiy" localSheetId="1">#REF!</definedName>
    <definedName name="yuuiiy">#REF!</definedName>
    <definedName name="yuuuuuu" localSheetId="2" hidden="1">{"via1",#N/A,TRUE,"general";"via2",#N/A,TRUE,"general";"via3",#N/A,TRUE,"general"}</definedName>
    <definedName name="yuuuuuu" localSheetId="0">#REF!</definedName>
    <definedName name="yuuuuuu" localSheetId="1">#REF!</definedName>
    <definedName name="yuuuuuu">#REF!</definedName>
    <definedName name="yy" localSheetId="2" hidden="1">{"via1",#N/A,TRUE,"general";"via2",#N/A,TRUE,"general";"via3",#N/A,TRUE,"general"}</definedName>
    <definedName name="yy" localSheetId="0">#REF!</definedName>
    <definedName name="yy" localSheetId="1">#REF!</definedName>
    <definedName name="yy">#REF!</definedName>
    <definedName name="yyy" localSheetId="2" hidden="1">{"TAB1",#N/A,TRUE,"GENERAL";"TAB2",#N/A,TRUE,"GENERAL";"TAB3",#N/A,TRUE,"GENERAL";"TAB4",#N/A,TRUE,"GENERAL";"TAB5",#N/A,TRUE,"GENERAL"}</definedName>
    <definedName name="yyy" localSheetId="0">#REF!</definedName>
    <definedName name="yyy" localSheetId="1">#REF!</definedName>
    <definedName name="yyy">#REF!</definedName>
    <definedName name="yyyuh" localSheetId="2" hidden="1">{"TAB1",#N/A,TRUE,"GENERAL";"TAB2",#N/A,TRUE,"GENERAL";"TAB3",#N/A,TRUE,"GENERAL";"TAB4",#N/A,TRUE,"GENERAL";"TAB5",#N/A,TRUE,"GENERAL"}</definedName>
    <definedName name="yyyuh" localSheetId="0">#REF!</definedName>
    <definedName name="yyyuh" localSheetId="1">#REF!</definedName>
    <definedName name="yyyuh">#REF!</definedName>
    <definedName name="yyyyhhh" localSheetId="2" hidden="1">{"TAB1",#N/A,TRUE,"GENERAL";"TAB2",#N/A,TRUE,"GENERAL";"TAB3",#N/A,TRUE,"GENERAL";"TAB4",#N/A,TRUE,"GENERAL";"TAB5",#N/A,TRUE,"GENERAL"}</definedName>
    <definedName name="yyyyhhh" localSheetId="0">#REF!</definedName>
    <definedName name="yyyyhhh" localSheetId="1">#REF!</definedName>
    <definedName name="yyyyhhh">#REF!</definedName>
    <definedName name="yyyyyf" localSheetId="2" hidden="1">{"via1",#N/A,TRUE,"general";"via2",#N/A,TRUE,"general";"via3",#N/A,TRUE,"general"}</definedName>
    <definedName name="yyyyyf" localSheetId="0">#REF!</definedName>
    <definedName name="yyyyyf" localSheetId="1">#REF!</definedName>
    <definedName name="yyyyyf">#REF!</definedName>
    <definedName name="ZAQ" localSheetId="2" hidden="1">{#N/A,#N/A,TRUE,"INGENIERIA";#N/A,#N/A,TRUE,"COMPRAS";#N/A,#N/A,TRUE,"DIRECCION";#N/A,#N/A,TRUE,"RESUMEN"}</definedName>
    <definedName name="ZAQ" localSheetId="0">#REF!</definedName>
    <definedName name="ZAQ" localSheetId="1">#REF!</definedName>
    <definedName name="ZAQ">#REF!</definedName>
    <definedName name="zdervr" localSheetId="2" hidden="1">{"via1",#N/A,TRUE,"general";"via2",#N/A,TRUE,"general";"via3",#N/A,TRUE,"general"}</definedName>
    <definedName name="zdervr" localSheetId="0">#REF!</definedName>
    <definedName name="zdervr" localSheetId="1">#REF!</definedName>
    <definedName name="zdervr">#REF!</definedName>
    <definedName name="ZDF" localSheetId="2">#REF!</definedName>
    <definedName name="ZDF" localSheetId="0">#REF!</definedName>
    <definedName name="ZDF" localSheetId="1">#REF!</definedName>
    <definedName name="ZDF">#REF!</definedName>
    <definedName name="ZONA1" localSheetId="0">#REF!</definedName>
    <definedName name="ZONA1" localSheetId="1">#REF!</definedName>
    <definedName name="ZONA1">#REF!</definedName>
    <definedName name="ZONA3" localSheetId="0">#REF!</definedName>
    <definedName name="ZONA3" localSheetId="1">#REF!</definedName>
    <definedName name="ZONA3">#REF!</definedName>
    <definedName name="ZONA4">#REF!</definedName>
    <definedName name="zx">'FORMATO APU'!ERR</definedName>
    <definedName name="zxczds" localSheetId="2" hidden="1">{"TAB1",#N/A,TRUE,"GENERAL";"TAB2",#N/A,TRUE,"GENERAL";"TAB3",#N/A,TRUE,"GENERAL";"TAB4",#N/A,TRUE,"GENERAL";"TAB5",#N/A,TRUE,"GENERAL"}</definedName>
    <definedName name="zxczds" localSheetId="0">#REF!</definedName>
    <definedName name="zxczds" localSheetId="1">#REF!</definedName>
    <definedName name="zxczds">#REF!</definedName>
    <definedName name="zxsdftyu" localSheetId="2" hidden="1">{"via1",#N/A,TRUE,"general";"via2",#N/A,TRUE,"general";"via3",#N/A,TRUE,"general"}</definedName>
    <definedName name="zxsdftyu" localSheetId="0">#REF!</definedName>
    <definedName name="zxsdftyu" localSheetId="1">#REF!</definedName>
    <definedName name="zxsdftyu">#REF!</definedName>
    <definedName name="zxvxczv" localSheetId="2" hidden="1">{"via1",#N/A,TRUE,"general";"via2",#N/A,TRUE,"general";"via3",#N/A,TRUE,"general"}</definedName>
    <definedName name="zxvxczv" localSheetId="0">#REF!</definedName>
    <definedName name="zxvxczv" localSheetId="1">#REF!</definedName>
    <definedName name="zxvxczv">#REF!</definedName>
    <definedName name="ZZZZZZZZZZZ" localSheetId="2">'[51]A. P. U.'!#REF!</definedName>
    <definedName name="ZZZZZZZZZZZ">#REF!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 roundtripDataSignature="AMtx7mh6Y5dZUZadNE53koMhsbLYb9YNMA=="/>
    </ext>
  </extLst>
</workbook>
</file>

<file path=xl/calcChain.xml><?xml version="1.0" encoding="utf-8"?>
<calcChain xmlns="http://schemas.openxmlformats.org/spreadsheetml/2006/main">
  <c r="K2099" i="1" l="1"/>
  <c r="K2100" i="1"/>
  <c r="K2102" i="1"/>
  <c r="K2103" i="1"/>
  <c r="K2104" i="1"/>
  <c r="K2105" i="1"/>
  <c r="K2106" i="1"/>
  <c r="K2108" i="1"/>
  <c r="K2109" i="1"/>
  <c r="K2110" i="1"/>
  <c r="K2112" i="1"/>
  <c r="K2113" i="1"/>
  <c r="K2114" i="1"/>
  <c r="K2089" i="1"/>
  <c r="K2090" i="1"/>
  <c r="K2091" i="1"/>
  <c r="K2092" i="1"/>
  <c r="K2086" i="1"/>
  <c r="K2087" i="1"/>
  <c r="K2083" i="1"/>
  <c r="K2084" i="1"/>
  <c r="K2080" i="1"/>
  <c r="K2081" i="1"/>
  <c r="K2075" i="1"/>
  <c r="K2076" i="1"/>
  <c r="K2077" i="1"/>
  <c r="K2078" i="1"/>
  <c r="K2071" i="1"/>
  <c r="K2072" i="1"/>
  <c r="K2073" i="1"/>
  <c r="K2068" i="1"/>
  <c r="K2069" i="1"/>
  <c r="K2093" i="1"/>
  <c r="K2058" i="1"/>
  <c r="K2059" i="1"/>
  <c r="K2060" i="1"/>
  <c r="K2061" i="1"/>
  <c r="K2039" i="1"/>
  <c r="K2040" i="1"/>
  <c r="K2042" i="1"/>
  <c r="K2043" i="1"/>
  <c r="K2045" i="1"/>
  <c r="K2046" i="1"/>
  <c r="K2047" i="1"/>
  <c r="K2049" i="1"/>
  <c r="K2050" i="1"/>
  <c r="K2051" i="1"/>
  <c r="K2028" i="1"/>
  <c r="K2029" i="1"/>
  <c r="K2030" i="1"/>
  <c r="K2031" i="1"/>
  <c r="K2025" i="1"/>
  <c r="K2026" i="1"/>
  <c r="K2021" i="1"/>
  <c r="K2022" i="1"/>
  <c r="K2023" i="1"/>
  <c r="K2012" i="1"/>
  <c r="K2013" i="1"/>
  <c r="K2009" i="1"/>
  <c r="K2010" i="1"/>
  <c r="K2006" i="1"/>
  <c r="K2007" i="1"/>
  <c r="K2001" i="1"/>
  <c r="K2002" i="1"/>
  <c r="K2003" i="1"/>
  <c r="K2004" i="1"/>
  <c r="K1998" i="1"/>
  <c r="K1999" i="1"/>
  <c r="K1995" i="1"/>
  <c r="K1996" i="1"/>
  <c r="K1991" i="1"/>
  <c r="K1992" i="1"/>
  <c r="K1993" i="1"/>
  <c r="K2015" i="1"/>
  <c r="K2016" i="1"/>
  <c r="K2018" i="1"/>
  <c r="K2019" i="1"/>
  <c r="K2032" i="1"/>
  <c r="K1968" i="1"/>
  <c r="K1969" i="1"/>
  <c r="K1970" i="1"/>
  <c r="K1972" i="1"/>
  <c r="K1973" i="1"/>
  <c r="K1974" i="1"/>
  <c r="K1975" i="1"/>
  <c r="K1976" i="1"/>
  <c r="K1977" i="1"/>
  <c r="K1978" i="1"/>
  <c r="K1980" i="1"/>
  <c r="K1981" i="1"/>
  <c r="K1982" i="1"/>
  <c r="K1983" i="1"/>
  <c r="K1957" i="1"/>
  <c r="K1958" i="1"/>
  <c r="K1959" i="1"/>
  <c r="K1960" i="1"/>
  <c r="K1945" i="1"/>
  <c r="K1946" i="1"/>
  <c r="K1947" i="1"/>
  <c r="K1941" i="1"/>
  <c r="K1942" i="1"/>
  <c r="K1943" i="1"/>
  <c r="K1938" i="1"/>
  <c r="K1939" i="1"/>
  <c r="K1935" i="1"/>
  <c r="K1936" i="1"/>
  <c r="K1932" i="1"/>
  <c r="K1933" i="1"/>
  <c r="K1929" i="1"/>
  <c r="K1930" i="1"/>
  <c r="K1924" i="1"/>
  <c r="K1925" i="1"/>
  <c r="K1926" i="1"/>
  <c r="K1927" i="1"/>
  <c r="K1921" i="1"/>
  <c r="K1922" i="1"/>
  <c r="K1949" i="1"/>
  <c r="K1950" i="1"/>
  <c r="K1951" i="1"/>
  <c r="K1952" i="1"/>
  <c r="K1918" i="1"/>
  <c r="K1919" i="1"/>
  <c r="K1954" i="1"/>
  <c r="K1955" i="1"/>
  <c r="K1961" i="1"/>
  <c r="K1894" i="1"/>
  <c r="K1895" i="1"/>
  <c r="K1897" i="1"/>
  <c r="K1898" i="1"/>
  <c r="K1899" i="1"/>
  <c r="K1906" i="1"/>
  <c r="K1907" i="1"/>
  <c r="K1908" i="1"/>
  <c r="K1909" i="1"/>
  <c r="K1901" i="1"/>
  <c r="K1902" i="1"/>
  <c r="K1903" i="1"/>
  <c r="K1904" i="1"/>
  <c r="K1910" i="1"/>
  <c r="K1883" i="1"/>
  <c r="K1884" i="1"/>
  <c r="K1885" i="1"/>
  <c r="K1886" i="1"/>
  <c r="K1887" i="1"/>
  <c r="K1869" i="1"/>
  <c r="K1870" i="1"/>
  <c r="K1860" i="1"/>
  <c r="K1861" i="1"/>
  <c r="K1857" i="1"/>
  <c r="K1858" i="1"/>
  <c r="K1854" i="1"/>
  <c r="K1855" i="1"/>
  <c r="K1849" i="1"/>
  <c r="K1850" i="1"/>
  <c r="K1851" i="1"/>
  <c r="K1852" i="1"/>
  <c r="K1844" i="1"/>
  <c r="K1845" i="1"/>
  <c r="K1846" i="1"/>
  <c r="K1847" i="1"/>
  <c r="K1841" i="1"/>
  <c r="K1842" i="1"/>
  <c r="K1837" i="1"/>
  <c r="K1838" i="1"/>
  <c r="K1839" i="1"/>
  <c r="K1872" i="1"/>
  <c r="K1873" i="1"/>
  <c r="K1874" i="1"/>
  <c r="K1876" i="1"/>
  <c r="K1877" i="1"/>
  <c r="K1878" i="1"/>
  <c r="K1880" i="1"/>
  <c r="K1881" i="1"/>
  <c r="K1863" i="1"/>
  <c r="K1864" i="1"/>
  <c r="K1866" i="1"/>
  <c r="K1867" i="1"/>
  <c r="K1888" i="1"/>
  <c r="K1826" i="1"/>
  <c r="K1827" i="1"/>
  <c r="K1828" i="1"/>
  <c r="K1820" i="1"/>
  <c r="K1821" i="1"/>
  <c r="K1816" i="1"/>
  <c r="K1817" i="1"/>
  <c r="K1818" i="1"/>
  <c r="K1811" i="1"/>
  <c r="K1812" i="1"/>
  <c r="K1813" i="1"/>
  <c r="K1814" i="1"/>
  <c r="K1806" i="1"/>
  <c r="K1807" i="1"/>
  <c r="K1808" i="1"/>
  <c r="K1809" i="1"/>
  <c r="K1801" i="1"/>
  <c r="K1803" i="1"/>
  <c r="K1804" i="1"/>
  <c r="K1823" i="1"/>
  <c r="K1824" i="1"/>
  <c r="K1829" i="1"/>
  <c r="K1774" i="1"/>
  <c r="K1775" i="1"/>
  <c r="K1777" i="1"/>
  <c r="K1778" i="1"/>
  <c r="K1779" i="1"/>
  <c r="K1780" i="1"/>
  <c r="K1791" i="1"/>
  <c r="K1792" i="1"/>
  <c r="K1793" i="1"/>
  <c r="K1782" i="1"/>
  <c r="K1783" i="1"/>
  <c r="K1784" i="1"/>
  <c r="K1785" i="1"/>
  <c r="K1786" i="1"/>
  <c r="K1787" i="1"/>
  <c r="K1788" i="1"/>
  <c r="K1789" i="1"/>
  <c r="K1794" i="1"/>
  <c r="K1761" i="1"/>
  <c r="K1762" i="1"/>
  <c r="K1763" i="1"/>
  <c r="K1764" i="1"/>
  <c r="K1765" i="1"/>
  <c r="K1766" i="1"/>
  <c r="K1767" i="1"/>
  <c r="K1751" i="1"/>
  <c r="K1752" i="1"/>
  <c r="K1746" i="1"/>
  <c r="K1747" i="1"/>
  <c r="K1748" i="1"/>
  <c r="K1749" i="1"/>
  <c r="K1740" i="1"/>
  <c r="K1741" i="1"/>
  <c r="K1737" i="1"/>
  <c r="K1738" i="1"/>
  <c r="K1734" i="1"/>
  <c r="K1735" i="1"/>
  <c r="K1729" i="1"/>
  <c r="K1730" i="1"/>
  <c r="K1731" i="1"/>
  <c r="K1732" i="1"/>
  <c r="K1724" i="1"/>
  <c r="K1725" i="1"/>
  <c r="K1726" i="1"/>
  <c r="K1727" i="1"/>
  <c r="K1721" i="1"/>
  <c r="K1722" i="1"/>
  <c r="K1717" i="1"/>
  <c r="K1718" i="1"/>
  <c r="K1719" i="1"/>
  <c r="K1758" i="1"/>
  <c r="K1759" i="1"/>
  <c r="K1754" i="1"/>
  <c r="K1755" i="1"/>
  <c r="K1756" i="1"/>
  <c r="K1743" i="1"/>
  <c r="K1744" i="1"/>
  <c r="K1768" i="1"/>
  <c r="K1706" i="1"/>
  <c r="K1707" i="1"/>
  <c r="K1708" i="1"/>
  <c r="K1709" i="1"/>
  <c r="K1667" i="1"/>
  <c r="K1668" i="1"/>
  <c r="K1670" i="1"/>
  <c r="K1671" i="1"/>
  <c r="K1672" i="1"/>
  <c r="K1673" i="1"/>
  <c r="K1694" i="1"/>
  <c r="K1695" i="1"/>
  <c r="K1696" i="1"/>
  <c r="K1697" i="1"/>
  <c r="K1698" i="1"/>
  <c r="K1684" i="1"/>
  <c r="K1685" i="1"/>
  <c r="K1686" i="1"/>
  <c r="K1687" i="1"/>
  <c r="K1688" i="1"/>
  <c r="K1689" i="1"/>
  <c r="K1690" i="1"/>
  <c r="K1691" i="1"/>
  <c r="K1692" i="1"/>
  <c r="K1678" i="1"/>
  <c r="K1679" i="1"/>
  <c r="K1680" i="1"/>
  <c r="K1681" i="1"/>
  <c r="K1682" i="1"/>
  <c r="K1675" i="1"/>
  <c r="K1676" i="1"/>
  <c r="K1699" i="1"/>
  <c r="K1654" i="1"/>
  <c r="K1655" i="1"/>
  <c r="K1656" i="1"/>
  <c r="K1657" i="1"/>
  <c r="K1658" i="1"/>
  <c r="K1659" i="1"/>
  <c r="K1646" i="1"/>
  <c r="K1647" i="1"/>
  <c r="K1648" i="1"/>
  <c r="K1649" i="1"/>
  <c r="K1639" i="1"/>
  <c r="K1640" i="1"/>
  <c r="K1641" i="1"/>
  <c r="K1642" i="1"/>
  <c r="K1643" i="1"/>
  <c r="K1644" i="1"/>
  <c r="K1629" i="1"/>
  <c r="K1630" i="1"/>
  <c r="K1626" i="1"/>
  <c r="K1627" i="1"/>
  <c r="K1623" i="1"/>
  <c r="K1624" i="1"/>
  <c r="K1618" i="1"/>
  <c r="K1619" i="1"/>
  <c r="K1620" i="1"/>
  <c r="K1621" i="1"/>
  <c r="K1613" i="1"/>
  <c r="K1614" i="1"/>
  <c r="K1615" i="1"/>
  <c r="K1616" i="1"/>
  <c r="K1610" i="1"/>
  <c r="K1611" i="1"/>
  <c r="K1606" i="1"/>
  <c r="K1607" i="1"/>
  <c r="K1608" i="1"/>
  <c r="K1651" i="1"/>
  <c r="K1652" i="1"/>
  <c r="K1632" i="1"/>
  <c r="K1633" i="1"/>
  <c r="K1635" i="1"/>
  <c r="K1636" i="1"/>
  <c r="K1637" i="1"/>
  <c r="K1660" i="1"/>
  <c r="K1590" i="1"/>
  <c r="K1591" i="1"/>
  <c r="K1593" i="1"/>
  <c r="K1594" i="1"/>
  <c r="K1596" i="1"/>
  <c r="K1597" i="1"/>
  <c r="K1598" i="1"/>
  <c r="K1579" i="1"/>
  <c r="K1580" i="1"/>
  <c r="K1581" i="1"/>
  <c r="K1582" i="1"/>
  <c r="K1576" i="1"/>
  <c r="K1577" i="1"/>
  <c r="K1564" i="1"/>
  <c r="K1565" i="1"/>
  <c r="K1561" i="1"/>
  <c r="K1562" i="1"/>
  <c r="K1553" i="1"/>
  <c r="K1554" i="1"/>
  <c r="K1555" i="1"/>
  <c r="K1556" i="1"/>
  <c r="K1547" i="1"/>
  <c r="K1548" i="1"/>
  <c r="K1549" i="1"/>
  <c r="K1550" i="1"/>
  <c r="K1551" i="1"/>
  <c r="K1544" i="1"/>
  <c r="K1545" i="1"/>
  <c r="K1573" i="1"/>
  <c r="K1574" i="1"/>
  <c r="K1570" i="1"/>
  <c r="K1571" i="1"/>
  <c r="K1567" i="1"/>
  <c r="K1568" i="1"/>
  <c r="K1558" i="1"/>
  <c r="K1559" i="1"/>
  <c r="K1540" i="1"/>
  <c r="K1541" i="1"/>
  <c r="K1542" i="1"/>
  <c r="K1583" i="1"/>
  <c r="K1529" i="1"/>
  <c r="K1530" i="1"/>
  <c r="K1531" i="1"/>
  <c r="K1526" i="1"/>
  <c r="K1527" i="1"/>
  <c r="K1523" i="1"/>
  <c r="K1524" i="1"/>
  <c r="K1519" i="1"/>
  <c r="K1520" i="1"/>
  <c r="K1521" i="1"/>
  <c r="K1514" i="1"/>
  <c r="K1515" i="1"/>
  <c r="K1516" i="1"/>
  <c r="K1517" i="1"/>
  <c r="K1508" i="1"/>
  <c r="K1509" i="1"/>
  <c r="K1510" i="1"/>
  <c r="K1511" i="1"/>
  <c r="K1512" i="1"/>
  <c r="K1505" i="1"/>
  <c r="K1506" i="1"/>
  <c r="K1532" i="1"/>
  <c r="K1479" i="1"/>
  <c r="K1480" i="1"/>
  <c r="K1482" i="1"/>
  <c r="K1483" i="1"/>
  <c r="K1484" i="1"/>
  <c r="K1489" i="1"/>
  <c r="K1490" i="1"/>
  <c r="K1492" i="1"/>
  <c r="K1493" i="1"/>
  <c r="K1494" i="1"/>
  <c r="K1486" i="1"/>
  <c r="K1487" i="1"/>
  <c r="K1496" i="1"/>
  <c r="K1497" i="1"/>
  <c r="K1498" i="1"/>
  <c r="K1467" i="1"/>
  <c r="K1468" i="1"/>
  <c r="K1469" i="1"/>
  <c r="K1470" i="1"/>
  <c r="K1471" i="1"/>
  <c r="K1464" i="1"/>
  <c r="K1465" i="1"/>
  <c r="K1460" i="1"/>
  <c r="K1461" i="1"/>
  <c r="K1462" i="1"/>
  <c r="K1457" i="1"/>
  <c r="K1458" i="1"/>
  <c r="K1450" i="1"/>
  <c r="K1451" i="1"/>
  <c r="K1452" i="1"/>
  <c r="K1447" i="1"/>
  <c r="K1448" i="1"/>
  <c r="K1444" i="1"/>
  <c r="K1445" i="1"/>
  <c r="K1439" i="1"/>
  <c r="K1440" i="1"/>
  <c r="K1441" i="1"/>
  <c r="K1442" i="1"/>
  <c r="K1434" i="1"/>
  <c r="K1435" i="1"/>
  <c r="K1436" i="1"/>
  <c r="K1437" i="1"/>
  <c r="K1431" i="1"/>
  <c r="K1432" i="1"/>
  <c r="K1427" i="1"/>
  <c r="K1428" i="1"/>
  <c r="K1429" i="1"/>
  <c r="K1454" i="1"/>
  <c r="K1455" i="1"/>
  <c r="K1472" i="1"/>
  <c r="K1354" i="1"/>
  <c r="K1355" i="1"/>
  <c r="K1356" i="1"/>
  <c r="K1325" i="1"/>
  <c r="K1326" i="1"/>
  <c r="K1327" i="1"/>
  <c r="K1328" i="1"/>
  <c r="K1329" i="1"/>
  <c r="K1331" i="1"/>
  <c r="K1332" i="1"/>
  <c r="K1333" i="1"/>
  <c r="K1338" i="1"/>
  <c r="K1339" i="1"/>
  <c r="K1340" i="1"/>
  <c r="K1342" i="1"/>
  <c r="K1343" i="1"/>
  <c r="K1344" i="1"/>
  <c r="K1345" i="1"/>
  <c r="K1335" i="1"/>
  <c r="K1336" i="1"/>
  <c r="K1346" i="1"/>
  <c r="K1314" i="1"/>
  <c r="K1315" i="1"/>
  <c r="K1316" i="1"/>
  <c r="K1317" i="1"/>
  <c r="K1311" i="1"/>
  <c r="K1312" i="1"/>
  <c r="K1308" i="1"/>
  <c r="K1309" i="1"/>
  <c r="K1304" i="1"/>
  <c r="K1305" i="1"/>
  <c r="K1306" i="1"/>
  <c r="K1297" i="1"/>
  <c r="K1298" i="1"/>
  <c r="K1299" i="1"/>
  <c r="K1300" i="1"/>
  <c r="K1301" i="1"/>
  <c r="K1302" i="1"/>
  <c r="K1294" i="1"/>
  <c r="K1295" i="1"/>
  <c r="K1291" i="1"/>
  <c r="K1292" i="1"/>
  <c r="K1286" i="1"/>
  <c r="K1287" i="1"/>
  <c r="K1288" i="1"/>
  <c r="K1289" i="1"/>
  <c r="K1283" i="1"/>
  <c r="K1284" i="1"/>
  <c r="K1280" i="1"/>
  <c r="K1281" i="1"/>
  <c r="K1275" i="1"/>
  <c r="K1276" i="1"/>
  <c r="K1277" i="1"/>
  <c r="K1278" i="1"/>
  <c r="K1272" i="1"/>
  <c r="K1273" i="1"/>
  <c r="K1269" i="1"/>
  <c r="K1270" i="1"/>
  <c r="K1265" i="1"/>
  <c r="K1266" i="1"/>
  <c r="K1267" i="1"/>
  <c r="K1318" i="1"/>
  <c r="K1230" i="1"/>
  <c r="K1232" i="1"/>
  <c r="K1234" i="1"/>
  <c r="K1235" i="1"/>
  <c r="K1236" i="1"/>
  <c r="K1203" i="1"/>
  <c r="K1205" i="1"/>
  <c r="K1207" i="1"/>
  <c r="K1208" i="1"/>
  <c r="K1210" i="1"/>
  <c r="K1211" i="1"/>
  <c r="K1213" i="1"/>
  <c r="K1214" i="1"/>
  <c r="K1215" i="1"/>
  <c r="K1216" i="1"/>
  <c r="K1218" i="1"/>
  <c r="K1219" i="1"/>
  <c r="K1221" i="1"/>
  <c r="K1222" i="1"/>
  <c r="K1223" i="1"/>
  <c r="K1165" i="1"/>
  <c r="K1166" i="1"/>
  <c r="K1168" i="1"/>
  <c r="K1169" i="1"/>
  <c r="K1171" i="1"/>
  <c r="K1172" i="1"/>
  <c r="K1173" i="1"/>
  <c r="K1174" i="1"/>
  <c r="K1175" i="1"/>
  <c r="K1176" i="1"/>
  <c r="K1178" i="1"/>
  <c r="K1179" i="1"/>
  <c r="K1181" i="1"/>
  <c r="K1182" i="1"/>
  <c r="K1184" i="1"/>
  <c r="K1185" i="1"/>
  <c r="K1187" i="1"/>
  <c r="K1188" i="1"/>
  <c r="K1190" i="1"/>
  <c r="K1191" i="1"/>
  <c r="K1193" i="1"/>
  <c r="K1194" i="1"/>
  <c r="K1195" i="1"/>
  <c r="K1103" i="1"/>
  <c r="K1104" i="1"/>
  <c r="K1107" i="1"/>
  <c r="K1108" i="1"/>
  <c r="K1110" i="1"/>
  <c r="K1111" i="1"/>
  <c r="K1140" i="1"/>
  <c r="K1141" i="1"/>
  <c r="K1142" i="1"/>
  <c r="K1113" i="1"/>
  <c r="K1114" i="1"/>
  <c r="K1115" i="1"/>
  <c r="K1116" i="1"/>
  <c r="K1118" i="1"/>
  <c r="K1119" i="1"/>
  <c r="K1121" i="1"/>
  <c r="K1122" i="1"/>
  <c r="K1123" i="1"/>
  <c r="K1124" i="1"/>
  <c r="K1126" i="1"/>
  <c r="K1127" i="1"/>
  <c r="K1129" i="1"/>
  <c r="K1130" i="1"/>
  <c r="K1132" i="1"/>
  <c r="K1133" i="1"/>
  <c r="K1134" i="1"/>
  <c r="K1136" i="1"/>
  <c r="K1137" i="1"/>
  <c r="K1138" i="1"/>
  <c r="K1153" i="1"/>
  <c r="K1154" i="1"/>
  <c r="K1155" i="1"/>
  <c r="K1156" i="1"/>
  <c r="K1157" i="1"/>
  <c r="K1150" i="1"/>
  <c r="K1151" i="1"/>
  <c r="K1147" i="1"/>
  <c r="K1148" i="1"/>
  <c r="K1144" i="1"/>
  <c r="K1145" i="1"/>
  <c r="K1158" i="1"/>
  <c r="K1082" i="1"/>
  <c r="K1083" i="1"/>
  <c r="K1085" i="1"/>
  <c r="K1086" i="1"/>
  <c r="K1088" i="1"/>
  <c r="K1089" i="1"/>
  <c r="K1090" i="1"/>
  <c r="K1091" i="1"/>
  <c r="K1093" i="1"/>
  <c r="K1094" i="1"/>
  <c r="K1095" i="1"/>
  <c r="K1024" i="1"/>
  <c r="K1025" i="1"/>
  <c r="K1028" i="1"/>
  <c r="K1029" i="1"/>
  <c r="K1031" i="1"/>
  <c r="K1032" i="1"/>
  <c r="K1033" i="1"/>
  <c r="K1034" i="1"/>
  <c r="K1035" i="1"/>
  <c r="K1036" i="1"/>
  <c r="K1065" i="1"/>
  <c r="K1066" i="1"/>
  <c r="K1067" i="1"/>
  <c r="K1038" i="1"/>
  <c r="K1039" i="1"/>
  <c r="K1040" i="1"/>
  <c r="K1041" i="1"/>
  <c r="K1043" i="1"/>
  <c r="K1044" i="1"/>
  <c r="K1046" i="1"/>
  <c r="K1047" i="1"/>
  <c r="K1048" i="1"/>
  <c r="K1056" i="1"/>
  <c r="K1057" i="1"/>
  <c r="K1062" i="1"/>
  <c r="K1063" i="1"/>
  <c r="K1069" i="1"/>
  <c r="K1070" i="1"/>
  <c r="K1072" i="1"/>
  <c r="K1073" i="1"/>
  <c r="K1074" i="1"/>
  <c r="K1075" i="1"/>
  <c r="K1059" i="1"/>
  <c r="K1060" i="1"/>
  <c r="K1053" i="1"/>
  <c r="K1054" i="1"/>
  <c r="K1050" i="1"/>
  <c r="K1051" i="1"/>
  <c r="K1076" i="1"/>
  <c r="K1009" i="1"/>
  <c r="K1010" i="1"/>
  <c r="K1012" i="1"/>
  <c r="K1013" i="1"/>
  <c r="K1014" i="1"/>
  <c r="K1015" i="1"/>
  <c r="K970" i="1"/>
  <c r="K971" i="1"/>
  <c r="K974" i="1"/>
  <c r="K975" i="1"/>
  <c r="K990" i="1"/>
  <c r="K991" i="1"/>
  <c r="K977" i="1"/>
  <c r="K978" i="1"/>
  <c r="K979" i="1"/>
  <c r="K997" i="1"/>
  <c r="K998" i="1"/>
  <c r="K981" i="1"/>
  <c r="K982" i="1"/>
  <c r="K983" i="1"/>
  <c r="K984" i="1"/>
  <c r="K986" i="1"/>
  <c r="K987" i="1"/>
  <c r="K988" i="1"/>
  <c r="K993" i="1"/>
  <c r="K994" i="1"/>
  <c r="K995" i="1"/>
  <c r="K1000" i="1"/>
  <c r="K1001" i="1"/>
  <c r="K1002" i="1"/>
  <c r="K929" i="1"/>
  <c r="K930" i="1"/>
  <c r="K932" i="1"/>
  <c r="K933" i="1"/>
  <c r="K934" i="1"/>
  <c r="K936" i="1"/>
  <c r="K937" i="1"/>
  <c r="K938" i="1"/>
  <c r="K939" i="1"/>
  <c r="K940" i="1"/>
  <c r="K942" i="1"/>
  <c r="K943" i="1"/>
  <c r="K944" i="1"/>
  <c r="K946" i="1"/>
  <c r="K947" i="1"/>
  <c r="K948" i="1"/>
  <c r="K950" i="1"/>
  <c r="K951" i="1"/>
  <c r="K952" i="1"/>
  <c r="K953" i="1"/>
  <c r="K954" i="1"/>
  <c r="K956" i="1"/>
  <c r="K957" i="1"/>
  <c r="K958" i="1"/>
  <c r="K960" i="1"/>
  <c r="K961" i="1"/>
  <c r="K962" i="1"/>
  <c r="K854" i="1"/>
  <c r="K855" i="1"/>
  <c r="K856" i="1"/>
  <c r="K859" i="1"/>
  <c r="K860" i="1"/>
  <c r="K862" i="1"/>
  <c r="K863" i="1"/>
  <c r="K864" i="1"/>
  <c r="K865" i="1"/>
  <c r="K866" i="1"/>
  <c r="K867" i="1"/>
  <c r="K899" i="1"/>
  <c r="K900" i="1"/>
  <c r="K901" i="1"/>
  <c r="K902" i="1"/>
  <c r="K869" i="1"/>
  <c r="K870" i="1"/>
  <c r="K871" i="1"/>
  <c r="K872" i="1"/>
  <c r="K874" i="1"/>
  <c r="K875" i="1"/>
  <c r="K876" i="1"/>
  <c r="K878" i="1"/>
  <c r="K879" i="1"/>
  <c r="K881" i="1"/>
  <c r="K882" i="1"/>
  <c r="K887" i="1"/>
  <c r="K888" i="1"/>
  <c r="K889" i="1"/>
  <c r="K891" i="1"/>
  <c r="K892" i="1"/>
  <c r="K893" i="1"/>
  <c r="K894" i="1"/>
  <c r="K895" i="1"/>
  <c r="K896" i="1"/>
  <c r="K897" i="1"/>
  <c r="K904" i="1"/>
  <c r="K905" i="1"/>
  <c r="K906" i="1"/>
  <c r="K907" i="1"/>
  <c r="K908" i="1"/>
  <c r="K910" i="1"/>
  <c r="K911" i="1"/>
  <c r="K912" i="1"/>
  <c r="K914" i="1"/>
  <c r="K915" i="1"/>
  <c r="K920" i="1"/>
  <c r="K921" i="1"/>
  <c r="K917" i="1"/>
  <c r="K918" i="1"/>
  <c r="K884" i="1"/>
  <c r="K885" i="1"/>
  <c r="K922" i="1"/>
  <c r="K772" i="1"/>
  <c r="K773" i="1"/>
  <c r="K774" i="1"/>
  <c r="K737" i="1"/>
  <c r="K738" i="1"/>
  <c r="K739" i="1"/>
  <c r="K741" i="1"/>
  <c r="K742" i="1"/>
  <c r="K743" i="1"/>
  <c r="K745" i="1"/>
  <c r="K746" i="1"/>
  <c r="K748" i="1"/>
  <c r="K749" i="1"/>
  <c r="K750" i="1"/>
  <c r="K751" i="1"/>
  <c r="K753" i="1"/>
  <c r="K754" i="1"/>
  <c r="K755" i="1"/>
  <c r="K757" i="1"/>
  <c r="K758" i="1"/>
  <c r="K760" i="1"/>
  <c r="K761" i="1"/>
  <c r="K763" i="1"/>
  <c r="K764" i="1"/>
  <c r="K765" i="1"/>
  <c r="K766" i="1"/>
  <c r="K674" i="1"/>
  <c r="K675" i="1"/>
  <c r="K678" i="1"/>
  <c r="K680" i="1"/>
  <c r="K681" i="1"/>
  <c r="K683" i="1"/>
  <c r="K684" i="1"/>
  <c r="K685" i="1"/>
  <c r="K686" i="1"/>
  <c r="K687" i="1"/>
  <c r="K689" i="1"/>
  <c r="K690" i="1"/>
  <c r="K691" i="1"/>
  <c r="K692" i="1"/>
  <c r="K693" i="1"/>
  <c r="K695" i="1"/>
  <c r="K696" i="1"/>
  <c r="K698" i="1"/>
  <c r="K699" i="1"/>
  <c r="K700" i="1"/>
  <c r="K702" i="1"/>
  <c r="K703" i="1"/>
  <c r="K705" i="1"/>
  <c r="K706" i="1"/>
  <c r="K707" i="1"/>
  <c r="K708" i="1"/>
  <c r="K710" i="1"/>
  <c r="K711" i="1"/>
  <c r="K712" i="1"/>
  <c r="K713" i="1"/>
  <c r="K715" i="1"/>
  <c r="K716" i="1"/>
  <c r="K717" i="1"/>
  <c r="K718" i="1"/>
  <c r="K719" i="1"/>
  <c r="K724" i="1"/>
  <c r="K725" i="1"/>
  <c r="K726" i="1"/>
  <c r="K721" i="1"/>
  <c r="K722" i="1"/>
  <c r="K727" i="1"/>
  <c r="K661" i="1"/>
  <c r="K663" i="1"/>
  <c r="K664" i="1"/>
  <c r="K665" i="1"/>
  <c r="K617" i="1"/>
  <c r="K618" i="1"/>
  <c r="K644" i="1"/>
  <c r="K645" i="1"/>
  <c r="K621" i="1"/>
  <c r="K622" i="1"/>
  <c r="K647" i="1"/>
  <c r="K648" i="1"/>
  <c r="K649" i="1"/>
  <c r="K624" i="1"/>
  <c r="K625" i="1"/>
  <c r="K626" i="1"/>
  <c r="K628" i="1"/>
  <c r="K629" i="1"/>
  <c r="K630" i="1"/>
  <c r="K631" i="1"/>
  <c r="K632" i="1"/>
  <c r="K637" i="1"/>
  <c r="K638" i="1"/>
  <c r="K639" i="1"/>
  <c r="K651" i="1"/>
  <c r="K652" i="1"/>
  <c r="K653" i="1"/>
  <c r="K654" i="1"/>
  <c r="K641" i="1"/>
  <c r="K642" i="1"/>
  <c r="K634" i="1"/>
  <c r="K635" i="1"/>
  <c r="K655" i="1"/>
  <c r="K607" i="1"/>
  <c r="K608" i="1"/>
  <c r="K609" i="1"/>
  <c r="K567" i="1"/>
  <c r="K568" i="1"/>
  <c r="K569" i="1"/>
  <c r="K572" i="1"/>
  <c r="K574" i="1"/>
  <c r="K575" i="1"/>
  <c r="K577" i="1"/>
  <c r="K578" i="1"/>
  <c r="K579" i="1"/>
  <c r="K581" i="1"/>
  <c r="K582" i="1"/>
  <c r="K583" i="1"/>
  <c r="K584" i="1"/>
  <c r="K585" i="1"/>
  <c r="K587" i="1"/>
  <c r="K588" i="1"/>
  <c r="K589" i="1"/>
  <c r="K590" i="1"/>
  <c r="K592" i="1"/>
  <c r="K593" i="1"/>
  <c r="K595" i="1"/>
  <c r="K596" i="1"/>
  <c r="K598" i="1"/>
  <c r="K599" i="1"/>
  <c r="K600" i="1"/>
  <c r="K601" i="1"/>
  <c r="K543" i="1"/>
  <c r="K544" i="1"/>
  <c r="K545" i="1"/>
  <c r="K547" i="1"/>
  <c r="K548" i="1"/>
  <c r="K550" i="1"/>
  <c r="K551" i="1"/>
  <c r="K553" i="1"/>
  <c r="K554" i="1"/>
  <c r="K556" i="1"/>
  <c r="K557" i="1"/>
  <c r="K558" i="1"/>
  <c r="K559" i="1"/>
  <c r="K463" i="1"/>
  <c r="K464" i="1"/>
  <c r="K465" i="1"/>
  <c r="K468" i="1"/>
  <c r="K470" i="1"/>
  <c r="K472" i="1"/>
  <c r="K473" i="1"/>
  <c r="K475" i="1"/>
  <c r="K476" i="1"/>
  <c r="K477" i="1"/>
  <c r="K478" i="1"/>
  <c r="K479" i="1"/>
  <c r="K526" i="1"/>
  <c r="K527" i="1"/>
  <c r="K528" i="1"/>
  <c r="K481" i="1"/>
  <c r="K482" i="1"/>
  <c r="K483" i="1"/>
  <c r="K484" i="1"/>
  <c r="K485" i="1"/>
  <c r="K487" i="1"/>
  <c r="K488" i="1"/>
  <c r="K489" i="1"/>
  <c r="K490" i="1"/>
  <c r="K492" i="1"/>
  <c r="K493" i="1"/>
  <c r="K495" i="1"/>
  <c r="K496" i="1"/>
  <c r="K497" i="1"/>
  <c r="K499" i="1"/>
  <c r="K500" i="1"/>
  <c r="K502" i="1"/>
  <c r="K503" i="1"/>
  <c r="K505" i="1"/>
  <c r="K506" i="1"/>
  <c r="K508" i="1"/>
  <c r="K509" i="1"/>
  <c r="K511" i="1"/>
  <c r="K512" i="1"/>
  <c r="K514" i="1"/>
  <c r="K515" i="1"/>
  <c r="K517" i="1"/>
  <c r="K518" i="1"/>
  <c r="K520" i="1"/>
  <c r="K521" i="1"/>
  <c r="K523" i="1"/>
  <c r="K524" i="1"/>
  <c r="K530" i="1"/>
  <c r="K531" i="1"/>
  <c r="K533" i="1"/>
  <c r="K534" i="1"/>
  <c r="K535" i="1"/>
  <c r="K536" i="1"/>
  <c r="K537" i="1"/>
  <c r="K449" i="1"/>
  <c r="K451" i="1"/>
  <c r="K453" i="1"/>
  <c r="K400" i="1"/>
  <c r="K401" i="1"/>
  <c r="K402" i="1"/>
  <c r="K405" i="1"/>
  <c r="K407" i="1"/>
  <c r="K409" i="1"/>
  <c r="K410" i="1"/>
  <c r="K423" i="1"/>
  <c r="K424" i="1"/>
  <c r="K412" i="1"/>
  <c r="K413" i="1"/>
  <c r="K414" i="1"/>
  <c r="K415" i="1"/>
  <c r="K426" i="1"/>
  <c r="K427" i="1"/>
  <c r="K417" i="1"/>
  <c r="K418" i="1"/>
  <c r="K419" i="1"/>
  <c r="K420" i="1"/>
  <c r="K421" i="1"/>
  <c r="K429" i="1"/>
  <c r="K430" i="1"/>
  <c r="K431" i="1"/>
  <c r="K439" i="1"/>
  <c r="K440" i="1"/>
  <c r="K441" i="1"/>
  <c r="K433" i="1"/>
  <c r="K434" i="1"/>
  <c r="K436" i="1"/>
  <c r="K437" i="1"/>
  <c r="K442" i="1"/>
  <c r="K370" i="1"/>
  <c r="K371" i="1"/>
  <c r="K372" i="1"/>
  <c r="K373" i="1"/>
  <c r="K374" i="1"/>
  <c r="K375" i="1"/>
  <c r="K376" i="1"/>
  <c r="K378" i="1"/>
  <c r="K379" i="1"/>
  <c r="K380" i="1"/>
  <c r="K381" i="1"/>
  <c r="K382" i="1"/>
  <c r="K384" i="1"/>
  <c r="K385" i="1"/>
  <c r="K386" i="1"/>
  <c r="K388" i="1"/>
  <c r="K389" i="1"/>
  <c r="K390" i="1"/>
  <c r="K309" i="1"/>
  <c r="K310" i="1"/>
  <c r="K313" i="1"/>
  <c r="K315" i="1"/>
  <c r="K316" i="1"/>
  <c r="K318" i="1"/>
  <c r="K319" i="1"/>
  <c r="K321" i="1"/>
  <c r="K322" i="1"/>
  <c r="K323" i="1"/>
  <c r="K324" i="1"/>
  <c r="K329" i="1"/>
  <c r="K330" i="1"/>
  <c r="K326" i="1"/>
  <c r="K327" i="1"/>
  <c r="K332" i="1"/>
  <c r="K333" i="1"/>
  <c r="K334" i="1"/>
  <c r="K335" i="1"/>
  <c r="K337" i="1"/>
  <c r="K338" i="1"/>
  <c r="K340" i="1"/>
  <c r="K341" i="1"/>
  <c r="K342" i="1"/>
  <c r="K344" i="1"/>
  <c r="K345" i="1"/>
  <c r="K346" i="1"/>
  <c r="K347" i="1"/>
  <c r="K348" i="1"/>
  <c r="K349" i="1"/>
  <c r="K351" i="1"/>
  <c r="K352" i="1"/>
  <c r="K353" i="1"/>
  <c r="K354" i="1"/>
  <c r="K356" i="1"/>
  <c r="K357" i="1"/>
  <c r="K359" i="1"/>
  <c r="K360" i="1"/>
  <c r="K361" i="1"/>
  <c r="K362" i="1"/>
  <c r="K363" i="1"/>
  <c r="K275" i="1"/>
  <c r="K276" i="1"/>
  <c r="K277" i="1"/>
  <c r="K278" i="1"/>
  <c r="K279" i="1"/>
  <c r="K280" i="1"/>
  <c r="K281" i="1"/>
  <c r="K283" i="1"/>
  <c r="K284" i="1"/>
  <c r="K285" i="1"/>
  <c r="K287" i="1"/>
  <c r="K288" i="1"/>
  <c r="K290" i="1"/>
  <c r="K291" i="1"/>
  <c r="K293" i="1"/>
  <c r="K294" i="1"/>
  <c r="K296" i="1"/>
  <c r="K297" i="1"/>
  <c r="K299" i="1"/>
  <c r="K300" i="1"/>
  <c r="K301" i="1"/>
  <c r="K216" i="1"/>
  <c r="K217" i="1"/>
  <c r="K220" i="1"/>
  <c r="K222" i="1"/>
  <c r="K223" i="1"/>
  <c r="K225" i="1"/>
  <c r="K226" i="1"/>
  <c r="K228" i="1"/>
  <c r="K229" i="1"/>
  <c r="K230" i="1"/>
  <c r="K231" i="1"/>
  <c r="K233" i="1"/>
  <c r="K234" i="1"/>
  <c r="K236" i="1"/>
  <c r="K237" i="1"/>
  <c r="K238" i="1"/>
  <c r="K239" i="1"/>
  <c r="K241" i="1"/>
  <c r="K242" i="1"/>
  <c r="K244" i="1"/>
  <c r="K245" i="1"/>
  <c r="K247" i="1"/>
  <c r="K248" i="1"/>
  <c r="K249" i="1"/>
  <c r="K250" i="1"/>
  <c r="K251" i="1"/>
  <c r="K252" i="1"/>
  <c r="K254" i="1"/>
  <c r="K255" i="1"/>
  <c r="K256" i="1"/>
  <c r="K258" i="1"/>
  <c r="K259" i="1"/>
  <c r="K261" i="1"/>
  <c r="K262" i="1"/>
  <c r="K264" i="1"/>
  <c r="K265" i="1"/>
  <c r="K266" i="1"/>
  <c r="K267" i="1"/>
  <c r="K268" i="1"/>
  <c r="K205" i="1"/>
  <c r="K206" i="1"/>
  <c r="K207" i="1"/>
  <c r="K181" i="1"/>
  <c r="K182" i="1"/>
  <c r="K184" i="1"/>
  <c r="K185" i="1"/>
  <c r="K187" i="1"/>
  <c r="K188" i="1"/>
  <c r="K190" i="1"/>
  <c r="K191" i="1"/>
  <c r="K193" i="1"/>
  <c r="K194" i="1"/>
  <c r="K196" i="1"/>
  <c r="K197" i="1"/>
  <c r="K198" i="1"/>
  <c r="K127" i="1"/>
  <c r="K128" i="1"/>
  <c r="K130" i="1"/>
  <c r="K131" i="1"/>
  <c r="K132" i="1"/>
  <c r="K134" i="1"/>
  <c r="K135" i="1"/>
  <c r="K137" i="1"/>
  <c r="K138" i="1"/>
  <c r="K139" i="1"/>
  <c r="K140" i="1"/>
  <c r="K142" i="1"/>
  <c r="K143" i="1"/>
  <c r="K145" i="1"/>
  <c r="K146" i="1"/>
  <c r="K147" i="1"/>
  <c r="K148" i="1"/>
  <c r="K150" i="1"/>
  <c r="K151" i="1"/>
  <c r="K156" i="1"/>
  <c r="K157" i="1"/>
  <c r="K158" i="1"/>
  <c r="K153" i="1"/>
  <c r="K154" i="1"/>
  <c r="K160" i="1"/>
  <c r="K161" i="1"/>
  <c r="K163" i="1"/>
  <c r="K164" i="1"/>
  <c r="K165" i="1"/>
  <c r="K167" i="1"/>
  <c r="K168" i="1"/>
  <c r="K170" i="1"/>
  <c r="K171" i="1"/>
  <c r="K172" i="1"/>
  <c r="K173" i="1"/>
  <c r="K174" i="1"/>
  <c r="K115" i="1"/>
  <c r="K116" i="1"/>
  <c r="K117" i="1"/>
  <c r="K92" i="1"/>
  <c r="K93" i="1"/>
  <c r="K95" i="1"/>
  <c r="K96" i="1"/>
  <c r="K98" i="1"/>
  <c r="K99" i="1"/>
  <c r="K101" i="1"/>
  <c r="K102" i="1"/>
  <c r="K104" i="1"/>
  <c r="K105" i="1"/>
  <c r="K106" i="1"/>
  <c r="K107" i="1"/>
  <c r="K38" i="1"/>
  <c r="K39" i="1"/>
  <c r="K40" i="1"/>
  <c r="K43" i="1"/>
  <c r="K45" i="1"/>
  <c r="K46" i="1"/>
  <c r="K48" i="1"/>
  <c r="K49" i="1"/>
  <c r="K51" i="1"/>
  <c r="K52" i="1"/>
  <c r="K53" i="1"/>
  <c r="K54" i="1"/>
  <c r="K56" i="1"/>
  <c r="K57" i="1"/>
  <c r="K59" i="1"/>
  <c r="K60" i="1"/>
  <c r="K62" i="1"/>
  <c r="K63" i="1"/>
  <c r="K65" i="1"/>
  <c r="K66" i="1"/>
  <c r="K68" i="1"/>
  <c r="K69" i="1"/>
  <c r="K71" i="1"/>
  <c r="K72" i="1"/>
  <c r="K73" i="1"/>
  <c r="K75" i="1"/>
  <c r="K76" i="1"/>
  <c r="K77" i="1"/>
  <c r="K79" i="1"/>
  <c r="K80" i="1"/>
  <c r="K81" i="1"/>
  <c r="K83" i="1"/>
  <c r="K84" i="1"/>
  <c r="K85" i="1"/>
  <c r="K86" i="1"/>
  <c r="K87" i="1"/>
  <c r="K28" i="1"/>
  <c r="K29" i="1"/>
  <c r="K30" i="1"/>
  <c r="K18" i="1"/>
  <c r="K20" i="1"/>
  <c r="K22" i="1"/>
  <c r="K23" i="1"/>
  <c r="K24" i="1"/>
  <c r="K2259" i="1"/>
  <c r="K2260" i="1"/>
  <c r="K2261" i="1"/>
  <c r="K2243" i="1"/>
  <c r="K2244" i="1"/>
  <c r="K2245" i="1"/>
  <c r="K2246" i="1"/>
  <c r="K2247" i="1"/>
  <c r="K2248" i="1"/>
  <c r="K2249" i="1"/>
  <c r="K2250" i="1"/>
  <c r="K2251" i="1"/>
  <c r="K2252" i="1"/>
  <c r="K2224" i="1"/>
  <c r="K2225" i="1"/>
  <c r="K2226" i="1"/>
  <c r="K2227" i="1"/>
  <c r="K2228" i="1"/>
  <c r="K2229" i="1"/>
  <c r="K2230" i="1"/>
  <c r="K2231" i="1"/>
  <c r="K2232" i="1"/>
  <c r="K2233" i="1"/>
  <c r="K2234" i="1"/>
  <c r="K2235" i="1"/>
  <c r="K2236" i="1"/>
  <c r="K2209" i="1"/>
  <c r="K2210" i="1"/>
  <c r="K2211" i="1"/>
  <c r="K2212" i="1"/>
  <c r="K2213" i="1"/>
  <c r="K2214" i="1"/>
  <c r="K2215" i="1"/>
  <c r="K2216" i="1"/>
  <c r="K2217" i="1"/>
  <c r="K2194" i="1"/>
  <c r="K2195" i="1"/>
  <c r="K2196" i="1"/>
  <c r="K2197" i="1"/>
  <c r="K2198" i="1"/>
  <c r="K2199" i="1"/>
  <c r="K2200" i="1"/>
  <c r="K2201" i="1"/>
  <c r="K2202" i="1"/>
  <c r="K2178" i="1"/>
  <c r="K2179" i="1"/>
  <c r="K2180" i="1"/>
  <c r="K2181" i="1"/>
  <c r="K2182" i="1"/>
  <c r="K2183" i="1"/>
  <c r="K2184" i="1"/>
  <c r="K2185" i="1"/>
  <c r="K2186" i="1"/>
  <c r="K2187" i="1"/>
  <c r="K2163" i="1"/>
  <c r="K2164" i="1"/>
  <c r="K2165" i="1"/>
  <c r="K2166" i="1"/>
  <c r="K2167" i="1"/>
  <c r="K2168" i="1"/>
  <c r="K2169" i="1"/>
  <c r="K2170" i="1"/>
  <c r="K2171" i="1"/>
  <c r="K2148" i="1"/>
  <c r="K2149" i="1"/>
  <c r="K2150" i="1"/>
  <c r="K2151" i="1"/>
  <c r="K2152" i="1"/>
  <c r="K2153" i="1"/>
  <c r="K2154" i="1"/>
  <c r="K2155" i="1"/>
  <c r="K2156" i="1"/>
  <c r="K2133" i="1"/>
  <c r="K2134" i="1"/>
  <c r="K2135" i="1"/>
  <c r="K2136" i="1"/>
  <c r="K2137" i="1"/>
  <c r="K2138" i="1"/>
  <c r="K2139" i="1"/>
  <c r="K2140" i="1"/>
  <c r="K2141" i="1"/>
  <c r="K2262" i="1"/>
  <c r="K2121" i="1"/>
  <c r="K2122" i="1"/>
  <c r="K2123" i="1"/>
  <c r="K1407" i="1"/>
  <c r="K1409" i="1"/>
  <c r="K1411" i="1"/>
  <c r="K1413" i="1"/>
  <c r="K1414" i="1"/>
  <c r="K1416" i="1"/>
  <c r="K1417" i="1"/>
  <c r="K1418" i="1"/>
  <c r="K1396" i="1"/>
  <c r="K1397" i="1"/>
  <c r="K1398" i="1"/>
  <c r="K1399" i="1"/>
  <c r="K1393" i="1"/>
  <c r="K1394" i="1"/>
  <c r="K1389" i="1"/>
  <c r="K1390" i="1"/>
  <c r="K1391" i="1"/>
  <c r="K1385" i="1"/>
  <c r="K1386" i="1"/>
  <c r="K1387" i="1"/>
  <c r="K1382" i="1"/>
  <c r="K1383" i="1"/>
  <c r="K1379" i="1"/>
  <c r="K1380" i="1"/>
  <c r="K1374" i="1"/>
  <c r="K1375" i="1"/>
  <c r="K1376" i="1"/>
  <c r="K1377" i="1"/>
  <c r="K1371" i="1"/>
  <c r="K1372" i="1"/>
  <c r="K1368" i="1"/>
  <c r="K1369" i="1"/>
  <c r="K1364" i="1"/>
  <c r="K1365" i="1"/>
  <c r="K1366" i="1"/>
  <c r="K1400" i="1"/>
  <c r="K1243" i="1"/>
  <c r="K1244" i="1"/>
  <c r="K1245" i="1"/>
  <c r="K1247" i="1"/>
  <c r="K1248" i="1"/>
  <c r="K1249" i="1"/>
  <c r="K1250" i="1"/>
  <c r="K1251" i="1"/>
  <c r="K839" i="1"/>
  <c r="K840" i="1"/>
  <c r="K842" i="1"/>
  <c r="K843" i="1"/>
  <c r="K844" i="1"/>
  <c r="K845" i="1"/>
  <c r="K783" i="1"/>
  <c r="K784" i="1"/>
  <c r="K785" i="1"/>
  <c r="K788" i="1"/>
  <c r="K790" i="1"/>
  <c r="K792" i="1"/>
  <c r="K793" i="1"/>
  <c r="K795" i="1"/>
  <c r="K796" i="1"/>
  <c r="K797" i="1"/>
  <c r="K798" i="1"/>
  <c r="K827" i="1"/>
  <c r="K828" i="1"/>
  <c r="K829" i="1"/>
  <c r="K800" i="1"/>
  <c r="K801" i="1"/>
  <c r="K802" i="1"/>
  <c r="K803" i="1"/>
  <c r="K808" i="1"/>
  <c r="K809" i="1"/>
  <c r="K810" i="1"/>
  <c r="K812" i="1"/>
  <c r="K813" i="1"/>
  <c r="K815" i="1"/>
  <c r="K816" i="1"/>
  <c r="K817" i="1"/>
  <c r="K819" i="1"/>
  <c r="K820" i="1"/>
  <c r="K822" i="1"/>
  <c r="K823" i="1"/>
  <c r="K824" i="1"/>
  <c r="K825" i="1"/>
  <c r="K831" i="1"/>
  <c r="K832" i="1"/>
  <c r="K805" i="1"/>
  <c r="K806" i="1"/>
  <c r="K833" i="1"/>
  <c r="K2265" i="1"/>
  <c r="K2266" i="1"/>
  <c r="K2267" i="1"/>
  <c r="K2268" i="1"/>
  <c r="K2269" i="1"/>
  <c r="K2271" i="1"/>
  <c r="H49" i="5"/>
  <c r="E49" i="5"/>
  <c r="H48" i="5"/>
  <c r="E48" i="5"/>
  <c r="H47" i="5"/>
  <c r="E47" i="5"/>
  <c r="H45" i="5"/>
  <c r="E45" i="5"/>
  <c r="H44" i="5"/>
  <c r="E44" i="5"/>
  <c r="H43" i="5"/>
  <c r="E43" i="5"/>
  <c r="G42" i="5"/>
  <c r="H42" i="5"/>
  <c r="H41" i="5"/>
  <c r="E41" i="5"/>
  <c r="H40" i="5"/>
  <c r="E40" i="5"/>
  <c r="H39" i="5"/>
  <c r="E39" i="5"/>
  <c r="G38" i="5"/>
  <c r="H38" i="5"/>
  <c r="E37" i="5"/>
  <c r="G37" i="5"/>
  <c r="H37" i="5"/>
  <c r="H36" i="5"/>
  <c r="E36" i="5"/>
  <c r="H35" i="5"/>
  <c r="E35" i="5"/>
  <c r="E34" i="5"/>
  <c r="G34" i="5"/>
  <c r="H34" i="5"/>
  <c r="E33" i="5"/>
  <c r="G33" i="5"/>
  <c r="H33" i="5"/>
  <c r="E32" i="5"/>
  <c r="G32" i="5"/>
  <c r="H32" i="5"/>
  <c r="H31" i="5"/>
  <c r="E31" i="5"/>
  <c r="E30" i="5"/>
  <c r="G30" i="5"/>
  <c r="H30" i="5"/>
  <c r="E29" i="5"/>
  <c r="G29" i="5"/>
  <c r="H29" i="5"/>
  <c r="E28" i="5"/>
  <c r="G28" i="5"/>
  <c r="H28" i="5"/>
  <c r="H27" i="5"/>
  <c r="E27" i="5"/>
  <c r="H26" i="5"/>
  <c r="E26" i="5"/>
  <c r="H25" i="5"/>
  <c r="E25" i="5"/>
  <c r="H24" i="5"/>
  <c r="E24" i="5"/>
  <c r="E23" i="5"/>
  <c r="G23" i="5"/>
  <c r="H23" i="5"/>
  <c r="E22" i="5"/>
  <c r="G22" i="5"/>
  <c r="H22" i="5"/>
  <c r="E21" i="5"/>
  <c r="G21" i="5"/>
  <c r="H21" i="5"/>
  <c r="E20" i="5"/>
  <c r="G20" i="5"/>
  <c r="H20" i="5"/>
  <c r="H19" i="5"/>
  <c r="E19" i="5"/>
  <c r="E18" i="5"/>
  <c r="G18" i="5"/>
  <c r="H18" i="5"/>
  <c r="H17" i="5"/>
  <c r="E17" i="5"/>
  <c r="E16" i="5"/>
  <c r="G16" i="5"/>
  <c r="H16" i="5"/>
  <c r="H15" i="5"/>
  <c r="E15" i="5"/>
  <c r="E14" i="5"/>
  <c r="G14" i="5"/>
  <c r="H14" i="5"/>
  <c r="E13" i="5"/>
  <c r="G13" i="5"/>
  <c r="H13" i="5"/>
  <c r="E12" i="5"/>
  <c r="G12" i="5"/>
  <c r="H12" i="5"/>
  <c r="E11" i="5"/>
  <c r="G11" i="5"/>
  <c r="H11" i="5"/>
  <c r="E10" i="5"/>
  <c r="G10" i="5"/>
  <c r="H10" i="5"/>
  <c r="E9" i="5"/>
  <c r="G9" i="5"/>
  <c r="H9" i="5"/>
  <c r="E8" i="5"/>
  <c r="G8" i="5"/>
  <c r="H8" i="5"/>
  <c r="E7" i="5"/>
  <c r="G7" i="5"/>
  <c r="H7" i="5"/>
  <c r="G6" i="5"/>
  <c r="H6" i="5"/>
  <c r="E5" i="5"/>
  <c r="G5" i="5"/>
  <c r="H5" i="5"/>
  <c r="E4" i="5"/>
  <c r="G4" i="5"/>
  <c r="H4" i="5"/>
  <c r="E4" i="4"/>
  <c r="E46" i="5"/>
  <c r="G46" i="5"/>
  <c r="H46" i="5"/>
  <c r="K452" i="1"/>
  <c r="K108" i="1"/>
  <c r="H51" i="5"/>
  <c r="I4" i="5"/>
  <c r="I9" i="5"/>
  <c r="I12" i="5"/>
  <c r="I19" i="5"/>
  <c r="I24" i="5"/>
  <c r="I26" i="5"/>
  <c r="I28" i="5"/>
  <c r="I33" i="5"/>
  <c r="I5" i="5"/>
  <c r="I7" i="5"/>
  <c r="I10" i="5"/>
  <c r="I15" i="5"/>
  <c r="I22" i="5"/>
  <c r="I29" i="5"/>
  <c r="I34" i="5"/>
  <c r="I36" i="5"/>
  <c r="I48" i="5"/>
  <c r="I8" i="5"/>
  <c r="I13" i="5"/>
  <c r="I18" i="5"/>
  <c r="I20" i="5"/>
  <c r="I23" i="5"/>
  <c r="I25" i="5"/>
  <c r="I27" i="5"/>
  <c r="I32" i="5"/>
  <c r="I37" i="5"/>
  <c r="I46" i="5"/>
  <c r="I6" i="5"/>
  <c r="I11" i="5"/>
  <c r="I14" i="5"/>
  <c r="I16" i="5"/>
  <c r="I21" i="5"/>
  <c r="I30" i="5"/>
  <c r="I35" i="5"/>
  <c r="I38" i="5"/>
  <c r="I47" i="5"/>
  <c r="I49" i="5"/>
  <c r="G4" i="4"/>
  <c r="K4" i="5"/>
  <c r="J4" i="5"/>
  <c r="J5" i="5"/>
  <c r="J6" i="5"/>
  <c r="J7" i="5"/>
  <c r="J8" i="5"/>
  <c r="J9" i="5"/>
  <c r="J10" i="5"/>
  <c r="J11" i="5"/>
  <c r="J12" i="5"/>
  <c r="J13" i="5"/>
  <c r="J14" i="5"/>
  <c r="J15" i="5"/>
  <c r="J16" i="5"/>
  <c r="I45" i="5"/>
  <c r="I44" i="5"/>
  <c r="I43" i="5"/>
  <c r="I42" i="5"/>
  <c r="I41" i="5"/>
  <c r="I40" i="5"/>
  <c r="I39" i="5"/>
  <c r="I31" i="5"/>
  <c r="I17" i="5"/>
  <c r="I51"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alcChain>
</file>

<file path=xl/sharedStrings.xml><?xml version="1.0" encoding="utf-8"?>
<sst xmlns="http://schemas.openxmlformats.org/spreadsheetml/2006/main" count="21746" uniqueCount="1233">
  <si>
    <t>Formulario 1 - Propuesta económica  - Documento tipo de licitación de obra pública de agua potable y saneamiento básico</t>
  </si>
  <si>
    <t>Código</t>
  </si>
  <si>
    <t>CCE-EICP-FM-47</t>
  </si>
  <si>
    <t>Versión</t>
  </si>
  <si>
    <t>FORMULARIO 1</t>
  </si>
  <si>
    <t>PRESUPUESTO OFICIAL</t>
  </si>
  <si>
    <t>[La entidad puede utilizar este formulario de detalle del presupuesto oficial para determinar las condiciones bajo las cuales los proponentes analizarán y presentarán su propuesta económica de forma detallada, sin perjuicio que la entidad pueda modificarlo o establecer la presentación de la oferta económica con un formulario distinto al indicado.]</t>
  </si>
  <si>
    <t>Adicionalmente, cuando el proceso de contratación es estructurado por precios unitarios, la Entidad debe aplicar las notas 1, 2 y 3 del presente formulario y las casillas de "Descripción", "Porcentaje" de la Administración, Imprevisto, Utilidad  y total  A.I.U.  resaltadas en color amarillo. Tratándose de otras modalidades de precio, la Entidad puede o no configurar los mismos aspectos.</t>
  </si>
  <si>
    <t>PRESUPUESTO ADUCCION V1</t>
  </si>
  <si>
    <t>ADUCCION BOCATOMA</t>
  </si>
  <si>
    <t>OBRA CIVIL</t>
  </si>
  <si>
    <t>Nº</t>
  </si>
  <si>
    <t>ÍTEM DE PAGO</t>
  </si>
  <si>
    <t xml:space="preserve">ESPECIFICACIONES </t>
  </si>
  <si>
    <t>DESCRIPCIÓN</t>
  </si>
  <si>
    <t>UND.</t>
  </si>
  <si>
    <t>CANTIDAD</t>
  </si>
  <si>
    <t>VALOR UNITARIO</t>
  </si>
  <si>
    <t xml:space="preserve">VALOR TOTAL                                </t>
  </si>
  <si>
    <t>GENERAL</t>
  </si>
  <si>
    <t>PARTICULAR</t>
  </si>
  <si>
    <t>X</t>
  </si>
  <si>
    <t>RELLENOS</t>
  </si>
  <si>
    <t>2.4.14</t>
  </si>
  <si>
    <t>GEOTEXTIL NO TEJIDO 2500</t>
  </si>
  <si>
    <t>m2</t>
  </si>
  <si>
    <t>2,4,14</t>
  </si>
  <si>
    <t>4.5.6.1</t>
  </si>
  <si>
    <t>INSTALACION DE MACROMEDIDORES Y VALVULAS REGULADORAS</t>
  </si>
  <si>
    <t>OTROS</t>
  </si>
  <si>
    <t>4.5.6.1.11</t>
  </si>
  <si>
    <t xml:space="preserve"> instalación Macromedidor electromagnetico 36"  </t>
  </si>
  <si>
    <t>un</t>
  </si>
  <si>
    <t>100,1,97</t>
  </si>
  <si>
    <t>CONSTRUCCION Y COLOCACIÓN HEXÁPODOS</t>
  </si>
  <si>
    <t>5.14</t>
  </si>
  <si>
    <t>ESTRUCTURAS DE CONTENCIÓN</t>
  </si>
  <si>
    <t>100,1,99</t>
  </si>
  <si>
    <t xml:space="preserve">Instalación Macromedidor electromagnético 36" </t>
  </si>
  <si>
    <t>5.14.1</t>
  </si>
  <si>
    <t>CONSTRUCCION HEXÁPODOS</t>
  </si>
  <si>
    <t>Subtotal</t>
  </si>
  <si>
    <t xml:space="preserve">SUBTOTAL OBRAS </t>
  </si>
  <si>
    <t>SUMINISTROS</t>
  </si>
  <si>
    <t>3.17.5</t>
  </si>
  <si>
    <t>Macromedidores</t>
  </si>
  <si>
    <t>3,17,5</t>
  </si>
  <si>
    <t>MACROMEDIDORES</t>
  </si>
  <si>
    <t>3.17.5.17</t>
  </si>
  <si>
    <t xml:space="preserve">Macromedidor electromagnético 36" </t>
  </si>
  <si>
    <t>24,1,6</t>
  </si>
  <si>
    <t>Macromedidor Electromagnetico 36"</t>
  </si>
  <si>
    <t>SUBTOTAL SUMINISTROS</t>
  </si>
  <si>
    <t>INSTALACIÓN DE PURGAS NUEVAS</t>
  </si>
  <si>
    <t>OBRAS PRELIMINARES</t>
  </si>
  <si>
    <t>1,0</t>
  </si>
  <si>
    <t>PRELIMINARES</t>
  </si>
  <si>
    <t>ACTIVIDADES PRELIMINARES</t>
  </si>
  <si>
    <t>1.1.1</t>
  </si>
  <si>
    <t>LOCALIZACIÓN Y REPLANTEO DE REDES (INCLUYE EQUIPO DE TOPOGRAFIA, CINTA Y HERRAMIENTA MENOR)</t>
  </si>
  <si>
    <t>ml</t>
  </si>
  <si>
    <t>1,1,1</t>
  </si>
  <si>
    <t>1.1.2</t>
  </si>
  <si>
    <t>LOCALIZACIÓN Y REPLANTEO DE ESTRUCTURAS</t>
  </si>
  <si>
    <t>1,1,2</t>
  </si>
  <si>
    <t>EXCAVACIONES</t>
  </si>
  <si>
    <t>3,0</t>
  </si>
  <si>
    <t xml:space="preserve">EXCAVACIONES A MANO </t>
  </si>
  <si>
    <t>2.1.1</t>
  </si>
  <si>
    <t>EXCAVACIONES MANUALES DE 0 A 2 m DE PROFUNDIDAD</t>
  </si>
  <si>
    <t>DE 0 A2 MTS EN SECO</t>
  </si>
  <si>
    <t>2.1.1.1</t>
  </si>
  <si>
    <t>EXCAVACIONES EN MATERIAL COMÚN DE 0,00 A 2,00M</t>
  </si>
  <si>
    <t>m3</t>
  </si>
  <si>
    <t>2,1,1,1</t>
  </si>
  <si>
    <t xml:space="preserve">Excavaciones en material común </t>
  </si>
  <si>
    <t>2.1.2</t>
  </si>
  <si>
    <t xml:space="preserve">EXCAVACIONES DE 2 A 4 m DE PROFUNDIDAD </t>
  </si>
  <si>
    <t>DE 2 A 4MTS EN SECO</t>
  </si>
  <si>
    <t>2.1.2.2</t>
  </si>
  <si>
    <t>EXCAVACIONES EN CONGLOMERADO DE 2 A 4,00M</t>
  </si>
  <si>
    <t>2,1,2,2</t>
  </si>
  <si>
    <t xml:space="preserve">Excavaciones en conglomerado </t>
  </si>
  <si>
    <t>2.2.1I</t>
  </si>
  <si>
    <t>Lleno compactado con material del sitio proveniente de la excavacion</t>
  </si>
  <si>
    <t>m³</t>
  </si>
  <si>
    <t>1,10,1</t>
  </si>
  <si>
    <t xml:space="preserve">Llleno compactado con material del sitio proviniente de excavacion </t>
  </si>
  <si>
    <t>m3/comp</t>
  </si>
  <si>
    <t>CARGUE, DESCARGUE, TRANSPORTE Y DISPOSICIÓN DE MATERIALES</t>
  </si>
  <si>
    <t>2.3.4I</t>
  </si>
  <si>
    <t>CARGUE DE SOBRANTES A MAQUINA</t>
  </si>
  <si>
    <t>Cargue de Sobrantes a Maquina</t>
  </si>
  <si>
    <t>2.3.3I</t>
  </si>
  <si>
    <t>TRANSPORTE DE SOBRANTE</t>
  </si>
  <si>
    <t>m³.Km</t>
  </si>
  <si>
    <t>Transporte de Sobrantes</t>
  </si>
  <si>
    <t>m3/km</t>
  </si>
  <si>
    <t>2.3.5I</t>
  </si>
  <si>
    <t>DISPOSICION FINAL DE SOBRANTES EN ESCOMBRERA AUTORIZADA</t>
  </si>
  <si>
    <t>Disposicion Final de Sobrantes en Escombrera Autorizada</t>
  </si>
  <si>
    <t>ENTIBADOS</t>
  </si>
  <si>
    <t>2.6.7</t>
  </si>
  <si>
    <t>ENTIBADO TIPO 3 METÁLICO DESLIZANTE</t>
  </si>
  <si>
    <t>2,6,7</t>
  </si>
  <si>
    <t>3.1.2</t>
  </si>
  <si>
    <t>CONCRETOS ESTRUCTURALES</t>
  </si>
  <si>
    <t>CONCRETOS</t>
  </si>
  <si>
    <t>3.1.2.5I</t>
  </si>
  <si>
    <t>INSTALACION Y SUMINISTRO DE CONCRETO DE 20,7 Mpa (3,000 PSI)</t>
  </si>
  <si>
    <t xml:space="preserve">Concreto de 20,7 Mpa (3.000 PSI) </t>
  </si>
  <si>
    <t>ACERO</t>
  </si>
  <si>
    <t>3.3.1</t>
  </si>
  <si>
    <t>ACERO DE REFUERZO DE 60000 PSI (ASTM A706 GRADO 60 FY=420MPA, INCLUYE TRANSPORTE, FIGURADO Y COLOCACIÓN)</t>
  </si>
  <si>
    <t>kg</t>
  </si>
  <si>
    <t>3,3,1</t>
  </si>
  <si>
    <t xml:space="preserve">ACCESORIOS HD </t>
  </si>
  <si>
    <t>4.2.6</t>
  </si>
  <si>
    <t>INSTALACIÓN TUBERÍA PVC D=10"</t>
  </si>
  <si>
    <t>4.3.12</t>
  </si>
  <si>
    <t>INSTALACIÓN ACCESORIOS HD D=24"</t>
  </si>
  <si>
    <t>INSTALACIÓN TUBERIA HD</t>
  </si>
  <si>
    <t>4.4.6</t>
  </si>
  <si>
    <t>INSTALACIÓN TUBERIA HD D=10" (INCLUYE PRUEBA HIDROSTÁSTICA )</t>
  </si>
  <si>
    <t>4.4.53</t>
  </si>
  <si>
    <t>INSTALACIÓN NIPLES EN  HD D=10" L=0 A 1M (INCLUYE TORNILLERÍA Y EMPAQUES)</t>
  </si>
  <si>
    <t>4.5.2</t>
  </si>
  <si>
    <t>VALVULAS BRIDADAS</t>
  </si>
  <si>
    <t>4.5.2.14</t>
  </si>
  <si>
    <t xml:space="preserve"> instalación válvula mariposa de 10" PN 10</t>
  </si>
  <si>
    <t>4.5.2.13</t>
  </si>
  <si>
    <t>instalación válvula mariposa de 10" PN 25</t>
  </si>
  <si>
    <t xml:space="preserve">CORTE Y SOLDADURA EN TUBERÍA </t>
  </si>
  <si>
    <t>VALVULAS</t>
  </si>
  <si>
    <t>4.19.1</t>
  </si>
  <si>
    <t>Corte y soldadura en tuberia CCP 36" para instalación ventosa/purga nueva</t>
  </si>
  <si>
    <t>100.1.26a</t>
  </si>
  <si>
    <t>instalación válvula mariposa de 10" PN 10</t>
  </si>
  <si>
    <t>4.19.2</t>
  </si>
  <si>
    <t>Corte en tuberia GRP 24" para instalación ventosa/purga nueva</t>
  </si>
  <si>
    <t>100.1.26</t>
  </si>
  <si>
    <t>3,13,2</t>
  </si>
  <si>
    <t>8.1I</t>
  </si>
  <si>
    <t>PASOS EN HIERRO DE 3/4" CON ANTICORROSIVO C/40 Cm</t>
  </si>
  <si>
    <t>19.1.5</t>
  </si>
  <si>
    <t>Pasos en hierro de 3/4" con anticorrosivo  C/40 cm</t>
  </si>
  <si>
    <t>und</t>
  </si>
  <si>
    <t xml:space="preserve">SUMINISTRO E INSTALACIÓN DE TAPA POLIMERICA DE 0.69 m DE DIÁMETRO, </t>
  </si>
  <si>
    <t>SUMINISTRO E INSTALACIÓN TAPA POLIMÉRICA D=0.7M</t>
  </si>
  <si>
    <t>TAPA RECTANGULAR EN CONCRETO REFORZADO DE 3000 PSI DE 0.65 X 065, INCLUYE GANCHO METÁLICO PARA AGARRE  Y ANGULOS DE APOYO.</t>
  </si>
  <si>
    <t>SUMINISTRO TUBERIA</t>
  </si>
  <si>
    <t>3.1.2.1</t>
  </si>
  <si>
    <t>TUBERÍA PVC UNIÓN MECÁNICA RDE 21</t>
  </si>
  <si>
    <t>SUMINISTRO E INSTALACION TUBERIA PVC UNION MECANICA PRESION RDE 21</t>
  </si>
  <si>
    <t>3.1.2.1.7</t>
  </si>
  <si>
    <t xml:space="preserve">Tubería  PVC Unión mecánica RDE 21 D= 10" </t>
  </si>
  <si>
    <t>De Diametro 10"</t>
  </si>
  <si>
    <t>3.13.1</t>
  </si>
  <si>
    <t>TUBERIA EN HIERRO DUCTIL</t>
  </si>
  <si>
    <t>3.13.1.6</t>
  </si>
  <si>
    <t xml:space="preserve">Tubería en HD 10" (250 mm) </t>
  </si>
  <si>
    <t>3.13.2</t>
  </si>
  <si>
    <t>NIPLES EN HD</t>
  </si>
  <si>
    <t>3.13.2.76</t>
  </si>
  <si>
    <t>3.15.1.1</t>
  </si>
  <si>
    <t>Tees HD Extremo liso</t>
  </si>
  <si>
    <t>3.15.1.1.57</t>
  </si>
  <si>
    <t>Tee HD 24" x 10" (600 mm x 250 mm) EL</t>
  </si>
  <si>
    <t>3.17.4.12</t>
  </si>
  <si>
    <t>Válvula Mariposa</t>
  </si>
  <si>
    <t>3.17.4.12.6</t>
  </si>
  <si>
    <t>Válvula mariposa de 10"  PN 10</t>
  </si>
  <si>
    <t>3.17.4.12.6a</t>
  </si>
  <si>
    <t>Válvula mariposa de 10" PN 25</t>
  </si>
  <si>
    <t>ADECUACIÓN PURGAS EXISTENTES POR REBOSE</t>
  </si>
  <si>
    <t xml:space="preserve">OBRA CIVIL </t>
  </si>
  <si>
    <t>4.5.2.21</t>
  </si>
  <si>
    <t>ADECUACIÓN PURGA POR REBOSE</t>
  </si>
  <si>
    <t>100.1.64</t>
  </si>
  <si>
    <t>Adecuación purga por rebose</t>
  </si>
  <si>
    <t>SUBTOTAL OBRAS</t>
  </si>
  <si>
    <t>INSTALACIÓN DE VENTOSAS NUEVAS</t>
  </si>
  <si>
    <t>CONCRETOS, MORTEROS, ACEROS DE REFUERZO Y ADITIVOS</t>
  </si>
  <si>
    <t>RELLENOS ( INCLUYE SUMINISTRO E INSTALACIÓN)</t>
  </si>
  <si>
    <t>CONCRETO</t>
  </si>
  <si>
    <t>3.1.2.1I</t>
  </si>
  <si>
    <t>INSTALACION Y SUMINISTRO DE CONCRETO DE 13,8 Mpa (2.000 PSI) PARA SOLADO</t>
  </si>
  <si>
    <t>Concreto de 13,8 Mpa (2.000 PSI) Para Solado</t>
  </si>
  <si>
    <t>3.1.2.6I</t>
  </si>
  <si>
    <t>INSTALACION Y SUMINISTRO DE CONCRETO 4.000 PSI ESTRUCTURA</t>
  </si>
  <si>
    <t>Concreto de 27,6 Mpa (4.000 PSI) Estructura</t>
  </si>
  <si>
    <t xml:space="preserve">ACERO </t>
  </si>
  <si>
    <t>ACCESORIOS HD</t>
  </si>
  <si>
    <t>4.4.4</t>
  </si>
  <si>
    <t>INSTALACIÓN TUBERIA HD D=6" (INCLUYE PRUEBA HIDROSTÁSTICA )</t>
  </si>
  <si>
    <t>4.4.105</t>
  </si>
  <si>
    <t>INSTALACIÓN NIPLES EN  HD PASAMURO D=6" L=0 A 1M (INCLUYE TORNILLERÍA Y EMPAQUES)</t>
  </si>
  <si>
    <t>4.5.2.3</t>
  </si>
  <si>
    <t>INSTALACIÓN VÁLVULA DE 6" BRIDADAS</t>
  </si>
  <si>
    <t>FLUJO LIBRE</t>
  </si>
  <si>
    <t>5.13.1</t>
  </si>
  <si>
    <t>Ducto ventilación 8" HG (Niples + 2 codo 90 HG 8")</t>
  </si>
  <si>
    <t>100,1,9,1</t>
  </si>
  <si>
    <t xml:space="preserve">SUMINISTROS </t>
  </si>
  <si>
    <t>3.13.1.4</t>
  </si>
  <si>
    <t>Tubería en HD 6" (150 mm)</t>
  </si>
  <si>
    <t>Niples en HD</t>
  </si>
  <si>
    <t>3.13.2.303</t>
  </si>
  <si>
    <t>Niples pasamuro en HD 6" (150mm) EB x EB  L=0,00 a  1,00 m</t>
  </si>
  <si>
    <t>3.15.3.5</t>
  </si>
  <si>
    <t>Codos HD 90° JH PVC</t>
  </si>
  <si>
    <t>3.15.3.5.4</t>
  </si>
  <si>
    <t>Codo HD 6" (150 mm)</t>
  </si>
  <si>
    <t>3.15.1.1.56a</t>
  </si>
  <si>
    <t>Tee HD 24" x 6" (600 mm x 150 mm) EL</t>
  </si>
  <si>
    <t>3.17.4.4.1</t>
  </si>
  <si>
    <t>Válvula ventosa (Cámara doble) Acción multiple</t>
  </si>
  <si>
    <t>3.17.4.4.1.7</t>
  </si>
  <si>
    <t>Válvula ventosa (cámara doble) 6" Brida</t>
  </si>
  <si>
    <t>3.17.4.14</t>
  </si>
  <si>
    <t>Registro de Bola</t>
  </si>
  <si>
    <t>3.17.4.14.9</t>
  </si>
  <si>
    <t>Registro de Bola de 6"</t>
  </si>
  <si>
    <t>SUBTOTAL SUMINISTRO</t>
  </si>
  <si>
    <t>ADECUACIÓN VENTOSAS EXISTENTES</t>
  </si>
  <si>
    <t>5.0</t>
  </si>
  <si>
    <t xml:space="preserve">INSTALACIÓN VALVULAS MARIPOSA </t>
  </si>
  <si>
    <t>EXCAVACIONES A MAQUINA</t>
  </si>
  <si>
    <t>DE 0 A 2 MTS EN SECO</t>
  </si>
  <si>
    <t>Excavaciones en material comun</t>
  </si>
  <si>
    <t>DE 2 A 4 MTS EN SECO</t>
  </si>
  <si>
    <t>Excavaciones en  Conglomerado</t>
  </si>
  <si>
    <t>Suministro de Recebo en zanja compactado c/ 15 Cms. Medio mecánico</t>
  </si>
  <si>
    <t xml:space="preserve">CONCRETO CICLOPEO CIMENTACION (2.500 PSI - 17,2 Mpa) </t>
  </si>
  <si>
    <t>INSTALACIÓN ACCESORIOS HD</t>
  </si>
  <si>
    <t>4.3.16</t>
  </si>
  <si>
    <t>INSTALACIÓN ACCESORIOS HD D=36"</t>
  </si>
  <si>
    <t>3.1.1.3</t>
  </si>
  <si>
    <t>CONCRETO SIMPLE RESIST. 14.0 MPA (140KG/CM2)</t>
  </si>
  <si>
    <t>4.4.90</t>
  </si>
  <si>
    <t>INSTALACIÓN NIPLES EN  HD D=36" L=1 A 2M</t>
  </si>
  <si>
    <t>4.4.92</t>
  </si>
  <si>
    <t>INSTALACIÓN NIPLES EN  HD D=36" L=3 A 5M</t>
  </si>
  <si>
    <t>4.4.89</t>
  </si>
  <si>
    <t>INSTALACIÓN NIPLES EN  HD D=36" L=0 A 1M</t>
  </si>
  <si>
    <t>4.4.45</t>
  </si>
  <si>
    <t>INSTALACIÓN NIPLES EN  HD D=6" L=0 A 1M (INCLUYE TORNILLERÍA Y EMPAQUES)</t>
  </si>
  <si>
    <t>4.4.149</t>
  </si>
  <si>
    <t>INSTALACIÓN NIPLES EN  HD PASAMURO D=36" L=0 A 1M</t>
  </si>
  <si>
    <t>4.5.2.17</t>
  </si>
  <si>
    <t>instalaciòn Válvula Mariposa doble excentricidad con contrapeso hidáulico PN40 36" Cierre automático</t>
  </si>
  <si>
    <t>INSTALACIÓN MANÓMETROS</t>
  </si>
  <si>
    <t>4.14.2</t>
  </si>
  <si>
    <t xml:space="preserve"> instalaciòn Manómetro Digital Caja en Aluminio 4",  Conexión Vertical 1/2” NPT en Acero Inoxidable. 500 PSI</t>
  </si>
  <si>
    <t>100.1.45</t>
  </si>
  <si>
    <t>instalación Válvula Mariposa doble excentricidad con contrapeso hidáulico PN40 36" Cierre automático</t>
  </si>
  <si>
    <t>3.13.2.358</t>
  </si>
  <si>
    <t>Niple pasamuro con anillo de anclaje L=1,00 m B x L DN36"</t>
  </si>
  <si>
    <t>3.13.2.326a</t>
  </si>
  <si>
    <t>Niples pasamuro en HD 36" (900mm) EB x EB  L=0,00 a  1,00 m</t>
  </si>
  <si>
    <t>3.13.2.226</t>
  </si>
  <si>
    <t>Niples en HD 36" (900 mm) EB x EB L=0,00 a 1,00 m</t>
  </si>
  <si>
    <t>3.13.2.229</t>
  </si>
  <si>
    <t>Niples en HD 36" (900 mm) EB x EB L=1,00 a 2,00 m</t>
  </si>
  <si>
    <t>3.13.2.238a</t>
  </si>
  <si>
    <t>Niples en HD 36" (900 mm) EB x EB L=4,00 a 5,00 m</t>
  </si>
  <si>
    <t>3.13.2.46</t>
  </si>
  <si>
    <t>Niples en HD 6" (150 mm) EB x EB L=0,00 a 1,00 m</t>
  </si>
  <si>
    <t>3.15.7.3</t>
  </si>
  <si>
    <t>Uniones HD desmontaje Autoportante</t>
  </si>
  <si>
    <t>3.15.7.3.16</t>
  </si>
  <si>
    <t>Unión HD de montaje autoportante de 36"</t>
  </si>
  <si>
    <t>3.15.7.1.14</t>
  </si>
  <si>
    <t>Unión Tipo Dresser de 36"</t>
  </si>
  <si>
    <t>3.15.3.10</t>
  </si>
  <si>
    <t>Codos HD 45° Extremo Brida</t>
  </si>
  <si>
    <t>3.15.3.10.16</t>
  </si>
  <si>
    <t>Codo HD 36" (900 mm)</t>
  </si>
  <si>
    <t>3.15.1.3</t>
  </si>
  <si>
    <t>Tees HD Extremo brida</t>
  </si>
  <si>
    <t>3.15.1.3.88a</t>
  </si>
  <si>
    <t>Tee HD 36" x 6" (900 mm x 150 mm) EB</t>
  </si>
  <si>
    <t>3.17.4.12.27</t>
  </si>
  <si>
    <t>Válvula Mariposa doble excentricidad con contrapeso hidáulico PN40 36" Cierre automático</t>
  </si>
  <si>
    <t>3.17.8.1</t>
  </si>
  <si>
    <t xml:space="preserve">Manometros </t>
  </si>
  <si>
    <t>3.17.8.1.3</t>
  </si>
  <si>
    <t>Manómetro Digital Caja en Aluminio 4",  Conexión Vertical 1/2” NPT en Acero Inoxidable. 500 PSI</t>
  </si>
  <si>
    <t>INSTALACIÓN VALVULAS  CHEQUE Y DE MANTENIMIENTO</t>
  </si>
  <si>
    <t>2.2.2I</t>
  </si>
  <si>
    <t>SUMINISTRO DE RECEBO EN ZANJA COMPACTADO  C/15 CMS MEDIO MECANICO</t>
  </si>
  <si>
    <t>DEMOLICIÓN</t>
  </si>
  <si>
    <t>2.5.5</t>
  </si>
  <si>
    <t>DEMOLICIÓN DE PAVIMENTO FLEXIBLE</t>
  </si>
  <si>
    <t>3.1.2.3I</t>
  </si>
  <si>
    <t>INSTALACION TUBERIA HD</t>
  </si>
  <si>
    <t>4.4.77</t>
  </si>
  <si>
    <t>INSTALACIÓN NIPLES EN  HD D=24" L=0 A 1M</t>
  </si>
  <si>
    <t>4.4.137</t>
  </si>
  <si>
    <t>INSTALACIÓN NIPLES EN  HD PASAMURO D=24" L=0 A 1M</t>
  </si>
  <si>
    <t>4.5.2.16</t>
  </si>
  <si>
    <t xml:space="preserve"> instalación válvula mariposa de 24" PN 16</t>
  </si>
  <si>
    <t>100.1.94a</t>
  </si>
  <si>
    <t>4.5.2.19</t>
  </si>
  <si>
    <t xml:space="preserve"> instalación de Válvula de retención (Cheque) de 24"</t>
  </si>
  <si>
    <t>100.1.67</t>
  </si>
  <si>
    <t>4.5.2.20</t>
  </si>
  <si>
    <t>instalación de Válvula de retención (Cheque) de 36"</t>
  </si>
  <si>
    <t>100.1.68</t>
  </si>
  <si>
    <t xml:space="preserve"> instalación de Válvula de retención (Cheque) de 36"</t>
  </si>
  <si>
    <t>PAVIMENTOS, ANDENES Y SARDINELES</t>
  </si>
  <si>
    <t xml:space="preserve">OBRAS DE PAVIMENTACION </t>
  </si>
  <si>
    <t>6.1.1I</t>
  </si>
  <si>
    <t>RECONSTRUCCION PAVIMENTO ASFALTICO E=3"-INCLUYE MEZCLA ASFALTICA E=3", BASE GRANULAR, E=0,25 m, Y SUB-BASE E=0,30 m</t>
  </si>
  <si>
    <t>m²</t>
  </si>
  <si>
    <t>6,1,1</t>
  </si>
  <si>
    <t>Reconstrucción pavimento asfáltico E=3" - Incluye mezcla asfáltica E=3", base granular, E=0,25 m, y sub- base E=0,30 m</t>
  </si>
  <si>
    <t>3.13.2.166</t>
  </si>
  <si>
    <t>Niples en HD 24" (600 mm) EB x EB L=0,00 a 1,00 m</t>
  </si>
  <si>
    <t>3.13.2.326b</t>
  </si>
  <si>
    <t>Niples pasamuro en HD 24" (600mm) EB x EB  L=0,00 a  1,00 m</t>
  </si>
  <si>
    <t>3.13.2.357</t>
  </si>
  <si>
    <t>Niple pasamuro con anillo de anclaje L=1,00 m B x L DN24"</t>
  </si>
  <si>
    <t>3.15.7.3.12</t>
  </si>
  <si>
    <t>Unión HD de montaje autoportante de 24"</t>
  </si>
  <si>
    <t>3.15.7.1.12</t>
  </si>
  <si>
    <t>Unión Tipo Dresser de 24"</t>
  </si>
  <si>
    <t>3.17.4.7</t>
  </si>
  <si>
    <t xml:space="preserve">Válvulas de Retención (Cheque) </t>
  </si>
  <si>
    <t>3.17.4.7.12</t>
  </si>
  <si>
    <t>Válvula de retención (Cheque) de 24"</t>
  </si>
  <si>
    <t>3.17.4.7.13</t>
  </si>
  <si>
    <t>Válvula de retención (Cheque) de 36"</t>
  </si>
  <si>
    <t>3.17.4.12.12</t>
  </si>
  <si>
    <t>Válvula mariposa de 24" PN16</t>
  </si>
  <si>
    <t>TRAMO K8+310-K8+365  -  VIADUCTO 4</t>
  </si>
  <si>
    <t>2.1.4</t>
  </si>
  <si>
    <t>EXCAVACIONES A MECANICA</t>
  </si>
  <si>
    <t>2.1.4.1</t>
  </si>
  <si>
    <t>EXCAVACIÓN A MAQUINA A CUALQUIER PROFUNDIDAD</t>
  </si>
  <si>
    <t>x</t>
  </si>
  <si>
    <t>2.2.5I</t>
  </si>
  <si>
    <t>SUMINISTRO E INSTALACION LECHO EN ARENA PARA TUBERIA</t>
  </si>
  <si>
    <t>20,1,4</t>
  </si>
  <si>
    <t>Suministro e Instalacion Lecho en Arena Para Tuberia</t>
  </si>
  <si>
    <t>2.3.5</t>
  </si>
  <si>
    <t>CARGUE, RETIRO Y DISPOSICIÓN DE TUBERÍA EN CONCRETO  24" HASTA SITIO AUTORIZADO</t>
  </si>
  <si>
    <t>OBRAS DE PROTECCIÓN, FILTROS Y DRENAJES</t>
  </si>
  <si>
    <t>2.4.1I</t>
  </si>
  <si>
    <t>Reforestacion Protectora (h=1m)</t>
  </si>
  <si>
    <t>Ha</t>
  </si>
  <si>
    <t>2. 5.3</t>
  </si>
  <si>
    <t>DEMOLICIÓN DE ESTRUCTURAS EN CONCRETO CICLÓPEO</t>
  </si>
  <si>
    <t>2.6.1I</t>
  </si>
  <si>
    <t>ENTIBADO TIPO 2 (CONTINUO EN MADERA)</t>
  </si>
  <si>
    <t>Entibado Tipo 2 (Continuo en Madera)</t>
  </si>
  <si>
    <t>INSTALACIÓN TUBERÍA CCP</t>
  </si>
  <si>
    <t>INSTALACION DE TUBERIA CCP</t>
  </si>
  <si>
    <t>4.15.1</t>
  </si>
  <si>
    <t>Instalación tubería CCP  36"</t>
  </si>
  <si>
    <t>100.1.36</t>
  </si>
  <si>
    <t>INSTALACIÓN ACCESORIOS CCP</t>
  </si>
  <si>
    <t>24A</t>
  </si>
  <si>
    <t>ACCESORIOS CCP</t>
  </si>
  <si>
    <t>4.16.1</t>
  </si>
  <si>
    <t>Instalación accesorios CCP  36"</t>
  </si>
  <si>
    <t>100.1.37</t>
  </si>
  <si>
    <t xml:space="preserve"> instalación  accesorios CCP 36"</t>
  </si>
  <si>
    <t>4.19.4</t>
  </si>
  <si>
    <t xml:space="preserve">Soldadura en tuberia CCP 36" </t>
  </si>
  <si>
    <t>4.19.5</t>
  </si>
  <si>
    <t xml:space="preserve">Corte en tuberia CCP 36" </t>
  </si>
  <si>
    <t>4.3.3</t>
  </si>
  <si>
    <t>TUBERIAS CCP</t>
  </si>
  <si>
    <t>4.3.3.12</t>
  </si>
  <si>
    <t>Tubería CCP 36" (900 mm)</t>
  </si>
  <si>
    <t>4.3.4</t>
  </si>
  <si>
    <t>4.3.4.1</t>
  </si>
  <si>
    <t>Accesorios CCP 36"</t>
  </si>
  <si>
    <t xml:space="preserve">SUBTOTAL SUMINISTRO </t>
  </si>
  <si>
    <t xml:space="preserve">TRAMO K9+007-K9+794  -   PUENTE 17 </t>
  </si>
  <si>
    <t>EXCAVACIONES A MANO</t>
  </si>
  <si>
    <t>De 0 a 2 mts en seco</t>
  </si>
  <si>
    <t>2.2.8</t>
  </si>
  <si>
    <t>PIEDRA PARTIDA</t>
  </si>
  <si>
    <t>2.3.6I</t>
  </si>
  <si>
    <t>ACARREO INTERNO EN OBRA 50m</t>
  </si>
  <si>
    <t>Acarreo interno en obra 50 mts</t>
  </si>
  <si>
    <t>2.4.21</t>
  </si>
  <si>
    <t xml:space="preserve">MEJORAMIENTO DE LA SUBRASANTE INVOLUCRANDO EL SUELO EXISTENTE </t>
  </si>
  <si>
    <t>2.5.4</t>
  </si>
  <si>
    <t>DEMOLICIÓN DE PAVIMENTO RÍGIDO</t>
  </si>
  <si>
    <t>5,5</t>
  </si>
  <si>
    <t>OBRAS DE PAVIMENTACIÓN</t>
  </si>
  <si>
    <t xml:space="preserve">Construcción placa en concreto 3000 p.s.i. e= 0,15 m. </t>
  </si>
  <si>
    <t>ha</t>
  </si>
  <si>
    <t>INSTALACIÓN ACCESORIOS ACERO AL CARBÓN</t>
  </si>
  <si>
    <t>INSTALACION DE TUBERÍA GRP</t>
  </si>
  <si>
    <t>4.9.16</t>
  </si>
  <si>
    <t>INSTALACIÓN ACCESORIOS ACERO AL CARBÓN D=36"</t>
  </si>
  <si>
    <t>100.1.72</t>
  </si>
  <si>
    <t>Instalacion Tuberia GRP 36" en condicion de alta pendiente</t>
  </si>
  <si>
    <t>4.10</t>
  </si>
  <si>
    <t>INSTALACIÓN TUBERIA ACERO AL CARBÓN</t>
  </si>
  <si>
    <t>INSTALACION DE TUBERÍA ACERO AL CARBÓN</t>
  </si>
  <si>
    <t>4.10.110</t>
  </si>
  <si>
    <t>INSTALACIÓN TUBERIA ACERO AL CARBÓN D=36"</t>
  </si>
  <si>
    <t>100.1.33</t>
  </si>
  <si>
    <t>Instalación tubería Acero al carbón 36"</t>
  </si>
  <si>
    <t>INSTALACION DE TUBERÍA CCP</t>
  </si>
  <si>
    <t>4,17A</t>
  </si>
  <si>
    <t>INSTALACIÓN ACCESORIOS GRP</t>
  </si>
  <si>
    <t>25A</t>
  </si>
  <si>
    <t>ACCESORIOS GRP</t>
  </si>
  <si>
    <t>4.17A.2</t>
  </si>
  <si>
    <t>instalación Accesorios GRP 32" - 36" PN32</t>
  </si>
  <si>
    <t>100,1,18,1</t>
  </si>
  <si>
    <t>instalación Accesorios GRP 36" PN32</t>
  </si>
  <si>
    <t>INSTALACIÓN TUBERÍA GRP</t>
  </si>
  <si>
    <t>26A</t>
  </si>
  <si>
    <t>ACCESORIOS ACERO AL CARBÓN</t>
  </si>
  <si>
    <t>4.17.3</t>
  </si>
  <si>
    <t>Instalacion tuberia GRP de 32" a 36" en condiciòn de alta pendiente</t>
  </si>
  <si>
    <t>100.1.34</t>
  </si>
  <si>
    <t>instalación accesorios acero al carbón 36" PN32</t>
  </si>
  <si>
    <t>6.1.2I</t>
  </si>
  <si>
    <t>CONSTRUCCION PLACA EN CONCRETO 3000 PSI e=0,15m</t>
  </si>
  <si>
    <t>8.2I</t>
  </si>
  <si>
    <t xml:space="preserve"> Señales provisional movil para obra tipo tripode incluye tablero</t>
  </si>
  <si>
    <t>8.3I</t>
  </si>
  <si>
    <t>Suministro de maletines para cerramiento (2.00m. X 1.00 x 0.50) con cinta reflectiva grado ingenieria incluye tapa de llenado y tapon de drenaje. 30KG</t>
  </si>
  <si>
    <t>8.4I</t>
  </si>
  <si>
    <t>Suministro de valla informativa de piso según diseño IBAL</t>
  </si>
  <si>
    <t>3.17.8.3.1.11</t>
  </si>
  <si>
    <t>Tubería en Acero al Carbón 36" (900 mm)</t>
  </si>
  <si>
    <t>3.17.8.3.8</t>
  </si>
  <si>
    <t>3.17.8.3.8.1</t>
  </si>
  <si>
    <t>Accesorios acero al carbón 36" PN 32</t>
  </si>
  <si>
    <t>3.15.7.5.1.2</t>
  </si>
  <si>
    <t xml:space="preserve">Adaptador Brida por Acople Universal </t>
  </si>
  <si>
    <t>3.15.7.5.1.2.18</t>
  </si>
  <si>
    <t>Adaptador Brida porAcople Universal 36"</t>
  </si>
  <si>
    <t>4.4.4.1</t>
  </si>
  <si>
    <t>4.4.4.1.4</t>
  </si>
  <si>
    <t>Acople GRP FPC DN900 PN32</t>
  </si>
  <si>
    <t>4.4.4.1.2</t>
  </si>
  <si>
    <t>Accesorios GRP 36" PN10</t>
  </si>
  <si>
    <t>OBRAS DE ARTE VIA (K9+800-K10+210)</t>
  </si>
  <si>
    <t>2.1.2.1</t>
  </si>
  <si>
    <t>EXCAVACIONES EN MATERIAL COMÚN DE 2 A 4,00M</t>
  </si>
  <si>
    <t>2,1,2,1</t>
  </si>
  <si>
    <t>2.2.5</t>
  </si>
  <si>
    <t>RELLENO CON ARENA DE PEÑA (TIPO 7)</t>
  </si>
  <si>
    <t>Concreto ciclópeo (2.500 PSI - 17,2 Mpa) Cimentacion</t>
  </si>
  <si>
    <t>5.1.1I</t>
  </si>
  <si>
    <t>LIMPIEZA DE COLECTORES</t>
  </si>
  <si>
    <t>pul/ml</t>
  </si>
  <si>
    <t>Limpieza de colectores</t>
  </si>
  <si>
    <t>Señales provisional movil para obra tipo tripode incluye tablero</t>
  </si>
  <si>
    <t>5.2.1I</t>
  </si>
  <si>
    <t>SUMINISTRO E INSTALACION DE TUBERIA DE CONCRETO CERTIFIADO NORMA 401 CLASE 2 UNION DE CAUCHO DE 0 A 2 MTS DE DIAMETRO 24"</t>
  </si>
  <si>
    <t>12.1.1A</t>
  </si>
  <si>
    <t>De Diametro 24"</t>
  </si>
  <si>
    <t>TRAMO K10+530-K10+650  -  TÚNEL FALSO</t>
  </si>
  <si>
    <t>Excavaciones en material común y Conglomerado</t>
  </si>
  <si>
    <t>Suministro de maletines para cerramiento (2m X 1m x 0.50m) con cinta reflectiva grado ingenieria incluye tapa de llenado y tapon de drenaje. 30kg</t>
  </si>
  <si>
    <t>VIA TÚNELES (K11+210-K11+962)</t>
  </si>
  <si>
    <t>DE 0 A 2 MTS BAJO AGUA</t>
  </si>
  <si>
    <t>2.1.1.3</t>
  </si>
  <si>
    <t>EXCAVACIONES EN MATERIAL COMÚN DE 0,00 A 2,00M BAJO AGUA</t>
  </si>
  <si>
    <t>2.2.3I</t>
  </si>
  <si>
    <t>CARGUE, SUMINISTRO, EXTENDIDA Y COMPACTACION DE BASE GRANULAR</t>
  </si>
  <si>
    <t>2.2.4I</t>
  </si>
  <si>
    <t>CARGUE, SUMINISTRO, EXTENDIDA Y COMPACTACION DE SUB-BASE GRANULAR</t>
  </si>
  <si>
    <t>3.1.2.2I</t>
  </si>
  <si>
    <t>INSTALACION Y SUMINISTRO DE CONCRETO DE 17,2 Mpa (2.500 PSI)</t>
  </si>
  <si>
    <t xml:space="preserve">Concreto de 17,2 Mpa (2.500 PSI) </t>
  </si>
  <si>
    <t xml:space="preserve">Concreto de 27,6 Mpa (4.000 PSI) </t>
  </si>
  <si>
    <t>4.2</t>
  </si>
  <si>
    <t>INSTALACION TUBERIA PEAD</t>
  </si>
  <si>
    <t>4.2.2</t>
  </si>
  <si>
    <t>INSTALACIÓN TUBERÍA PVC D=2 1/2 y 3"</t>
  </si>
  <si>
    <t>4.3</t>
  </si>
  <si>
    <t>INSTALACION ACCESORIOS HD</t>
  </si>
  <si>
    <t>4.3.1</t>
  </si>
  <si>
    <t>INSTALACIÓN ACCESORIOS HD D=2" (INCLUYE TORNILLERÍA Y EMPAQUES)</t>
  </si>
  <si>
    <t>4.3.2</t>
  </si>
  <si>
    <t>INSTALACIÓN ACCESORIOS HD D=3" (INCLUYE TORNILLERÍA Y EMPAQUES)</t>
  </si>
  <si>
    <t>INSTALACIÓN ACCESORIOS HD D=6" (INCLUYE TORNILLERÍA Y EMPAQUES)</t>
  </si>
  <si>
    <t>INSTALACIÓN TUBERIA PEAD</t>
  </si>
  <si>
    <t>4.13.1</t>
  </si>
  <si>
    <t>INSTALACIÓN TUBERÍA PEAD 2"</t>
  </si>
  <si>
    <t>4.13.2</t>
  </si>
  <si>
    <t>INSTALACIÓN TUBERÍA PEAD 4"</t>
  </si>
  <si>
    <t xml:space="preserve">Cargue, suministro, extendida y compactación de base granular </t>
  </si>
  <si>
    <t>4.13.3</t>
  </si>
  <si>
    <t>INSTALACIÓN TUBERÍA PEAD 6"</t>
  </si>
  <si>
    <t xml:space="preserve">Cargue, suministro, extendida y compactación de sub-base granular </t>
  </si>
  <si>
    <t>5.1.2I</t>
  </si>
  <si>
    <t xml:space="preserve"> MANEJO DE AGUAS CON DIAMETROS DE 24" A 30"</t>
  </si>
  <si>
    <t>glb</t>
  </si>
  <si>
    <t>Manejo de Aguas Con Diametros de 24" a 30"</t>
  </si>
  <si>
    <t>5.2.2I</t>
  </si>
  <si>
    <t>INSTALACION DE TUBERIA DE CONCRETO CERTIFICADO NORMA 1022 CLASE 2 DE 0 A 2 MTS DE DIAMETRO 12"</t>
  </si>
  <si>
    <t>INSTALACION TUBERIA DE CONCRETO NTC 1022 CLASE 2</t>
  </si>
  <si>
    <t>5.15.1</t>
  </si>
  <si>
    <t>Suministro e instalación lloraderos PVC 2"</t>
  </si>
  <si>
    <t>9,1,4</t>
  </si>
  <si>
    <t>De Diametro 12"</t>
  </si>
  <si>
    <t>6.1.6</t>
  </si>
  <si>
    <t>PAVIMENTO RÍGIDO (MR 39 KG/CM2)</t>
  </si>
  <si>
    <t>20,54</t>
  </si>
  <si>
    <t>ALCANTARILLAS ADICIONALES</t>
  </si>
  <si>
    <t>TRAMO PUENTE 12 – K12+646-K12+750</t>
  </si>
  <si>
    <t>20,6,7</t>
  </si>
  <si>
    <t xml:space="preserve"> INSTALACIÓN TUBERÍAS EN CONCRETO </t>
  </si>
  <si>
    <t>5.2.9</t>
  </si>
  <si>
    <t xml:space="preserve"> INSTALACIÓN TUBERÍA DE CONCRETO DIÁMETRO 24" </t>
  </si>
  <si>
    <t>TUBERÍAS DE CONCRETO SIN REFUERZO PARA REDES A FLUJO LIBRE</t>
  </si>
  <si>
    <t>4.3.2.1</t>
  </si>
  <si>
    <t>TUBERÍA  DE CONCRETO REFORZADA CLASE 1 L=2,5 D24"</t>
  </si>
  <si>
    <t>100.1.77</t>
  </si>
  <si>
    <t>Manipulación y transporte tubería 36"</t>
  </si>
  <si>
    <t>TRAMO K12+646-K12+750  -  PUENTE 12</t>
  </si>
  <si>
    <t>3.3.2I</t>
  </si>
  <si>
    <t xml:space="preserve">ACERO ESTRUCTURAL </t>
  </si>
  <si>
    <t>4.17.5</t>
  </si>
  <si>
    <t xml:space="preserve">Instalacion tuberia GRP de 32" a 36" </t>
  </si>
  <si>
    <t>4.17.2</t>
  </si>
  <si>
    <t>Instalacion tuberia GRP de 32" a 36" en cercha</t>
  </si>
  <si>
    <t>4.18.2</t>
  </si>
  <si>
    <t>Manipulación y transporte de tubería de 36"</t>
  </si>
  <si>
    <t>4.4.4.1.1</t>
  </si>
  <si>
    <t>Accesorios GRP 24" PN10</t>
  </si>
  <si>
    <t>TRAMO K12+960-K12+971  -   DERIVACIÓN BOQUERÓN</t>
  </si>
  <si>
    <t>OTROS (TAPAS, ESCALERAS,  EQUIPOS DE MEDICIÓN)</t>
  </si>
  <si>
    <t>4.3.8</t>
  </si>
  <si>
    <t>INSTALACIÓN ACCESORIOS HD D=14" (INCLUYE TORNILLERÍA Y EMPAQUES)</t>
  </si>
  <si>
    <t>4.4.61</t>
  </si>
  <si>
    <t>INSTALACIÓN NIPLES EN  HD D=14" L=0 A 1M (INCLUYE TORNILLERÍA Y EMPAQUES)</t>
  </si>
  <si>
    <t>4.4.121</t>
  </si>
  <si>
    <t>INSTALACIÓN NIPLES EN  HD PASAMURO D=14" L=0 A 1M (INCLUYE TORNILLERÍA Y EMPAQUES)</t>
  </si>
  <si>
    <t>4.5.2.15</t>
  </si>
  <si>
    <t xml:space="preserve"> instalación válvula mariposa de 14" PN 10</t>
  </si>
  <si>
    <t>100.1.39</t>
  </si>
  <si>
    <t xml:space="preserve">Instalacion tuberia GRP de 24" </t>
  </si>
  <si>
    <t>4.17.4</t>
  </si>
  <si>
    <t>100,1,25,1</t>
  </si>
  <si>
    <t>instalación Accesorio GRP 24" PN10</t>
  </si>
  <si>
    <t>4.17A.1</t>
  </si>
  <si>
    <t xml:space="preserve"> instalación Accesorio GRP 24" PN10</t>
  </si>
  <si>
    <t>100.1.65A</t>
  </si>
  <si>
    <t>100.1.94</t>
  </si>
  <si>
    <t xml:space="preserve"> INSTALACIÓN VÁLVULA MARIPOSA DE 14" PN10</t>
  </si>
  <si>
    <t>4.4</t>
  </si>
  <si>
    <t>TUBERIAS GRP</t>
  </si>
  <si>
    <t>4.4.2</t>
  </si>
  <si>
    <t>Tubería GRP 24"</t>
  </si>
  <si>
    <t>4.4.4.1.3</t>
  </si>
  <si>
    <t>Acople GRP FPC DN600 PN32</t>
  </si>
  <si>
    <t>3.15.7.3.8</t>
  </si>
  <si>
    <t>Unión HD de montaje autoportante de 14"</t>
  </si>
  <si>
    <t>3.15.2.3.48</t>
  </si>
  <si>
    <t>Reducción HD 24" x 14" (600 mm x 350 mm) EB</t>
  </si>
  <si>
    <t>3.15.2.3.53</t>
  </si>
  <si>
    <t>Reducción HD 32" x 24" (900 mm x 600 mm) EB</t>
  </si>
  <si>
    <t>3.15.3.12</t>
  </si>
  <si>
    <t>Codos HD 11,25° Extremo Brida</t>
  </si>
  <si>
    <t>3.15.3.12.12</t>
  </si>
  <si>
    <t>Codo HD 11.25º 24" (600mm)</t>
  </si>
  <si>
    <t>3.15.3.11.12</t>
  </si>
  <si>
    <t>Codo HD 22.5º 24" (600mm)</t>
  </si>
  <si>
    <t>3.15.7.5.1.2.17</t>
  </si>
  <si>
    <t>Adaptador Brida porAcople Universal 24"</t>
  </si>
  <si>
    <t>NIPLES HD</t>
  </si>
  <si>
    <t>100,1,2</t>
  </si>
  <si>
    <t>Niples Pasamuro con anillo de Anclaje en HD  24" (1000 mm) EB x EB L=0,00 a 1,00 m</t>
  </si>
  <si>
    <t>3.13.2.305</t>
  </si>
  <si>
    <t>Niples pasamuro en HD 14" (350mm) EB x EB  L=0,00 a  1,00 m</t>
  </si>
  <si>
    <t>3.13.2.106</t>
  </si>
  <si>
    <t>Niples en HD 14" (350 mm) EB x EB L=0,00 a 1,00 m</t>
  </si>
  <si>
    <t>3.17.4.12.8</t>
  </si>
  <si>
    <t>Válvula mariposa de 14" PN 10</t>
  </si>
  <si>
    <t>TRAMO K17+952-K18+090  -  PASO COMBEIMA</t>
  </si>
  <si>
    <t>7,4</t>
  </si>
  <si>
    <t>Acero estructural</t>
  </si>
  <si>
    <t>ARANDELAS CÓNICAS, UNIONES FLEXIBLES Y NIPLES GRP</t>
  </si>
  <si>
    <t>GBL</t>
  </si>
  <si>
    <t>100.1.41</t>
  </si>
  <si>
    <t>De Diametro 24" en cercha</t>
  </si>
  <si>
    <t>8.30</t>
  </si>
  <si>
    <t>gbl</t>
  </si>
  <si>
    <t xml:space="preserve">TRAMO K19+181-K19+300  -  LLEGADA LA POLA </t>
  </si>
  <si>
    <t>2.4.2I</t>
  </si>
  <si>
    <t xml:space="preserve">EMPRADIZACION CON CESPEDON </t>
  </si>
  <si>
    <t>5,14</t>
  </si>
  <si>
    <t>Sardinel en concreto de 2500 PSI fundido en sitio seccion trapezoidal de  (0,15 -0,20) h=0,40m</t>
  </si>
  <si>
    <t>Extendida y compactación  (sub base - base granular Medio Mecánico)</t>
  </si>
  <si>
    <t>3.1.2.7I</t>
  </si>
  <si>
    <t>MAMPOSTERIA</t>
  </si>
  <si>
    <t>Muro en ladrillo tolete común e = 12 cm</t>
  </si>
  <si>
    <t>Empradizacion con Cespedon</t>
  </si>
  <si>
    <t xml:space="preserve">MAMPOSTERÍA Y DIVISIONES </t>
  </si>
  <si>
    <t>7.3.1I</t>
  </si>
  <si>
    <t>MURO EN LADRILLO TOLETE COMUN e=12 Cms</t>
  </si>
  <si>
    <t>100.1.78</t>
  </si>
  <si>
    <t>Manipulación y transporte tubería 24"</t>
  </si>
  <si>
    <t>4.18.1</t>
  </si>
  <si>
    <t>Manipulación y transporte de tubería de 24"</t>
  </si>
  <si>
    <t>3.9.1.3.3.6</t>
  </si>
  <si>
    <t>Tee GRP DN 600 x DN 150 PN 25 SN 5000</t>
  </si>
  <si>
    <t>ESTRUCTURA DE DISIPACIÓN</t>
  </si>
  <si>
    <t>Demolición Muro sencillo  E=0,15</t>
  </si>
  <si>
    <t>3.1.2.4I</t>
  </si>
  <si>
    <t xml:space="preserve">CONCRETO CICLOPEO ELEVACION (2.500 PSI - 17,2 Mpa) </t>
  </si>
  <si>
    <t>Concreto ciclópeo (2.500 PSI - 17,2 Mpa) Elevacion</t>
  </si>
  <si>
    <t>INSTALACIÓN TUBERÍA PVC</t>
  </si>
  <si>
    <t>4.2.3</t>
  </si>
  <si>
    <t>INSTALACIÓN TUBERÍA PVC D=4"</t>
  </si>
  <si>
    <t>4.4.12</t>
  </si>
  <si>
    <t>INSTALACIÓN TUBERIA HD D=24"</t>
  </si>
  <si>
    <t>4.3.18</t>
  </si>
  <si>
    <t>instalación de filtro en Y de 24"</t>
  </si>
  <si>
    <t>100,1,15</t>
  </si>
  <si>
    <t xml:space="preserve">instalación Macromedidor electromagnético 24" </t>
  </si>
  <si>
    <t>100.1.28</t>
  </si>
  <si>
    <t>Suministro e instalación Tuberia de ganzo en acero 4"</t>
  </si>
  <si>
    <t>4.5.2.18</t>
  </si>
  <si>
    <t xml:space="preserve"> instalación de Válvula anular de 24"</t>
  </si>
  <si>
    <t>4.5.6.1.10</t>
  </si>
  <si>
    <t xml:space="preserve">instalación Macromedidor electromagnetico 24" </t>
  </si>
  <si>
    <t>5.13.2</t>
  </si>
  <si>
    <t>Suministro e instalación Tuberia de ganso en acero 4"</t>
  </si>
  <si>
    <t>TAPA DE ACCESO EN LÁMINA DE ALFAJOR  DE 1.00 M x 1.83 M, INCLUYE MARCO METÁLICO Y PINTURA ALQUIDICA</t>
  </si>
  <si>
    <t>TAPA DE ACCESO EN LÁMINA DE ALFAJOR  DE 1.03x2.14 M, INCLUYE MARCO METÁLICO Y PINTURA ALQUIDICA</t>
  </si>
  <si>
    <t>De 0,00 a 2.00 Mts</t>
  </si>
  <si>
    <t>3.1.2.1.4</t>
  </si>
  <si>
    <t xml:space="preserve">Tubería  PVC Unión mecánica RDE 21 D= 4" </t>
  </si>
  <si>
    <t>24,1,3</t>
  </si>
  <si>
    <t>De Diametro 4"</t>
  </si>
  <si>
    <t>3.13.1.12</t>
  </si>
  <si>
    <t>Tubería en HD 24" (600 mm)</t>
  </si>
  <si>
    <t>3.15</t>
  </si>
  <si>
    <t>3.15.1.3.63</t>
  </si>
  <si>
    <t>Tee HD 24" x 24" (600 mm x 600 mm) EB</t>
  </si>
  <si>
    <t>3.15.3.9.12</t>
  </si>
  <si>
    <t>Codo HD 24" (600mm)</t>
  </si>
  <si>
    <t>3.15.5.3.63</t>
  </si>
  <si>
    <t>Yee HD 24" x 24" (600 mm x 600 mm) EB</t>
  </si>
  <si>
    <t>3.15.6.2.12</t>
  </si>
  <si>
    <t>Tapon HD 24" JH PVC</t>
  </si>
  <si>
    <t>3.15.8.2</t>
  </si>
  <si>
    <t>Filtros para red de Acueducto Tipo Yee</t>
  </si>
  <si>
    <t>3.15.8.2.10</t>
  </si>
  <si>
    <t>Filtro tipo Yee 24"</t>
  </si>
  <si>
    <t>3.17.5.16</t>
  </si>
  <si>
    <t xml:space="preserve">Macromedidor electromagnético 24" </t>
  </si>
  <si>
    <t>3.17.4.18</t>
  </si>
  <si>
    <t>Valvula anular</t>
  </si>
  <si>
    <t>3.17.4.18.1</t>
  </si>
  <si>
    <t>Valvula anular 24"</t>
  </si>
  <si>
    <t>CONSTRUCCION NUEVOS ANCLAJES Y OPTIMIZACION EXISTENTES</t>
  </si>
  <si>
    <t>De 2 a 4 mts en seco</t>
  </si>
  <si>
    <t>De 0 a 2 mts Bajo Agua</t>
  </si>
  <si>
    <t>5,2</t>
  </si>
  <si>
    <t>ARREGLO DE ESTRUCTURA PUENTE PEATONAL</t>
  </si>
  <si>
    <t>DEMOLICIONES</t>
  </si>
  <si>
    <t>2.5.2</t>
  </si>
  <si>
    <t>DEMOLICIÓN DE ESTRUCTURAS EN CONCRETO REFORZADO</t>
  </si>
  <si>
    <t>Demolición Estructura Concreto Reforzado (Medio mecanico)</t>
  </si>
  <si>
    <t>PRUEBAS DE ESTANQUEIDAD</t>
  </si>
  <si>
    <t>4.21</t>
  </si>
  <si>
    <t>REPARACIÓN FUGAS</t>
  </si>
  <si>
    <t>4.21.1</t>
  </si>
  <si>
    <t>REPARACIÓN FUGA CCP 36"</t>
  </si>
  <si>
    <t>4.21.2</t>
  </si>
  <si>
    <t>REPARACIÓN FUGA GRP 24"</t>
  </si>
  <si>
    <t>4.21.3</t>
  </si>
  <si>
    <t>REPARACIÓN FUGA GRP 36"</t>
  </si>
  <si>
    <t>4.22</t>
  </si>
  <si>
    <t>4.22.1</t>
  </si>
  <si>
    <t>PRUEBA DE ESTANQUEIDAD CCP 36"</t>
  </si>
  <si>
    <t>4.22.2</t>
  </si>
  <si>
    <t>PRUEBA DE ESTANQUEIDAD GRP 24"</t>
  </si>
  <si>
    <t>4.22.3</t>
  </si>
  <si>
    <t>PRUEBA DE ESTANQUEIDAD GRP 36"</t>
  </si>
  <si>
    <t>PRESUPUESTO CONDUCCION Y DISTRIBUCION V0</t>
  </si>
  <si>
    <t>SALIDA TANQUE (CONDUCCION)</t>
  </si>
  <si>
    <t>excavacion a maquina a cualquier profundidad</t>
  </si>
  <si>
    <t>CARGUE Y RETIRO DE SOBRANTES HASTA 24 KMS A MAQUINA</t>
  </si>
  <si>
    <t>4.3.15</t>
  </si>
  <si>
    <t>INSTALACIÓN ACCESORIOS HD D=32"</t>
  </si>
  <si>
    <t>instalacion accesorio bridado 32"</t>
  </si>
  <si>
    <t>4.4.88</t>
  </si>
  <si>
    <t>INSTALACIÓN NIPLES EN  HD D=30" L=3 A 4M</t>
  </si>
  <si>
    <t>INSTALACIÓN NIPLES EN  HD D=32" L=0 A 1M</t>
  </si>
  <si>
    <t>4.4.15</t>
  </si>
  <si>
    <t>INSTALACIÓN TUBERIA HD D=32"</t>
  </si>
  <si>
    <t>M</t>
  </si>
  <si>
    <t>INSTALACIÓN TUBERÍA EN HIERRO DÚCTIL 32"(800MM</t>
  </si>
  <si>
    <t>4.5.2.12</t>
  </si>
  <si>
    <t>INSTALACIÓN VÁLVULA DE 36" BRIDADAS</t>
  </si>
  <si>
    <t>AD-9</t>
  </si>
  <si>
    <t>INSTALACION VALVULA BRIDADA DE 30" - 36" HD</t>
  </si>
  <si>
    <t>4.5.2.4</t>
  </si>
  <si>
    <t>INSTALACIÓN VÁLVULA DE 8" BRIDADAS</t>
  </si>
  <si>
    <t>AD-9A</t>
  </si>
  <si>
    <t>INSTALACION VALVULA DE 6 A 8</t>
  </si>
  <si>
    <t>REDES A FLUJO LIBRE</t>
  </si>
  <si>
    <t>100,1,9,1,A</t>
  </si>
  <si>
    <t>5.13</t>
  </si>
  <si>
    <t>DUCTOS VENTILACIÓN</t>
  </si>
  <si>
    <t>UN</t>
  </si>
  <si>
    <t>21,1,2</t>
  </si>
  <si>
    <t>Instalacion de Accesorios de 32"</t>
  </si>
  <si>
    <t>Niples en HD 10" (250 mm) EB x EB L=0,00 a 1,00 m</t>
  </si>
  <si>
    <t>3.13.2.211</t>
  </si>
  <si>
    <t>Niples en HD 32" (800 mm) EB x EB L=0,00 a 1,00 m</t>
  </si>
  <si>
    <t>NIPLE HD BR DN 32" L= 0 A 1M</t>
  </si>
  <si>
    <t>3.13.2.326c</t>
  </si>
  <si>
    <t>Niples pasamuro en HD 32" (800mm) EB x EB  L=0,00 a  1,00 m</t>
  </si>
  <si>
    <t>3.14.14</t>
  </si>
  <si>
    <t>NIPLE PASAMURO BR DN 32" L= 0 A 1M</t>
  </si>
  <si>
    <t>3.13.1.15</t>
  </si>
  <si>
    <t>Tubería en HD 32" (800 mm)</t>
  </si>
  <si>
    <t>3.13.1.14</t>
  </si>
  <si>
    <t>TUBERIA EN HD 32" (800 MM)</t>
  </si>
  <si>
    <t>m</t>
  </si>
  <si>
    <t>3.15.1</t>
  </si>
  <si>
    <t>TEES HD</t>
  </si>
  <si>
    <t>3.15.1.3.80</t>
  </si>
  <si>
    <t>Tee HD 32" x 6" (800 mm x 150 mm) EB</t>
  </si>
  <si>
    <t>3.15.7</t>
  </si>
  <si>
    <t>UNIONES HD</t>
  </si>
  <si>
    <t>3.30</t>
  </si>
  <si>
    <t xml:space="preserve">VALVULAS </t>
  </si>
  <si>
    <t>3.15.7.3.15</t>
  </si>
  <si>
    <t>Unión HD de montaje autoportante de 32"</t>
  </si>
  <si>
    <t>100.1.30-1</t>
  </si>
  <si>
    <t>Suministro  válvula mariposa de 32"</t>
  </si>
  <si>
    <t>3.15.7.4.15</t>
  </si>
  <si>
    <t>Unión HD Construcción y Reparación 32"</t>
  </si>
  <si>
    <t>Valvula mariposa de 6"</t>
  </si>
  <si>
    <t>3.17.4</t>
  </si>
  <si>
    <t>3.13.3</t>
  </si>
  <si>
    <t>3.17.4.12.15</t>
  </si>
  <si>
    <t>Válvula mariposa de 32"</t>
  </si>
  <si>
    <t>TEE HD 32" X 6"</t>
  </si>
  <si>
    <t>3.17.4.12.4A</t>
  </si>
  <si>
    <t xml:space="preserve">Válvula mariposa de 6"   </t>
  </si>
  <si>
    <t>union de desmontaje 32"</t>
  </si>
  <si>
    <t>union universal 32"</t>
  </si>
  <si>
    <t>ADECUACIÓN VENTOSAS EXISTENTES  (CONDUCCIÓN)</t>
  </si>
  <si>
    <t>CONDUCCIONES Y REDES A PRESIÓN</t>
  </si>
  <si>
    <t>4.5.2.22</t>
  </si>
  <si>
    <t>ADECUACIÓN VENTILACIONES PARA CAJA DE VENTOSA EN VIA</t>
  </si>
  <si>
    <t>ADECUACION VENTILACIONES PARA CAJA DE VENTOSA EN VIA</t>
  </si>
  <si>
    <t>INSTALACIÓN DE PURGAS NUEVAS  (CONDUCCIÒN)</t>
  </si>
  <si>
    <t>4.3.5</t>
  </si>
  <si>
    <t>INSTALACIÓN ACCESORIOS HD D=8" (INCLUYE TORNILLERÍA Y EMPAQUES)</t>
  </si>
  <si>
    <t>4.5.2.5</t>
  </si>
  <si>
    <t>INSTALACIÓN VÁLVULA DE 10" BRIDADAS</t>
  </si>
  <si>
    <t>3.15.7.5.1.2.17A</t>
  </si>
  <si>
    <t>Adaptador Brida porAcople Universal 32"</t>
  </si>
  <si>
    <t>3.15.7.3.6</t>
  </si>
  <si>
    <t>Unión HD de montaje autoportante de 10"</t>
  </si>
  <si>
    <t>PASO 2 - CERCHA  (CONDUCCIÓN)</t>
  </si>
  <si>
    <t>excacvacion a maquina a cualquier profundidad</t>
  </si>
  <si>
    <t>Arena y grava</t>
  </si>
  <si>
    <t>Cerramiento en malla de polietileno naranja h=1,0m, con señalizador tubular de 1.30m. Con 3 cintas</t>
  </si>
  <si>
    <t>INSTALACION TUBERIA GRP</t>
  </si>
  <si>
    <t>100.1.40-1</t>
  </si>
  <si>
    <t>De Diametro 32"</t>
  </si>
  <si>
    <t>8.5I</t>
  </si>
  <si>
    <t>8.31</t>
  </si>
  <si>
    <t>SUMINISTRO E INSTALACIÓN DE JUEGO DE 3 SILLETAS PARA ADECUACIÓN DE CERCHA Y SOPORTE TUBERÍA 32"</t>
  </si>
  <si>
    <t>3.9.1.1</t>
  </si>
  <si>
    <t>SUMINISTRO DE TUBERIA GRP</t>
  </si>
  <si>
    <t>3.9.1.1.19</t>
  </si>
  <si>
    <t>Tuberia GRP DN 800 SN 5000 PN 25</t>
  </si>
  <si>
    <t>3.9.1.3</t>
  </si>
  <si>
    <t>SUMINISTRO ACCESORIOS GRP</t>
  </si>
  <si>
    <t>3.25</t>
  </si>
  <si>
    <t>TUBERIA GRP</t>
  </si>
  <si>
    <t>3.9.1.3.1.5</t>
  </si>
  <si>
    <t>Codo GRP 31°-60° DN 800 PN 25 SN5000</t>
  </si>
  <si>
    <t>100,1,25-1</t>
  </si>
  <si>
    <t>Suministro Tuberia GRP 32" PN25</t>
  </si>
  <si>
    <t>3.9.1.3.1.4</t>
  </si>
  <si>
    <t>Codo GRP 0°-30° DN 800 PN 25 SN5000</t>
  </si>
  <si>
    <t>3.25A</t>
  </si>
  <si>
    <t>100.1.92</t>
  </si>
  <si>
    <t>CODO 40,34 X 53,53 GRP 32"</t>
  </si>
  <si>
    <t>100.1.93</t>
  </si>
  <si>
    <t>CODO 38 GRP 32"</t>
  </si>
  <si>
    <t>CODO 11 GRP 32"</t>
  </si>
  <si>
    <t>22,5,1</t>
  </si>
  <si>
    <t>Suministro e Instalacion Valvula Ventosa de 6" Bridada Triple Accion</t>
  </si>
  <si>
    <t>4.4.4.1.5</t>
  </si>
  <si>
    <t xml:space="preserve">Juego de 3 silletas para tub GRP 32" </t>
  </si>
  <si>
    <t>CONSTRUCCION NUEVOS ANCLAJES Y OPTIMIZACION EXISTENTES  (CONDUCCIÓN)</t>
  </si>
  <si>
    <t>OBRAS DE PAVIMANTOS</t>
  </si>
  <si>
    <t>2,1,7</t>
  </si>
  <si>
    <t>RECONSTRUCCION DE PAVIMENTOS, ANDENES Y SARDINELES</t>
  </si>
  <si>
    <t>6.1.5</t>
  </si>
  <si>
    <t>PAVIMENTO RÍGIDO (MR 43KG/CM2)</t>
  </si>
  <si>
    <t>7,1,1</t>
  </si>
  <si>
    <t>PAVIMENTO RÍGIDO MR 43KG/CM2</t>
  </si>
  <si>
    <t>6.1.2</t>
  </si>
  <si>
    <t>PAVIMENTO FLEXIBLE EN MDC-2</t>
  </si>
  <si>
    <t>7,1,2</t>
  </si>
  <si>
    <t>PASO 1 - BOX  (CONDUCCIÓN)</t>
  </si>
  <si>
    <t>arena y grava</t>
  </si>
  <si>
    <t>1,10,2</t>
  </si>
  <si>
    <t>Base</t>
  </si>
  <si>
    <t>5.16</t>
  </si>
  <si>
    <t>MANEJO DE AGUAS</t>
  </si>
  <si>
    <t>5.16.1I</t>
  </si>
  <si>
    <t>UTILIZACION DE MOTOBOMBA</t>
  </si>
  <si>
    <t>día</t>
  </si>
  <si>
    <t xml:space="preserve">Utilizacion de Motobomba </t>
  </si>
  <si>
    <t>dia</t>
  </si>
  <si>
    <t>pavimento rigido mr 43 kg/cm2</t>
  </si>
  <si>
    <t>SUMINISTRO TUBERIA GRP</t>
  </si>
  <si>
    <t>100.1.91</t>
  </si>
  <si>
    <t>Codo 45 GRP 32"</t>
  </si>
  <si>
    <t>TUBERÍAS DE CONCRETO REFORZADO PARA REDES A FLUJO LIBRE</t>
  </si>
  <si>
    <t>SUMINISTRO E INSTALACION TUBERIA CONCRETO NTC 401 CLASE 2</t>
  </si>
  <si>
    <t>4.3.2.4</t>
  </si>
  <si>
    <t>TUBERÍA  DE CONCRETO REFORZADA CLASE 1 L=2,5 D36"</t>
  </si>
  <si>
    <t>12.1.4</t>
  </si>
  <si>
    <t>De Diametro 36"</t>
  </si>
  <si>
    <t>LLEGADA TANQUE SUR (CONDUCCIÓN)</t>
  </si>
  <si>
    <t>100.1.66</t>
  </si>
  <si>
    <t>Tapa rectangular en concreto reforzado de 3000 psi de 0.65 x 065, incluye gancho metálico para agarre  y angulos de apoyo.</t>
  </si>
  <si>
    <t>4.4.8</t>
  </si>
  <si>
    <t>INSTALACIÓN TUBERIA HD D=14" (INCLUYE PRUEBA HIDROSTÁSTICA )</t>
  </si>
  <si>
    <t>4.4.62</t>
  </si>
  <si>
    <t>INSTALACIÓN NIPLES EN  HD D=14" L=1 A 2M (INCLUYE TORNILLERÍA Y EMPAQUES)</t>
  </si>
  <si>
    <t>4.4.73</t>
  </si>
  <si>
    <t>INSTALACIÓN NIPLES EN  HD D=20" L=0 A 1M</t>
  </si>
  <si>
    <t>4.5.2.7</t>
  </si>
  <si>
    <t>INSTALACIÓN VÁLVULA DE 14" BRIDADAS</t>
  </si>
  <si>
    <t>4.5.2.10</t>
  </si>
  <si>
    <t>INSTALACIÓN VÁLVULA DE 20" BRIDADAS</t>
  </si>
  <si>
    <t>4.5.6.1.12</t>
  </si>
  <si>
    <t xml:space="preserve"> instalación Macromedidor electromagnetico 12" a 14"  </t>
  </si>
  <si>
    <t>INSTALACIÓN ACCESORIOS HD D=20"</t>
  </si>
  <si>
    <t>4.5.2.10A</t>
  </si>
  <si>
    <t>Instalación Macromedidor electromagnético 14"</t>
  </si>
  <si>
    <t>100.1.90</t>
  </si>
  <si>
    <t>Codo 12 GRP 32"</t>
  </si>
  <si>
    <t>3.9.1.3.3.1</t>
  </si>
  <si>
    <t>Tee GRP DN 800 x DN 350 PN 25 SN 5000</t>
  </si>
  <si>
    <t>100.1.95</t>
  </si>
  <si>
    <t>Tee 32 x 14 GRP 32"</t>
  </si>
  <si>
    <t>3.9.1.3.2.1</t>
  </si>
  <si>
    <t>Reduccion GRP DN 800 x DN 500 PN 20 SN 5000</t>
  </si>
  <si>
    <t>Reducción GRP FP DN800X500 PN25 SN5000</t>
  </si>
  <si>
    <t>3.13.1.8</t>
  </si>
  <si>
    <t>Tubería en HD 14" (350 mm)</t>
  </si>
  <si>
    <t>SubTotal</t>
  </si>
  <si>
    <t>3.13.2.108</t>
  </si>
  <si>
    <t>Niples en HD 14" (350 mm) EB x EL L=0,00 a 1,00 m</t>
  </si>
  <si>
    <t>Niples  HD 14" BR   L=0,00 a  1,00 m</t>
  </si>
  <si>
    <t>3.13.2.109</t>
  </si>
  <si>
    <t>Niples en HD 14" (350 mm) EB x EB L=1,00 a 2,00 m</t>
  </si>
  <si>
    <t>Niples  HD 14" BR   L=1,00 a  2,00 m</t>
  </si>
  <si>
    <t>3.13.2.151</t>
  </si>
  <si>
    <t>Niples en HD 20" (500 mm) EB x EB L=0,00 a 1,00 m</t>
  </si>
  <si>
    <t>Niples  HD 20" BR   L=0,00 a  1,00 m</t>
  </si>
  <si>
    <t>3.15.3</t>
  </si>
  <si>
    <t>CODOS HD</t>
  </si>
  <si>
    <t>3.15.3.1.8</t>
  </si>
  <si>
    <t>Codo HD 14" (350 mm)</t>
  </si>
  <si>
    <t>100.1.96</t>
  </si>
  <si>
    <t>CODO 90 HD 14" BRXBR</t>
  </si>
  <si>
    <t>3.15.3.2.8</t>
  </si>
  <si>
    <t>100.1.97</t>
  </si>
  <si>
    <t>CODO 45 HD 14" BRXBR</t>
  </si>
  <si>
    <t>3.15.3.3.8</t>
  </si>
  <si>
    <t>100.1.98</t>
  </si>
  <si>
    <t>CODO 22.5 HD 14" BRXBR</t>
  </si>
  <si>
    <t>3.15.3.4.8</t>
  </si>
  <si>
    <t>100.1.99</t>
  </si>
  <si>
    <t>CODO 15 HD 14" BRXBR</t>
  </si>
  <si>
    <t>3.15.5.1.34</t>
  </si>
  <si>
    <t>Yee HD 14" x 14" (350 mm x 350 mm) EL</t>
  </si>
  <si>
    <t>100.1.99.2</t>
  </si>
  <si>
    <t>YEE 14"X 14" HD</t>
  </si>
  <si>
    <t>3.15.7.1.8</t>
  </si>
  <si>
    <t>Unión Tipo Dresser de 14"</t>
  </si>
  <si>
    <t>3.15.7.5.1.2.17.A</t>
  </si>
  <si>
    <t>Adaptador Brida porAcople Universal 14" /TIPO DRESSER</t>
  </si>
  <si>
    <t>3.15.7.1.11</t>
  </si>
  <si>
    <t>Unión Tipo Dresser de 20"</t>
  </si>
  <si>
    <t>3.15.7.5.1.2.17.B</t>
  </si>
  <si>
    <t>Adaptador Brida porAcople Universal 20"</t>
  </si>
  <si>
    <t xml:space="preserve"> VALVULAS Y MACROMEDIDOR</t>
  </si>
  <si>
    <t>100.1.46</t>
  </si>
  <si>
    <t>VALVULA MARIPOSA DE 14"</t>
  </si>
  <si>
    <t>3.17.4.12.11</t>
  </si>
  <si>
    <t>Válvula mariposa de 20"</t>
  </si>
  <si>
    <t>100.1.46A</t>
  </si>
  <si>
    <t xml:space="preserve">Válvula Mariposa  20" </t>
  </si>
  <si>
    <t>3.17.4.6.8</t>
  </si>
  <si>
    <t>Válvula reguladora de nivel de 14"</t>
  </si>
  <si>
    <t>3.17.5.15a</t>
  </si>
  <si>
    <t xml:space="preserve">Macromedidor electromagnético 14" </t>
  </si>
  <si>
    <t>100,1,16-1</t>
  </si>
  <si>
    <t>Macromedidor electromagnético 14"</t>
  </si>
  <si>
    <t>LIMPIEZA Y DESNFECCIÓN  (CONDUCCIÓN)</t>
  </si>
  <si>
    <t>5.17.1</t>
  </si>
  <si>
    <t>LIMPIEZA Y DESINFECCION DE TANQUE</t>
  </si>
  <si>
    <t>M2</t>
  </si>
  <si>
    <t>5.17.2</t>
  </si>
  <si>
    <t>LIMPIEZA Y DESINFECCION DE TUBERIA GRP 32"</t>
  </si>
  <si>
    <t>SALIDA TANQUE SUR (DISTRIBUCIÓN)</t>
  </si>
  <si>
    <t>4.2.8</t>
  </si>
  <si>
    <t>INSTALACIÓN TUBERÍA PVC D=14"</t>
  </si>
  <si>
    <t>4.4.63</t>
  </si>
  <si>
    <t>INSTALACIÓN NIPLES EN  HD D=14" L=2 A 3M</t>
  </si>
  <si>
    <t>4.4.64</t>
  </si>
  <si>
    <t>INSTALACIÓN NIPLES EN  HD D=14" L=3 A 4M</t>
  </si>
  <si>
    <t>INSTALACION TUBERIA PVC</t>
  </si>
  <si>
    <t>3.2.2.9</t>
  </si>
  <si>
    <t>INSTALACIÓN TUBERÍA PVC UNIÓN MECÁNICA D=14"</t>
  </si>
  <si>
    <t>INSTALACION VALVULAS</t>
  </si>
  <si>
    <t>SUMINISTRO TUBERÍA PVC UNION MECÁNICA</t>
  </si>
  <si>
    <t>3.1.2.1.9</t>
  </si>
  <si>
    <t xml:space="preserve">Tubería  PVC Unión mecánica RDE 21 D=14" </t>
  </si>
  <si>
    <t>TUBERÍA PVC UNIÓN MECÁNICA RDE 21 D=14"</t>
  </si>
  <si>
    <t>3.13.2.112</t>
  </si>
  <si>
    <t>Niples en HD 14" (350 mm) EB x EB L=2,00 a 3,00 m</t>
  </si>
  <si>
    <t>NIPLES EN HD 14' (1350 MM)EB X EB L=2,00 A3,00 M</t>
  </si>
  <si>
    <t>3.13.2.115</t>
  </si>
  <si>
    <t>Niples en HD 14" (350 mm) EB x EB L=3,00 a 4,00 m</t>
  </si>
  <si>
    <t>3.13.2.78</t>
  </si>
  <si>
    <t>NIPLES EN HD 14 (350 MM) EB X EB L=3,00 A 4,00 M</t>
  </si>
  <si>
    <t>13.3.3</t>
  </si>
  <si>
    <t>3.15.3.9.8</t>
  </si>
  <si>
    <t>100.1.100</t>
  </si>
  <si>
    <t>CODO 90 HD 14" LXL</t>
  </si>
  <si>
    <t>100.1.101</t>
  </si>
  <si>
    <t>CODO 45 HD 14" LXL</t>
  </si>
  <si>
    <t>100.1.103</t>
  </si>
  <si>
    <t>CODO 11,25 HD 14" LXL</t>
  </si>
  <si>
    <t>3.3.7.5.9</t>
  </si>
  <si>
    <t>Uniones Rápidas unión mecánica D= 14"</t>
  </si>
  <si>
    <t>100.1.112</t>
  </si>
  <si>
    <t>3.15.7.5.1.2.13</t>
  </si>
  <si>
    <t>Adaptador Brida porAcople Universal 14"</t>
  </si>
  <si>
    <t>VALVULAS Y MACROMEDIDOR</t>
  </si>
  <si>
    <t xml:space="preserve">Suministro  Macromedidor ultrasonico 14" </t>
  </si>
  <si>
    <t>CONSTRUCCION NUEVOS ANCLAJES Y OPTIMIZACION EXISTENTES  (DISTRIBUCIÓN)</t>
  </si>
  <si>
    <t>OBRAS DE PAVIMENTOS</t>
  </si>
  <si>
    <t>CONEXIÓN DISTRITO 3 (DISTRIBUCIÓN)</t>
  </si>
  <si>
    <t>4.2.7</t>
  </si>
  <si>
    <t>INSTALACIÓN TUBERÍA PVC D=12"</t>
  </si>
  <si>
    <t>4.3.7</t>
  </si>
  <si>
    <t>INSTALACIÓN ACCESORIOS HD D=12" (INCLUYE TORNILLERÍA Y EMPAQUES)</t>
  </si>
  <si>
    <t>4.4.57</t>
  </si>
  <si>
    <t>INSTALACIÓN NIPLES EN  HD D=12" L=0 A 1M (INCLUYE TORNILLERÍA Y EMPAQUES)</t>
  </si>
  <si>
    <t>4.4.58</t>
  </si>
  <si>
    <t>INSTALACIÓN NIPLES EN  HD D=12" L=1 A 2M (INCLUYE TORNILLERÍA Y EMPAQUES)</t>
  </si>
  <si>
    <t>3.2.2.8</t>
  </si>
  <si>
    <t>INSTALACION TUBERIA PVC UNION MECANICA D=12"</t>
  </si>
  <si>
    <t>nstalación Macromedidor electromagnético 12"</t>
  </si>
  <si>
    <t>3.1.2.1.8</t>
  </si>
  <si>
    <t xml:space="preserve">Tubería  PVC Unión mecánica RDE 21 D=12" </t>
  </si>
  <si>
    <t xml:space="preserve">3.1.2.1.8 </t>
  </si>
  <si>
    <t xml:space="preserve">TUBERIA PVC UNION MECANICA RDE 21 D=12" </t>
  </si>
  <si>
    <t>3.13.2.91</t>
  </si>
  <si>
    <t>Niples en HD 12" (300 mm) EB x EB L=0,00 a 1,00 m</t>
  </si>
  <si>
    <t>3.13.2.94</t>
  </si>
  <si>
    <t>Niples en HD 12" (300 mm) EB x EB L=1,00 a 2,00 m</t>
  </si>
  <si>
    <t>3.15.1.1.25</t>
  </si>
  <si>
    <t>Tee HD 12" x 8" (300 mm x 200 mm) EL</t>
  </si>
  <si>
    <t>3.15.3.4.7</t>
  </si>
  <si>
    <t>Codo HD 12" (300 mm)</t>
  </si>
  <si>
    <t>100.1.111</t>
  </si>
  <si>
    <t>CODO 11,25 HD 12" LXL</t>
  </si>
  <si>
    <t>3.15.7.3.7</t>
  </si>
  <si>
    <t>Unión HD de montaje autoportante de 12"</t>
  </si>
  <si>
    <t>3.17.4.12.7a</t>
  </si>
  <si>
    <t>Válvula mariposa de 12"</t>
  </si>
  <si>
    <t>100.1.48-2</t>
  </si>
  <si>
    <t>valvula mariposa 12" cuerpo HO disc inox C/V</t>
  </si>
  <si>
    <t>3.17.5.14a</t>
  </si>
  <si>
    <t xml:space="preserve">Macromedidor electromagnético 12" </t>
  </si>
  <si>
    <t>100,1,14</t>
  </si>
  <si>
    <t>Macromedidor electromagnético 12"</t>
  </si>
  <si>
    <t>Suministro e instalación Manómetro Digital Caja en Aluminio 4",  Conexión Vertical 1/2” NPT en Acero Inoxidable. 500 PSI</t>
  </si>
  <si>
    <t>INSTALACIÓN DE VENTOSAS NUEVAS  (DISTRIBUCIÓN)</t>
  </si>
  <si>
    <t>4.4.37</t>
  </si>
  <si>
    <t>INSTALACIÓN NIPLES EN  HD D=3" L=0 A 1M (INCLUYE TORNILLERÍA Y EMPAQUES)</t>
  </si>
  <si>
    <t>INSTALACIÓN ACCESORIOS HD D=4" (INCLUYE TORNILLERÍA Y EMPAQUES)</t>
  </si>
  <si>
    <t>4.4.41</t>
  </si>
  <si>
    <t>INSTALACIÓN NIPLES EN  HD D=4" L=0 A 1M (INCLUYE TORNILLERÍA Y EMPAQUES)</t>
  </si>
  <si>
    <t>DEMOLICION PAVIMENTO FLEXIBLE</t>
  </si>
  <si>
    <t>M3</t>
  </si>
  <si>
    <t>4.5.2.1</t>
  </si>
  <si>
    <t>INSTALACIÓN VÁLVULA DE 2" a 3 "BRIDADAS</t>
  </si>
  <si>
    <t>4.5.2.2</t>
  </si>
  <si>
    <t>INSTALACIÓN VÁLVULA DE 4" BRIDADAS</t>
  </si>
  <si>
    <t>3.13.2.31</t>
  </si>
  <si>
    <t>Niples en HD 4" (100 mm) EB x EB L=0,00 a 1,00 m</t>
  </si>
  <si>
    <t>3.13.2.16</t>
  </si>
  <si>
    <t>Niples en HD 3" (75 mm) EB x EB L=0,00 a 1,00 m</t>
  </si>
  <si>
    <t>3.15.3.9.2</t>
  </si>
  <si>
    <t>Codo HD 3" (75 mm)</t>
  </si>
  <si>
    <t>CODO HD 3"</t>
  </si>
  <si>
    <t>3.15.1.1.22</t>
  </si>
  <si>
    <t>Tee HD 12" x 3" (300 mm x 75 mm) EL</t>
  </si>
  <si>
    <t>TEE HD 12"X3"</t>
  </si>
  <si>
    <t>3.15.7.5.1.1.2</t>
  </si>
  <si>
    <t>Acople Universal 3" (85 mm a 103 mm)</t>
  </si>
  <si>
    <t>ACOPLE UNIVERSAL 3"</t>
  </si>
  <si>
    <t>3.15.3.9.3</t>
  </si>
  <si>
    <t>Codo HD 4" (100 mm)</t>
  </si>
  <si>
    <t>CODO HD 4"</t>
  </si>
  <si>
    <t>3.15.1.1.29</t>
  </si>
  <si>
    <t>Tee HD 14" x 4" (350 mm x 100 mm) EL</t>
  </si>
  <si>
    <t>TEE HD 14"X4"</t>
  </si>
  <si>
    <t>3.15.7.5.1.1.3</t>
  </si>
  <si>
    <t>Acople Universal 4" (110 mm a 128 mm)</t>
  </si>
  <si>
    <t>3.15.7.5.1.1.5.A</t>
  </si>
  <si>
    <t>ACOPLE UNIVERSAL 4"</t>
  </si>
  <si>
    <t xml:space="preserve"> VALVULAS</t>
  </si>
  <si>
    <t>3.17.4.4.1.5</t>
  </si>
  <si>
    <t xml:space="preserve">Suministro e Instalacion Valvula Ventosa de 3" Bridada Triple Accion </t>
  </si>
  <si>
    <t>3.17.4.4.1.6</t>
  </si>
  <si>
    <t>Suministro e Instalacion Valvula Ventosa de 4" Bridada Triple Accion</t>
  </si>
  <si>
    <t>22,5,1A</t>
  </si>
  <si>
    <t>INSTALACIÓN DE PURGAS NUEVAS  (DISTRIBUCIÓN)</t>
  </si>
  <si>
    <t>INSTALACIÓN TUBERIA PVC</t>
  </si>
  <si>
    <t>3.15.3.1.3</t>
  </si>
  <si>
    <t>CODO 90 4" HD</t>
  </si>
  <si>
    <t>3.15.1.3.29</t>
  </si>
  <si>
    <t>Tee HD 14" x 4" (350 mm x 100 mm) EB</t>
  </si>
  <si>
    <t>3.17.4.12.3a</t>
  </si>
  <si>
    <t xml:space="preserve">Válvula mariposa de 4" </t>
  </si>
  <si>
    <t>Valvula mariposa de 4"</t>
  </si>
  <si>
    <t>LIMPIEZA Y DESNFECCIÓN  (DISTRIBUCIÓN)</t>
  </si>
  <si>
    <t>5.17.3</t>
  </si>
  <si>
    <t>LIMPIEZA Y DESINFECCION DE TUBERIA 12"</t>
  </si>
  <si>
    <t>LIMPIEZA Y DESINFECCION DE TUBERIA PVC 14"</t>
  </si>
  <si>
    <t>5.17.4</t>
  </si>
  <si>
    <t>LIMPIEZA Y DESINFECCION DE TUBERIA 14"</t>
  </si>
  <si>
    <t>LIMPIEZA Y DESINFECCION DE TUBERIA PVC 12"</t>
  </si>
  <si>
    <t>REBOSE Y LAVADO</t>
  </si>
  <si>
    <t>ARENA Y GRAVA</t>
  </si>
  <si>
    <t>POZOS DE INSPECCIÓN</t>
  </si>
  <si>
    <t>5.3.1</t>
  </si>
  <si>
    <t>SUMINISTRO E INSTA BASE Y CAÑUELA  PARA POZO D=1.20 M</t>
  </si>
  <si>
    <t>4.7.1</t>
  </si>
  <si>
    <t>BASE PARA POZO D=170CM PREFABRICADA</t>
  </si>
  <si>
    <t>5.3.5</t>
  </si>
  <si>
    <t>SUMINISTRO E INSTALACIÓN PLACA DE CUBIERTA D=1.70 M</t>
  </si>
  <si>
    <t>4.7.6</t>
  </si>
  <si>
    <t>INSTALACIÓN PLACA CUBIERTA POZO</t>
  </si>
  <si>
    <t>5.3.8</t>
  </si>
  <si>
    <t>SUMINISTRO E INSTALACIÓN CILINDRO PARA POZO INSP D=1.20 E=0.20 M</t>
  </si>
  <si>
    <t>4.7.9</t>
  </si>
  <si>
    <t>CILINDRO PARA POZO DE INSPECCIÓN 01.20 M,, E=25 CM,EN LADRILLO RECOCIDO</t>
  </si>
  <si>
    <t>SUMINISTRO TUBERIA CORRUGADA</t>
  </si>
  <si>
    <t>TUBERIA CORRUGADA 14"</t>
  </si>
  <si>
    <t>3.13.2.62</t>
  </si>
  <si>
    <t>Niples en HD 8" (200 mm) EL x EL L=0,00 a 1,00 m</t>
  </si>
  <si>
    <t>NIPLES EN HD 8" (200 MM) EL X EL L=0,00 A 1,00 M</t>
  </si>
  <si>
    <t>3.13.2.61</t>
  </si>
  <si>
    <t>Niples en HD 8" (200 mm) EB x EB L=0,00 a 1,00 m</t>
  </si>
  <si>
    <t>NIPLES EN HD 8" (200 MM) EB X EB L=0,00 A 1,00 M</t>
  </si>
  <si>
    <t>3.13.2.70</t>
  </si>
  <si>
    <t>Niples en HD 8" (200 mm) EB x EB L=3,00 a 4,00 m</t>
  </si>
  <si>
    <t>NIPLES EN HD 8" (200 MM) EB X EB L=1,00 A 2,00 M</t>
  </si>
  <si>
    <t>3.13.2.73</t>
  </si>
  <si>
    <t>Niples en HD 8" (200 mm) EB x EB L=4,00 a 5,00 m</t>
  </si>
  <si>
    <t>NIPLES EN HD 8" (200 MM) EB X EB L=3 00 A 4,00 M</t>
  </si>
  <si>
    <t>3.15.3.9.5</t>
  </si>
  <si>
    <t>Codo HD 8" (200 mm)</t>
  </si>
  <si>
    <t>CODO HD 8" 200 MM</t>
  </si>
  <si>
    <t>3.15.7.5.1.2.6</t>
  </si>
  <si>
    <t>Adaptador Brida por Acople Universal 8" (218 mm a 235 mm) R1</t>
  </si>
  <si>
    <t>Adaptador Brida porAcople Universal 8"</t>
  </si>
  <si>
    <t>3.17.4.2.2.5</t>
  </si>
  <si>
    <t>Válvula de compuerta de vástago no ascendente 8" (200 mm) Sello de Bronce</t>
  </si>
  <si>
    <t>VALVULA DE COMPUERTA DE VASTAGO NO ASCENDENTE 8"(200 MM)SELLO DE BRONCE</t>
  </si>
  <si>
    <t>4.22.4</t>
  </si>
  <si>
    <t>PRUEBA DE ESTANQUEIDAD TUBERIA PVC  12" a 14"</t>
  </si>
  <si>
    <t>OBRAS INSTRUMENTACION Y CONTROL BOCATOMA - ADUCCIÓN - DISTRIBUCIÓN</t>
  </si>
  <si>
    <t>BOCATOMA</t>
  </si>
  <si>
    <t>Gabinete Tablero de Potencia y  Control. Sistema de Monitoreo</t>
  </si>
  <si>
    <t>GL</t>
  </si>
  <si>
    <t>$           18.500.000,00</t>
  </si>
  <si>
    <t>Actuador Valvula Mariposa</t>
  </si>
  <si>
    <t>$           31.059.000,00</t>
  </si>
  <si>
    <t>Protecciones Eléctricas.</t>
  </si>
  <si>
    <t>$             2.261.000,00</t>
  </si>
  <si>
    <t>Sistema de Alimentacion Hibrido con Paneles Solares</t>
  </si>
  <si>
    <t>$           11.543.000,00</t>
  </si>
  <si>
    <t>Modulo de Comunicaciones</t>
  </si>
  <si>
    <t>$             3.808.000,00</t>
  </si>
  <si>
    <t>Poste, Ductos y Cableado</t>
  </si>
  <si>
    <t>$           14.700.000,00</t>
  </si>
  <si>
    <t>Instalacion y Puesta en Marcha</t>
  </si>
  <si>
    <t>$             5.355.000,00</t>
  </si>
  <si>
    <t>PUNTO DE REPETICION</t>
  </si>
  <si>
    <t>Gabinete Tablero de Potencia y  Control. Sistema de Comunicaciones</t>
  </si>
  <si>
    <t>$           10.115.000,00</t>
  </si>
  <si>
    <t>Modulo de Comunicaciones NLOS</t>
  </si>
  <si>
    <t>$           13.923.000,00</t>
  </si>
  <si>
    <t>Modulo de Comunicaciones Industrial Celular</t>
  </si>
  <si>
    <t>$             6.783.000,00</t>
  </si>
  <si>
    <t>Modulo de Comunicaciones Banda Ancha Inalambrica</t>
  </si>
  <si>
    <t>$             5.712.000,00</t>
  </si>
  <si>
    <t>Sistema de Alimentacion  Paneles Solares</t>
  </si>
  <si>
    <t>$           13.685.000,00</t>
  </si>
  <si>
    <t>$             5.236.000,00</t>
  </si>
  <si>
    <t>ADUCCION VALVULA CONTRAPESO</t>
  </si>
  <si>
    <t>$             7.973.000,00</t>
  </si>
  <si>
    <t>Modulo ON/OFF Válvula</t>
  </si>
  <si>
    <t>$             1.450.000,00</t>
  </si>
  <si>
    <t>$             4.403.000,00</t>
  </si>
  <si>
    <t>DERIVACION PTAP´S</t>
  </si>
  <si>
    <t>Sensor de Presión</t>
  </si>
  <si>
    <t>Sistema de Alimentacion 110 VAC</t>
  </si>
  <si>
    <t>$             7.378.000,00</t>
  </si>
  <si>
    <t>$             5.593.000,00</t>
  </si>
  <si>
    <t>CAMARA DE QUIEBRE PTAP LA POLA</t>
  </si>
  <si>
    <t>$           25.228.000,00</t>
  </si>
  <si>
    <t>Sensor de Presion</t>
  </si>
  <si>
    <t>$             5.831.000,00</t>
  </si>
  <si>
    <t>Actuador Valvula Anular</t>
  </si>
  <si>
    <t>TANQUE CIUDAD</t>
  </si>
  <si>
    <t>$           20.825.000,00</t>
  </si>
  <si>
    <t>$             3.855.000,00</t>
  </si>
  <si>
    <t>TANQUE SUR</t>
  </si>
  <si>
    <t>Modulo ON/OFF Válvula Reguladora de Nivel</t>
  </si>
  <si>
    <t>Actuador Valvula Mariposa Llegada</t>
  </si>
  <si>
    <t>Medidor de Nivel Tanque</t>
  </si>
  <si>
    <t>$           13.328.000,00</t>
  </si>
  <si>
    <t>Actuador Valvula Mariposa Salida</t>
  </si>
  <si>
    <t>$             8.639.400,00</t>
  </si>
  <si>
    <t>$             9.877.000,00</t>
  </si>
  <si>
    <t>LLEGADA DISTRITO 3</t>
  </si>
  <si>
    <t>$           11.186.000,00</t>
  </si>
  <si>
    <t>$             4.355.000,00</t>
  </si>
  <si>
    <t>INGENIERIA Y DESARROLLO</t>
  </si>
  <si>
    <t>Actividad de Ingenieria y Desarrollo Operación Automatizacion. Integracion al SCADA</t>
  </si>
  <si>
    <t>$           75.000.000,00</t>
  </si>
  <si>
    <t>SUBTOTAL PRESUPUESTOS</t>
  </si>
  <si>
    <t>SUBTOTAL OBRAS (INCLUYE IVA)</t>
  </si>
  <si>
    <t>A.I.U</t>
  </si>
  <si>
    <t>SUBTOTAL SUMINISTROS (INCLUYE IVA)</t>
  </si>
  <si>
    <t>VALOR TOTAL</t>
  </si>
  <si>
    <t>DESCRIPCION</t>
  </si>
  <si>
    <t>PORCENTAJE</t>
  </si>
  <si>
    <t>ADMINISTRACIÓN</t>
  </si>
  <si>
    <t>A=</t>
  </si>
  <si>
    <t xml:space="preserve">IMPREVISTO
</t>
  </si>
  <si>
    <t>I=</t>
  </si>
  <si>
    <t xml:space="preserve">UTILIDAD
</t>
  </si>
  <si>
    <t>U=</t>
  </si>
  <si>
    <t>TOTAL A.I.U</t>
  </si>
  <si>
    <t>A.I.U.=</t>
  </si>
  <si>
    <t xml:space="preserve">INSUMOS </t>
  </si>
  <si>
    <t>ADUCCION</t>
  </si>
  <si>
    <t>DISTRIBUCION Y CONDUCCION</t>
  </si>
  <si>
    <t xml:space="preserve">VALOR PARCIAL </t>
  </si>
  <si>
    <t>%PORCENTAJE PARTICIPACION</t>
  </si>
  <si>
    <t>%PORCENTAJE ACUMULADO</t>
  </si>
  <si>
    <t>PROMEDIO % PARTICIPACION &gt;80%</t>
  </si>
  <si>
    <r>
      <rPr>
        <b/>
        <sz val="11"/>
        <color theme="1"/>
        <rFont val="Arial"/>
        <family val="2"/>
      </rPr>
      <t xml:space="preserve">NOTA 1: </t>
    </r>
    <r>
      <rPr>
        <sz val="11"/>
        <color theme="1"/>
        <rFont val="Arial"/>
        <family val="2"/>
      </rPr>
      <t xml:space="preserve"> Se debe tener en cuenta que el PRECIO UNITARIO incluye el valor de A.I.U. </t>
    </r>
  </si>
  <si>
    <r>
      <rPr>
        <b/>
        <sz val="11"/>
        <color theme="1"/>
        <rFont val="Arial"/>
        <family val="2"/>
      </rPr>
      <t>NOTA 2</t>
    </r>
    <r>
      <rPr>
        <sz val="11"/>
        <color theme="1"/>
        <rFont val="Arial"/>
        <family val="2"/>
      </rPr>
      <t xml:space="preserve">: Cuando la fracción decimal del peso sea  igual o superior a 5 se aproximará por exceso al número entero siguiente del peso y cuando la fracción decimal del peso sea inferior a 5 se aproximará por defecto al número entero del peso. </t>
    </r>
  </si>
  <si>
    <r>
      <rPr>
        <b/>
        <sz val="11"/>
        <color theme="1"/>
        <rFont val="Arial"/>
        <family val="2"/>
      </rPr>
      <t>NOTA 3:</t>
    </r>
    <r>
      <rPr>
        <sz val="11"/>
        <color theme="1"/>
        <rFont val="Arial"/>
        <family val="2"/>
      </rPr>
      <t xml:space="preserve"> El A.I.U y su discriminación deben estar en porcentaje (%). </t>
    </r>
  </si>
  <si>
    <t>Formulario 1 - Propuesta económica  - Documento tipo de licitación de obra pública de infraestructura de transporte - versión 3</t>
  </si>
  <si>
    <t>CCE-EICP-FM-14</t>
  </si>
  <si>
    <t>[La entidad podrá utilizar este formato para la presentación de los análisis de precios unitarios del contratista en la oportunidad prevista en el numeral 8.1. del Documento Base]</t>
  </si>
  <si>
    <t xml:space="preserve">[NOMBRE DE LA ENTIDAD] </t>
  </si>
  <si>
    <t>VERSIÓN</t>
  </si>
  <si>
    <t xml:space="preserve">[NÚMERO DEL PROCESO] </t>
  </si>
  <si>
    <t>PÁGINA</t>
  </si>
  <si>
    <t>DE</t>
  </si>
  <si>
    <t xml:space="preserve">ANALISIS DE PRECIOS UNITARIOS </t>
  </si>
  <si>
    <t>FECHA</t>
  </si>
  <si>
    <t>DD</t>
  </si>
  <si>
    <t>MM</t>
  </si>
  <si>
    <t>AA</t>
  </si>
  <si>
    <t>ÍTEMS DE LA PROPUESTA ECONÓMICA</t>
  </si>
  <si>
    <t>ÍTEMS NO PREVISTOS</t>
  </si>
  <si>
    <t>DATOS ESPECÍFICOS</t>
  </si>
  <si>
    <t>ÍTEM</t>
  </si>
  <si>
    <t>UNIDAD</t>
  </si>
  <si>
    <t>I. EQUIPO</t>
  </si>
  <si>
    <t>MARCA</t>
  </si>
  <si>
    <t>TIPO</t>
  </si>
  <si>
    <t>TARIFA/HORA</t>
  </si>
  <si>
    <t>RENDIMIENTO</t>
  </si>
  <si>
    <t>Vr. UNITARIO</t>
  </si>
  <si>
    <t>SUBTOTAL $</t>
  </si>
  <si>
    <t>II. MATERIALES</t>
  </si>
  <si>
    <t>PRECIO UNIT.</t>
  </si>
  <si>
    <t>III. TRANSPORTES</t>
  </si>
  <si>
    <t>MATERIAL</t>
  </si>
  <si>
    <t>VOL. o PESO</t>
  </si>
  <si>
    <t>DISTANCIA</t>
  </si>
  <si>
    <r>
      <t>M</t>
    </r>
    <r>
      <rPr>
        <b/>
        <vertAlign val="superscript"/>
        <sz val="11"/>
        <rFont val="Arial"/>
        <family val="2"/>
      </rPr>
      <t>3</t>
    </r>
    <r>
      <rPr>
        <b/>
        <sz val="11"/>
        <rFont val="Arial"/>
        <family val="2"/>
      </rPr>
      <t xml:space="preserve"> o Ton/Km</t>
    </r>
  </si>
  <si>
    <t>TARIFA</t>
  </si>
  <si>
    <t>IV. MANO DE OBRA</t>
  </si>
  <si>
    <t>TRABAJADOR</t>
  </si>
  <si>
    <t>JORNAL</t>
  </si>
  <si>
    <t>PRESTACIONES</t>
  </si>
  <si>
    <t>JORNAL TOTAL</t>
  </si>
  <si>
    <t>TOTAL COSTO DIRECTO $</t>
  </si>
  <si>
    <t>V. COSTOS INDIRECTOS</t>
  </si>
  <si>
    <t>Descripción</t>
  </si>
  <si>
    <t>Porcentaje</t>
  </si>
  <si>
    <t>Valor Total</t>
  </si>
  <si>
    <t>ADMINISTRACION</t>
  </si>
  <si>
    <t xml:space="preserve">IMPREVISTOS </t>
  </si>
  <si>
    <t>UTILIDAD</t>
  </si>
  <si>
    <t>Precio Unitario Total Aproximado al peso $</t>
  </si>
  <si>
    <t>Firma</t>
  </si>
  <si>
    <t>Nombre:</t>
  </si>
  <si>
    <t>Representante Legal del Contratista o su Apoderado</t>
  </si>
  <si>
    <t>Matricula No. :</t>
  </si>
  <si>
    <t xml:space="preserve"> </t>
  </si>
  <si>
    <t>OBSERVACIONES INTERVENTORÍA</t>
  </si>
  <si>
    <t>APROBACIÓN POR INTERVENTORÍA</t>
  </si>
  <si>
    <t>Nota 1: Cuando se trate de Análisis de precios unitarios correspondientes a ítems de la propuesta económica aprobada, el Interventor aprueba el desglose de los componentes manteniendo el mismo precio unitario de cada ítem, cumpliendo con las especificaciones de construcción vigentes para el proyecto.</t>
  </si>
  <si>
    <t>Nota 2: Cuando se trate de Análisis de precios unitarios de ítems no previstos, el Interventor aprueba el desglose y precio unitario de cada ítem no previsto, exigiendo la aplicación de los costos correspondientes a insumos y tarifas de la propuesta económica inicial cuando estén contemplados, cumpliendo con las especificaciones de construcción vigente para el proyecto.</t>
  </si>
  <si>
    <t>Representante Legal del Interventor o su Apoderado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</si>
</sst>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3" formatCode="_(* #,##0.00_);_(* \(#,##0.00\);_(* &quot;-&quot;??_);_(@_)"/>
    <numFmt numFmtId="164" formatCode="&quot;$&quot;\ #,##0.00_);\(&quot;$&quot;\ #,##0.00\)"/>
    <numFmt numFmtId="165" formatCode="_(&quot;$&quot;\ * #,##0.00_);_(&quot;$&quot;\ * \(#,##0.00\);_(&quot;$&quot;\ * &quot;-&quot;??_);_(@_)"/>
    <numFmt numFmtId="166" formatCode="_-&quot;$&quot;* #,##0.00_-;\-&quot;$&quot;* #,##0.00_-;_-&quot;$&quot;* &quot;-&quot;_-;_-@"/>
    <numFmt numFmtId="167" formatCode="0.0"/>
    <numFmt numFmtId="168" formatCode="_-* #,##0.00\ _€_-;\-* #,##0.00\ _€_-;_-* &quot;-&quot;??\ _€_-;_-@"/>
    <numFmt numFmtId="169" formatCode="_(&quot;$&quot;\ * #,##0.00_);_(&quot;$&quot;\ * \(#,##0.00\);_(&quot;$&quot;\ * &quot;-&quot;_);_(@_)"/>
    <numFmt numFmtId="170" formatCode="_-&quot;$&quot;* #,##0_-;\-&quot;$&quot;* #,##0_-;_-&quot;$&quot;* &quot;-&quot;??_-;_-@"/>
    <numFmt numFmtId="171" formatCode="_-&quot;$&quot;* #,##0.00_-;\-&quot;$&quot;* #,##0.00_-;_-&quot;$&quot;* &quot;-&quot;??_-;_-@"/>
    <numFmt numFmtId="172" formatCode="_([$$-240A]\ * #,##0_);_([$$-240A]\ * \(#,##0\);_([$$-240A]\ * &quot;-&quot;??_);_(@_)"/>
    <numFmt numFmtId="173" formatCode="_ [$$-240A]\ * #,##0.00_ ;_ [$$-240A]\ * \-#,##0.00_ ;_ [$$-240A]\ * &quot;-&quot;??_ ;_ @_ "/>
    <numFmt numFmtId="174" formatCode="_(&quot;$&quot;\ * #,##0_);_(&quot;$&quot;\ * \(#,##0\);_(&quot;$&quot;\ * &quot;-&quot;??_);_(@_)"/>
    <numFmt numFmtId="175" formatCode="_-&quot;$&quot;\ * #,##0.00_-;\-&quot;$&quot;\ * #,##0.00_-;_-&quot;$&quot;\ * &quot;-&quot;??_-;_-@"/>
    <numFmt numFmtId="176" formatCode="_-* #,##0.00_-;\-* #,##0.00_-;_-* &quot;-&quot;??_-;_-@"/>
    <numFmt numFmtId="177" formatCode="_-&quot;$&quot;* #,##0.0_-;\-&quot;$&quot;* #,##0.0_-;_-&quot;$&quot;* &quot;-&quot;??_-;_-@"/>
    <numFmt numFmtId="178" formatCode="_-&quot;$&quot;\ * #,##0.0_-;\-&quot;$&quot;\ * #,##0.0_-;_-&quot;$&quot;\ * &quot;-&quot;??_-;_-@"/>
    <numFmt numFmtId="179" formatCode="_-&quot;$&quot;* #,##0.0_-;\-&quot;$&quot;* #,##0.0_-;_-&quot;$&quot;* &quot;-&quot;_-;_-@"/>
    <numFmt numFmtId="180" formatCode="&quot;$&quot;\ #,##0.00"/>
    <numFmt numFmtId="181" formatCode="_-&quot;$&quot;* #,##0_-;\-&quot;$&quot;* #,##0_-;_-&quot;$&quot;* &quot;-&quot;_-;_-@"/>
    <numFmt numFmtId="182" formatCode="_([$$-240A]\ * #,##0.00_);_([$$-240A]\ * \(#,##0.00\);_([$$-240A]\ * &quot;-&quot;??_);_(@_)"/>
    <numFmt numFmtId="183" formatCode="_-[$$-240A]\ * #,##0.00_ ;_-[$$-240A]\ * \-#,##0.00\ ;_-[$$-240A]\ * &quot;-&quot;??_ ;_-@_ "/>
    <numFmt numFmtId="184" formatCode="0.000"/>
    <numFmt numFmtId="185" formatCode="_ * #,##0.00_ ;_ * \-#,##0.00_ ;_ * &quot;-&quot;??_ ;_ @_ "/>
    <numFmt numFmtId="186" formatCode="_-* #,##0.00\ _€_-;\-* #,##0.00\ _€_-;_-* &quot;-&quot;??\ _€_-;_-@_-"/>
    <numFmt numFmtId="187" formatCode="_-* #,##0.00_-;\-* #,##0.00_-;_-* &quot;-&quot;??_-;_-@_-"/>
    <numFmt numFmtId="188" formatCode="##0"/>
    <numFmt numFmtId="189" formatCode="0.0000"/>
    <numFmt numFmtId="190" formatCode="_-* #,##0\ _P_t_s_-;\-* #,##0\ _P_t_s_-;_-* &quot;-&quot;??\ _P_t_s_-;_-@_-"/>
    <numFmt numFmtId="191" formatCode="0.00%;\-0.00%;&quot;&quot;"/>
    <numFmt numFmtId="192" formatCode="&quot;$&quot;#,##0\ ;\(&quot;$&quot;#,##0\)"/>
    <numFmt numFmtId="193" formatCode="\(0%\)"/>
    <numFmt numFmtId="194" formatCode="_-* #,##0.00\ [$€]_-;\-* #,##0.00\ [$€]_-;_-* &quot;-&quot;??\ [$€]_-;_-@_-"/>
    <numFmt numFmtId="195" formatCode=";;"/>
    <numFmt numFmtId="196" formatCode="d\ \d\e\ mmmm\ \d\e\ yyyy"/>
    <numFmt numFmtId="197" formatCode="0%;\-0%;&quot;&quot;"/>
    <numFmt numFmtId="198" formatCode="#0&quot;.&quot;000&quot;´&quot;000&quot;.&quot;000"/>
    <numFmt numFmtId="199" formatCode="##0&quot;.&quot;000"/>
    <numFmt numFmtId="200" formatCode="_ &quot;$&quot;\ * #,##0_ ;_ &quot;$&quot;\ * \-#,##0_ ;_ &quot;$&quot;\ * &quot;-&quot;_ ;_ @_ "/>
    <numFmt numFmtId="201" formatCode="#,##0.0000"/>
    <numFmt numFmtId="202" formatCode="#,##0.0"/>
    <numFmt numFmtId="203" formatCode="#,##0.000"/>
    <numFmt numFmtId="204" formatCode="##0&quot;´&quot;000&quot;.&quot;000"/>
    <numFmt numFmtId="205" formatCode="&quot;$&quot;\ #,##0.00;[Red]&quot;$&quot;\ \-#,##0.00"/>
    <numFmt numFmtId="206" formatCode="_-&quot;$&quot;* #,##0.00_-;\-&quot;$&quot;* #,##0.00_-;_-&quot;$&quot;* &quot;-&quot;??_-;_-@_-"/>
    <numFmt numFmtId="207" formatCode="_-* #,##0.00\ &quot;Pts&quot;_-;\-* #,##0.00\ &quot;Pts&quot;_-;_-* &quot;-&quot;??\ &quot;Pts&quot;_-;_-@_-"/>
    <numFmt numFmtId="208" formatCode="_-* #,##0.00\ &quot;€&quot;_-;\-* #,##0.00\ &quot;€&quot;_-;_-* &quot;-&quot;??\ &quot;€&quot;_-;_-@_-"/>
    <numFmt numFmtId="209" formatCode="_ &quot;$&quot;\ * #,##0.00_ ;_ &quot;$&quot;\ * \-#,##0.00_ ;_ &quot;$&quot;\ * &quot;-&quot;??_ ;_ @_ "/>
    <numFmt numFmtId="210" formatCode="#0&quot;.&quot;"/>
    <numFmt numFmtId="211" formatCode="0.0%;\-0.0%;&quot;&quot;"/>
  </numFmts>
  <fonts count="62">
    <font>
      <sz val="10"/>
      <color rgb="FF000000"/>
      <name val="Arial"/>
      <scheme val="minor"/>
    </font>
    <font>
      <sz val="11"/>
      <color theme="1"/>
      <name val="Arial"/>
      <family val="2"/>
      <scheme val="minor"/>
    </font>
    <font>
      <sz val="10"/>
      <name val="Arial"/>
    </font>
    <font>
      <sz val="8"/>
      <color theme="1"/>
      <name val="Arial"/>
    </font>
    <font>
      <b/>
      <sz val="11"/>
      <color theme="1"/>
      <name val="Arial"/>
    </font>
    <font>
      <sz val="11"/>
      <color theme="1"/>
      <name val="Arial"/>
    </font>
    <font>
      <sz val="10"/>
      <color theme="1"/>
      <name val="Arial"/>
    </font>
    <font>
      <b/>
      <sz val="10"/>
      <color theme="1"/>
      <name val="Arial"/>
    </font>
    <font>
      <sz val="9"/>
      <color theme="1"/>
      <name val="Arial"/>
    </font>
    <font>
      <sz val="11"/>
      <color theme="1"/>
      <name val="Arial Narrow"/>
      <family val="2"/>
    </font>
    <font>
      <sz val="11"/>
      <color rgb="FF000000"/>
      <name val="Arial"/>
      <family val="2"/>
      <scheme val="minor"/>
    </font>
    <font>
      <sz val="11"/>
      <color theme="1"/>
      <name val="Calibri"/>
      <family val="2"/>
    </font>
    <font>
      <sz val="11"/>
      <name val="Arial"/>
      <family val="2"/>
    </font>
    <font>
      <b/>
      <sz val="11"/>
      <color theme="1"/>
      <name val="Arial"/>
      <family val="2"/>
    </font>
    <font>
      <sz val="11"/>
      <color theme="1"/>
      <name val="Arial"/>
      <family val="2"/>
    </font>
    <font>
      <b/>
      <sz val="11"/>
      <color theme="1"/>
      <name val="Arial Narrow"/>
      <family val="2"/>
    </font>
    <font>
      <b/>
      <sz val="11"/>
      <color theme="1"/>
      <name val="Calibri"/>
      <family val="2"/>
    </font>
    <font>
      <sz val="11"/>
      <color rgb="FF000000"/>
      <name val="Calibri"/>
      <family val="2"/>
    </font>
    <font>
      <sz val="10"/>
      <name val="Arial Narrow"/>
      <family val="2"/>
    </font>
    <font>
      <sz val="9"/>
      <name val="Arial Narrow"/>
      <family val="2"/>
    </font>
    <font>
      <b/>
      <sz val="8"/>
      <name val="Arial"/>
      <family val="2"/>
      <charset val="1"/>
    </font>
    <font>
      <sz val="8"/>
      <name val="Arial"/>
      <family val="2"/>
      <charset val="1"/>
    </font>
    <font>
      <b/>
      <sz val="8"/>
      <color rgb="FF595959"/>
      <name val="Arial"/>
      <family val="2"/>
      <charset val="1"/>
    </font>
    <font>
      <sz val="8"/>
      <color rgb="FF595959"/>
      <name val="Arial"/>
      <family val="2"/>
      <charset val="1"/>
    </font>
    <font>
      <sz val="12"/>
      <name val="Arial Narrow"/>
      <family val="2"/>
    </font>
    <font>
      <u/>
      <sz val="10"/>
      <color indexed="12"/>
      <name val="Arial"/>
      <family val="2"/>
    </font>
    <font>
      <u/>
      <sz val="11"/>
      <name val="Arial"/>
      <family val="2"/>
    </font>
    <font>
      <b/>
      <sz val="11"/>
      <name val="Arial"/>
      <family val="2"/>
    </font>
    <font>
      <sz val="10"/>
      <name val="Geneva"/>
      <family val="2"/>
    </font>
    <font>
      <b/>
      <sz val="8"/>
      <name val="Arial Narrow"/>
      <family val="2"/>
    </font>
    <font>
      <sz val="10"/>
      <name val="Arial"/>
      <family val="2"/>
    </font>
    <font>
      <b/>
      <vertAlign val="superscript"/>
      <sz val="11"/>
      <name val="Arial"/>
      <family val="2"/>
    </font>
    <font>
      <sz val="8"/>
      <name val="Arial Narrow"/>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8"/>
      <name val="Arial"/>
      <family val="2"/>
    </font>
    <font>
      <b/>
      <sz val="8"/>
      <name val="Arial"/>
      <family val="2"/>
    </font>
    <font>
      <sz val="10"/>
      <color indexed="24"/>
      <name val="Modern"/>
      <family val="3"/>
      <charset val="255"/>
    </font>
    <font>
      <b/>
      <sz val="11"/>
      <color indexed="56"/>
      <name val="Calibri"/>
      <family val="2"/>
    </font>
    <font>
      <sz val="11"/>
      <color indexed="62"/>
      <name val="Calibri"/>
      <family val="2"/>
    </font>
    <font>
      <sz val="10"/>
      <color indexed="8"/>
      <name val="Arial"/>
      <family val="2"/>
    </font>
    <font>
      <sz val="1"/>
      <color indexed="8"/>
      <name val="Courier"/>
      <family val="3"/>
    </font>
    <font>
      <b/>
      <sz val="10"/>
      <color indexed="24"/>
      <name val="Modern"/>
      <family val="3"/>
      <charset val="255"/>
    </font>
    <font>
      <sz val="8"/>
      <color indexed="24"/>
      <name val="Arial"/>
      <family val="2"/>
    </font>
    <font>
      <sz val="11"/>
      <color indexed="20"/>
      <name val="Calibri"/>
      <family val="2"/>
    </font>
    <font>
      <sz val="10"/>
      <color indexed="8"/>
      <name val="Calibri"/>
      <family val="2"/>
    </font>
    <font>
      <sz val="10"/>
      <color indexed="24"/>
      <name val="Arial"/>
      <family val="2"/>
    </font>
    <font>
      <sz val="11"/>
      <color indexed="60"/>
      <name val="Calibri"/>
      <family val="2"/>
    </font>
    <font>
      <sz val="10"/>
      <color indexed="8"/>
      <name val="MS Sans Serif"/>
      <family val="2"/>
    </font>
    <font>
      <sz val="10"/>
      <color indexed="10"/>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s>
  <fills count="80">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FFF00"/>
        <bgColor rgb="FFFFFF00"/>
      </patternFill>
    </fill>
    <fill>
      <patternFill patternType="solid">
        <fgColor rgb="FF7F7F7F"/>
        <bgColor rgb="FF7F7F7F"/>
      </patternFill>
    </fill>
    <fill>
      <patternFill patternType="solid">
        <fgColor theme="8"/>
        <bgColor theme="8"/>
      </patternFill>
    </fill>
    <fill>
      <patternFill patternType="solid">
        <fgColor rgb="FFD8D8D8"/>
        <bgColor rgb="FFD8D8D8"/>
      </patternFill>
    </fill>
    <fill>
      <patternFill patternType="solid">
        <fgColor rgb="FF00B050"/>
        <bgColor rgb="FF00B050"/>
      </patternFill>
    </fill>
    <fill>
      <patternFill patternType="solid">
        <fgColor rgb="FFA5A5A5"/>
        <bgColor rgb="FFA5A5A5"/>
      </patternFill>
    </fill>
    <fill>
      <patternFill patternType="solid">
        <fgColor theme="4"/>
        <bgColor theme="4"/>
      </patternFill>
    </fill>
    <fill>
      <patternFill patternType="solid">
        <fgColor rgb="FFFABF8F"/>
        <bgColor rgb="FFFABF8F"/>
      </patternFill>
    </fill>
    <fill>
      <patternFill patternType="solid">
        <fgColor rgb="FF7030A0"/>
        <bgColor rgb="FF7030A0"/>
      </patternFill>
    </fill>
    <fill>
      <patternFill patternType="solid">
        <fgColor theme="9"/>
        <bgColor theme="9"/>
      </patternFill>
    </fill>
    <fill>
      <patternFill patternType="solid">
        <fgColor rgb="FFCC66FF"/>
        <bgColor rgb="FFCC66FF"/>
      </patternFill>
    </fill>
    <fill>
      <patternFill patternType="solid">
        <fgColor rgb="FF333399"/>
        <bgColor rgb="FF333399"/>
      </patternFill>
    </fill>
    <fill>
      <patternFill patternType="solid">
        <fgColor rgb="FF660066"/>
        <bgColor rgb="FF660066"/>
      </patternFill>
    </fill>
    <fill>
      <patternFill patternType="solid">
        <fgColor theme="5"/>
        <bgColor theme="5"/>
      </patternFill>
    </fill>
    <fill>
      <patternFill patternType="solid">
        <fgColor rgb="FFD99594"/>
        <bgColor rgb="FFD99594"/>
      </patternFill>
    </fill>
    <fill>
      <patternFill patternType="solid">
        <fgColor rgb="FFFFC000"/>
        <bgColor rgb="FFFFC000"/>
      </patternFill>
    </fill>
    <fill>
      <patternFill patternType="solid">
        <fgColor rgb="FF99FFCC"/>
        <bgColor rgb="FF99FFCC"/>
      </patternFill>
    </fill>
    <fill>
      <patternFill patternType="solid">
        <fgColor rgb="FF993300"/>
        <bgColor rgb="FF993300"/>
      </patternFill>
    </fill>
    <fill>
      <patternFill patternType="solid">
        <fgColor rgb="FF006699"/>
        <bgColor rgb="FF006699"/>
      </patternFill>
    </fill>
    <fill>
      <patternFill patternType="solid">
        <fgColor rgb="FFCCCCFF"/>
        <bgColor rgb="FFCCCCFF"/>
      </patternFill>
    </fill>
    <fill>
      <patternFill patternType="solid">
        <fgColor rgb="FFD60093"/>
        <bgColor rgb="FFD60093"/>
      </patternFill>
    </fill>
    <fill>
      <patternFill patternType="solid">
        <fgColor rgb="FF92CDDC"/>
        <bgColor rgb="FF92CDDC"/>
      </patternFill>
    </fill>
    <fill>
      <patternFill patternType="solid">
        <fgColor rgb="FF953734"/>
        <bgColor rgb="FF953734"/>
      </patternFill>
    </fill>
    <fill>
      <patternFill patternType="solid">
        <fgColor rgb="FF938953"/>
        <bgColor rgb="FF938953"/>
      </patternFill>
    </fill>
    <fill>
      <patternFill patternType="solid">
        <fgColor rgb="FF0070C0"/>
        <bgColor rgb="FF0070C0"/>
      </patternFill>
    </fill>
    <fill>
      <patternFill patternType="solid">
        <fgColor theme="6"/>
        <bgColor theme="6"/>
      </patternFill>
    </fill>
    <fill>
      <patternFill patternType="solid">
        <fgColor rgb="FFB2A1C7"/>
        <bgColor rgb="FFB2A1C7"/>
      </patternFill>
    </fill>
    <fill>
      <patternFill patternType="solid">
        <fgColor rgb="FF00B0F0"/>
        <bgColor rgb="FF00B0F0"/>
      </patternFill>
    </fill>
    <fill>
      <patternFill patternType="solid">
        <fgColor rgb="FFFF0000"/>
        <bgColor rgb="FFFF0000"/>
      </patternFill>
    </fill>
    <fill>
      <patternFill patternType="solid">
        <fgColor rgb="FFCC9900"/>
        <bgColor rgb="FFCC9900"/>
      </patternFill>
    </fill>
    <fill>
      <patternFill patternType="solid">
        <fgColor rgb="FFFF66FF"/>
        <bgColor rgb="FFFF66FF"/>
      </patternFill>
    </fill>
    <fill>
      <patternFill patternType="solid">
        <fgColor rgb="FFC00000"/>
        <bgColor rgb="FFC00000"/>
      </patternFill>
    </fill>
    <fill>
      <patternFill patternType="solid">
        <fgColor rgb="FF66FFFF"/>
        <bgColor rgb="FF66FFFF"/>
      </patternFill>
    </fill>
    <fill>
      <patternFill patternType="solid">
        <fgColor rgb="FF669900"/>
        <bgColor rgb="FF669900"/>
      </patternFill>
    </fill>
    <fill>
      <patternFill patternType="solid">
        <fgColor rgb="FFCCFF99"/>
        <bgColor rgb="FFCCFF99"/>
      </patternFill>
    </fill>
    <fill>
      <patternFill patternType="solid">
        <fgColor rgb="FFA50021"/>
        <bgColor rgb="FFA50021"/>
      </patternFill>
    </fill>
    <fill>
      <patternFill patternType="solid">
        <fgColor rgb="FF99CCFF"/>
        <bgColor rgb="FF99CCFF"/>
      </patternFill>
    </fill>
    <fill>
      <patternFill patternType="solid">
        <fgColor rgb="FFEEECE1"/>
        <bgColor rgb="FFEEECE1"/>
      </patternFill>
    </fill>
    <fill>
      <patternFill patternType="solid">
        <fgColor rgb="FF974806"/>
        <bgColor rgb="FF974806"/>
      </patternFill>
    </fill>
    <fill>
      <patternFill patternType="solid">
        <fgColor rgb="FFFFCCFF"/>
        <bgColor rgb="FFFFCCFF"/>
      </patternFill>
    </fill>
    <fill>
      <patternFill patternType="solid">
        <fgColor rgb="FF33CC33"/>
        <bgColor rgb="FF33CC33"/>
      </patternFill>
    </fill>
    <fill>
      <patternFill patternType="solid">
        <fgColor rgb="FFFFFF99"/>
        <bgColor rgb="FFFFFF99"/>
      </patternFill>
    </fill>
    <fill>
      <patternFill patternType="solid">
        <fgColor rgb="FF008080"/>
        <bgColor rgb="FF008080"/>
      </patternFill>
    </fill>
    <fill>
      <patternFill patternType="solid">
        <fgColor rgb="FF31859B"/>
        <bgColor rgb="FF31859B"/>
      </patternFill>
    </fill>
    <fill>
      <patternFill patternType="solid">
        <fgColor rgb="FF0000FF"/>
        <bgColor rgb="FF0000FF"/>
      </patternFill>
    </fill>
    <fill>
      <patternFill patternType="solid">
        <fgColor rgb="FFFF3300"/>
        <bgColor rgb="FFFF3300"/>
      </patternFill>
    </fill>
    <fill>
      <patternFill patternType="solid">
        <fgColor rgb="FF66FF66"/>
        <bgColor rgb="FF66FF66"/>
      </patternFill>
    </fill>
    <fill>
      <patternFill patternType="solid">
        <fgColor rgb="FFDAEEF3"/>
        <bgColor rgb="FFDAEEF3"/>
      </patternFill>
    </fill>
    <fill>
      <patternFill patternType="solid">
        <fgColor rgb="FFE5DFEC"/>
        <bgColor rgb="FFE5DFEC"/>
      </patternFill>
    </fill>
    <fill>
      <patternFill patternType="solid">
        <fgColor rgb="FFFDE9D9"/>
        <bgColor rgb="FFFDE9D9"/>
      </patternFill>
    </fill>
    <fill>
      <patternFill patternType="solid">
        <fgColor rgb="FFEAF1DD"/>
        <bgColor rgb="FFEAF1DD"/>
      </patternFill>
    </fill>
    <fill>
      <patternFill patternType="solid">
        <fgColor rgb="FFF2DBDB"/>
        <bgColor rgb="FFF2DBDB"/>
      </patternFill>
    </fill>
    <fill>
      <patternFill patternType="solid">
        <fgColor theme="0" tint="-0.249977111117893"/>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46">
    <border>
      <left/>
      <right/>
      <top/>
      <bottom/>
      <diagonal/>
    </border>
    <border>
      <left style="double">
        <color rgb="FF000000"/>
      </left>
      <right/>
      <top style="double">
        <color rgb="FF000000"/>
      </top>
      <bottom/>
      <diagonal/>
    </border>
    <border>
      <left/>
      <right/>
      <top style="double">
        <color rgb="FF000000"/>
      </top>
      <bottom/>
      <diagonal/>
    </border>
    <border>
      <left style="double">
        <color rgb="FF000000"/>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top/>
      <bottom/>
      <diagonal/>
    </border>
    <border>
      <left/>
      <right/>
      <top/>
      <bottom/>
      <diagonal/>
    </border>
    <border>
      <left style="double">
        <color rgb="FF000000"/>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double">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diagonal/>
    </border>
    <border>
      <left style="medium">
        <color rgb="FF000000"/>
      </left>
      <right/>
      <top style="thin">
        <color rgb="FF000000"/>
      </top>
      <bottom/>
      <diagonal/>
    </border>
    <border>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style="medium">
        <color rgb="FF000000"/>
      </right>
      <top style="medium">
        <color rgb="FF000000"/>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style="medium">
        <color rgb="FF000000"/>
      </left>
      <right/>
      <top/>
      <bottom/>
      <diagonal/>
    </border>
    <border>
      <left/>
      <right/>
      <top/>
      <bottom/>
      <diagonal/>
    </border>
    <border>
      <left/>
      <right style="thin">
        <color rgb="FF000000"/>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right style="double">
        <color rgb="FF000000"/>
      </right>
      <top/>
      <bottom/>
      <diagonal/>
    </border>
    <border>
      <left style="double">
        <color rgb="FF000000"/>
      </left>
      <right/>
      <top style="medium">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double">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medium">
        <color rgb="FF000000"/>
      </right>
      <top style="thin">
        <color rgb="FF000000"/>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double">
        <color rgb="FF000000"/>
      </left>
      <right/>
      <top style="thin">
        <color rgb="FF000000"/>
      </top>
      <bottom/>
      <diagonal/>
    </border>
    <border>
      <left style="double">
        <color rgb="FF000000"/>
      </left>
      <right/>
      <top/>
      <bottom style="double">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indexed="64"/>
      </right>
      <top/>
      <bottom style="medium">
        <color rgb="FF000000"/>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rgb="FF000000"/>
      </bottom>
      <diagonal/>
    </border>
    <border>
      <left/>
      <right style="medium">
        <color indexed="64"/>
      </right>
      <top style="medium">
        <color rgb="FF000000"/>
      </top>
      <bottom/>
      <diagonal/>
    </border>
    <border>
      <left style="medium">
        <color indexed="64"/>
      </left>
      <right/>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thin">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style="hair">
        <color auto="1"/>
      </left>
      <right style="hair">
        <color auto="1"/>
      </right>
      <top style="hair">
        <color auto="1"/>
      </top>
      <bottom style="hair">
        <color auto="1"/>
      </bottom>
      <diagonal/>
    </border>
    <border>
      <left/>
      <right style="double">
        <color indexed="64"/>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indexed="64"/>
      </right>
      <top style="medium">
        <color indexed="64"/>
      </top>
      <bottom/>
      <diagonal/>
    </border>
    <border>
      <left style="medium">
        <color auto="1"/>
      </left>
      <right style="thin">
        <color auto="1"/>
      </right>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indexed="64"/>
      </left>
      <right style="thin">
        <color indexed="64"/>
      </right>
      <top/>
      <bottom style="thin">
        <color indexed="64"/>
      </bottom>
      <diagonal/>
    </border>
    <border>
      <left style="thin">
        <color auto="1"/>
      </left>
      <right style="medium">
        <color auto="1"/>
      </right>
      <top style="thin">
        <color auto="1"/>
      </top>
      <bottom/>
      <diagonal/>
    </border>
    <border>
      <left style="thin">
        <color indexed="64"/>
      </left>
      <right style="thin">
        <color indexed="64"/>
      </right>
      <top/>
      <bottom/>
      <diagonal/>
    </border>
    <border>
      <left style="thin">
        <color indexed="64"/>
      </left>
      <right style="medium">
        <color indexed="64"/>
      </right>
      <top/>
      <bottom/>
      <diagonal/>
    </border>
    <border>
      <left style="medium">
        <color auto="1"/>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medium">
        <color auto="1"/>
      </right>
      <top style="thin">
        <color auto="1"/>
      </top>
      <bottom style="medium">
        <color auto="1"/>
      </bottom>
      <diagonal/>
    </border>
    <border>
      <left/>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s>
  <cellStyleXfs count="257">
    <xf numFmtId="0" fontId="0" fillId="0" borderId="0"/>
    <xf numFmtId="0" fontId="2" fillId="0" borderId="84"/>
    <xf numFmtId="0" fontId="25" fillId="0" borderId="84" applyNumberFormat="0" applyFill="0" applyBorder="0" applyAlignment="0" applyProtection="0">
      <alignment vertical="top"/>
      <protection locked="0"/>
    </xf>
    <xf numFmtId="0" fontId="28" fillId="0" borderId="84"/>
    <xf numFmtId="185" fontId="30" fillId="0" borderId="84" applyFont="0" applyFill="0" applyBorder="0" applyAlignment="0" applyProtection="0"/>
    <xf numFmtId="9" fontId="30" fillId="0" borderId="84" applyFont="0" applyFill="0" applyBorder="0" applyAlignment="0" applyProtection="0"/>
    <xf numFmtId="0" fontId="34" fillId="58" borderId="84" applyNumberFormat="0" applyBorder="0" applyAlignment="0" applyProtection="0"/>
    <xf numFmtId="0" fontId="34" fillId="58" borderId="84" applyNumberFormat="0" applyBorder="0" applyAlignment="0" applyProtection="0"/>
    <xf numFmtId="0" fontId="34" fillId="59" borderId="84" applyNumberFormat="0" applyBorder="0" applyAlignment="0" applyProtection="0"/>
    <xf numFmtId="0" fontId="34" fillId="59" borderId="84" applyNumberFormat="0" applyBorder="0" applyAlignment="0" applyProtection="0"/>
    <xf numFmtId="0" fontId="34" fillId="60" borderId="84" applyNumberFormat="0" applyBorder="0" applyAlignment="0" applyProtection="0"/>
    <xf numFmtId="0" fontId="34" fillId="60" borderId="84" applyNumberFormat="0" applyBorder="0" applyAlignment="0" applyProtection="0"/>
    <xf numFmtId="0" fontId="34" fillId="61" borderId="84" applyNumberFormat="0" applyBorder="0" applyAlignment="0" applyProtection="0"/>
    <xf numFmtId="0" fontId="34" fillId="61" borderId="84" applyNumberFormat="0" applyBorder="0" applyAlignment="0" applyProtection="0"/>
    <xf numFmtId="0" fontId="34" fillId="62" borderId="84" applyNumberFormat="0" applyBorder="0" applyAlignment="0" applyProtection="0"/>
    <xf numFmtId="0" fontId="34" fillId="62" borderId="84" applyNumberFormat="0" applyBorder="0" applyAlignment="0" applyProtection="0"/>
    <xf numFmtId="0" fontId="34" fillId="63" borderId="84" applyNumberFormat="0" applyBorder="0" applyAlignment="0" applyProtection="0"/>
    <xf numFmtId="0" fontId="34" fillId="63" borderId="84" applyNumberFormat="0" applyBorder="0" applyAlignment="0" applyProtection="0"/>
    <xf numFmtId="0" fontId="34" fillId="64" borderId="84" applyNumberFormat="0" applyBorder="0" applyAlignment="0" applyProtection="0"/>
    <xf numFmtId="0" fontId="34" fillId="64" borderId="84" applyNumberFormat="0" applyBorder="0" applyAlignment="0" applyProtection="0"/>
    <xf numFmtId="0" fontId="34" fillId="65" borderId="84" applyNumberFormat="0" applyBorder="0" applyAlignment="0" applyProtection="0"/>
    <xf numFmtId="0" fontId="34" fillId="65" borderId="84" applyNumberFormat="0" applyBorder="0" applyAlignment="0" applyProtection="0"/>
    <xf numFmtId="0" fontId="34" fillId="66" borderId="84" applyNumberFormat="0" applyBorder="0" applyAlignment="0" applyProtection="0"/>
    <xf numFmtId="0" fontId="34" fillId="66" borderId="84" applyNumberFormat="0" applyBorder="0" applyAlignment="0" applyProtection="0"/>
    <xf numFmtId="0" fontId="34" fillId="61" borderId="84" applyNumberFormat="0" applyBorder="0" applyAlignment="0" applyProtection="0"/>
    <xf numFmtId="0" fontId="34" fillId="61" borderId="84" applyNumberFormat="0" applyBorder="0" applyAlignment="0" applyProtection="0"/>
    <xf numFmtId="0" fontId="34" fillId="64" borderId="84" applyNumberFormat="0" applyBorder="0" applyAlignment="0" applyProtection="0"/>
    <xf numFmtId="0" fontId="34" fillId="64" borderId="84" applyNumberFormat="0" applyBorder="0" applyAlignment="0" applyProtection="0"/>
    <xf numFmtId="0" fontId="34" fillId="67" borderId="84" applyNumberFormat="0" applyBorder="0" applyAlignment="0" applyProtection="0"/>
    <xf numFmtId="0" fontId="34" fillId="67" borderId="84" applyNumberFormat="0" applyBorder="0" applyAlignment="0" applyProtection="0"/>
    <xf numFmtId="0" fontId="35" fillId="68" borderId="84" applyNumberFormat="0" applyBorder="0" applyAlignment="0" applyProtection="0"/>
    <xf numFmtId="0" fontId="35" fillId="68" borderId="84" applyNumberFormat="0" applyBorder="0" applyAlignment="0" applyProtection="0"/>
    <xf numFmtId="0" fontId="35" fillId="65" borderId="84" applyNumberFormat="0" applyBorder="0" applyAlignment="0" applyProtection="0"/>
    <xf numFmtId="0" fontId="35" fillId="65" borderId="84" applyNumberFormat="0" applyBorder="0" applyAlignment="0" applyProtection="0"/>
    <xf numFmtId="0" fontId="35" fillId="66" borderId="84" applyNumberFormat="0" applyBorder="0" applyAlignment="0" applyProtection="0"/>
    <xf numFmtId="0" fontId="35" fillId="66" borderId="84" applyNumberFormat="0" applyBorder="0" applyAlignment="0" applyProtection="0"/>
    <xf numFmtId="0" fontId="35" fillId="69" borderId="84" applyNumberFormat="0" applyBorder="0" applyAlignment="0" applyProtection="0"/>
    <xf numFmtId="0" fontId="35" fillId="69" borderId="84" applyNumberFormat="0" applyBorder="0" applyAlignment="0" applyProtection="0"/>
    <xf numFmtId="0" fontId="35" fillId="70" borderId="84" applyNumberFormat="0" applyBorder="0" applyAlignment="0" applyProtection="0"/>
    <xf numFmtId="0" fontId="35" fillId="70" borderId="84" applyNumberFormat="0" applyBorder="0" applyAlignment="0" applyProtection="0"/>
    <xf numFmtId="0" fontId="35" fillId="71" borderId="84" applyNumberFormat="0" applyBorder="0" applyAlignment="0" applyProtection="0"/>
    <xf numFmtId="0" fontId="35" fillId="71" borderId="84" applyNumberFormat="0" applyBorder="0" applyAlignment="0" applyProtection="0"/>
    <xf numFmtId="0" fontId="36" fillId="60" borderId="84" applyNumberFormat="0" applyBorder="0" applyAlignment="0" applyProtection="0"/>
    <xf numFmtId="0" fontId="36" fillId="60" borderId="84" applyNumberFormat="0" applyBorder="0" applyAlignment="0" applyProtection="0"/>
    <xf numFmtId="0" fontId="37" fillId="72" borderId="235" applyNumberFormat="0" applyAlignment="0" applyProtection="0"/>
    <xf numFmtId="0" fontId="37" fillId="72" borderId="235" applyNumberFormat="0" applyAlignment="0" applyProtection="0"/>
    <xf numFmtId="0" fontId="30" fillId="0" borderId="84"/>
    <xf numFmtId="0" fontId="38" fillId="73" borderId="236" applyNumberFormat="0" applyAlignment="0" applyProtection="0"/>
    <xf numFmtId="0" fontId="38" fillId="73" borderId="236" applyNumberFormat="0" applyAlignment="0" applyProtection="0"/>
    <xf numFmtId="0" fontId="39" fillId="0" borderId="237" applyNumberFormat="0" applyFill="0" applyAlignment="0" applyProtection="0"/>
    <xf numFmtId="0" fontId="39" fillId="0" borderId="237" applyNumberFormat="0" applyFill="0" applyAlignment="0" applyProtection="0"/>
    <xf numFmtId="188" fontId="40" fillId="0" borderId="196">
      <alignment horizontal="right"/>
    </xf>
    <xf numFmtId="188" fontId="40" fillId="0" borderId="196">
      <alignment horizontal="right"/>
    </xf>
    <xf numFmtId="2" fontId="40" fillId="0" borderId="84"/>
    <xf numFmtId="2" fontId="40" fillId="0" borderId="84"/>
    <xf numFmtId="2" fontId="40" fillId="0" borderId="84"/>
    <xf numFmtId="184" fontId="40" fillId="0" borderId="84"/>
    <xf numFmtId="184" fontId="40" fillId="0" borderId="84"/>
    <xf numFmtId="184" fontId="40" fillId="0" borderId="84"/>
    <xf numFmtId="189" fontId="41" fillId="0" borderId="84"/>
    <xf numFmtId="189" fontId="41" fillId="0" borderId="84"/>
    <xf numFmtId="189" fontId="41" fillId="0" borderId="84"/>
    <xf numFmtId="188" fontId="40" fillId="0" borderId="196">
      <alignment horizontal="right"/>
    </xf>
    <xf numFmtId="190" fontId="30" fillId="0" borderId="84">
      <protection locked="0"/>
    </xf>
    <xf numFmtId="3" fontId="42" fillId="0" borderId="84" applyFont="0" applyFill="0" applyBorder="0" applyAlignment="0" applyProtection="0"/>
    <xf numFmtId="191" fontId="30" fillId="0" borderId="84">
      <protection locked="0"/>
    </xf>
    <xf numFmtId="192" fontId="42" fillId="0" borderId="84" applyFont="0" applyFill="0" applyBorder="0" applyAlignment="0" applyProtection="0"/>
    <xf numFmtId="193" fontId="30" fillId="0" borderId="84">
      <protection locked="0"/>
    </xf>
    <xf numFmtId="0" fontId="43" fillId="0" borderId="84" applyNumberFormat="0" applyFill="0" applyBorder="0" applyAlignment="0" applyProtection="0"/>
    <xf numFmtId="0" fontId="43" fillId="0" borderId="84" applyNumberFormat="0" applyFill="0" applyBorder="0" applyAlignment="0" applyProtection="0"/>
    <xf numFmtId="0" fontId="35" fillId="74" borderId="84" applyNumberFormat="0" applyBorder="0" applyAlignment="0" applyProtection="0"/>
    <xf numFmtId="0" fontId="35" fillId="74" borderId="84" applyNumberFormat="0" applyBorder="0" applyAlignment="0" applyProtection="0"/>
    <xf numFmtId="0" fontId="35" fillId="75" borderId="84" applyNumberFormat="0" applyBorder="0" applyAlignment="0" applyProtection="0"/>
    <xf numFmtId="0" fontId="35" fillId="75" borderId="84" applyNumberFormat="0" applyBorder="0" applyAlignment="0" applyProtection="0"/>
    <xf numFmtId="0" fontId="35" fillId="76" borderId="84" applyNumberFormat="0" applyBorder="0" applyAlignment="0" applyProtection="0"/>
    <xf numFmtId="0" fontId="35" fillId="76" borderId="84" applyNumberFormat="0" applyBorder="0" applyAlignment="0" applyProtection="0"/>
    <xf numFmtId="0" fontId="35" fillId="69" borderId="84" applyNumberFormat="0" applyBorder="0" applyAlignment="0" applyProtection="0"/>
    <xf numFmtId="0" fontId="35" fillId="69" borderId="84" applyNumberFormat="0" applyBorder="0" applyAlignment="0" applyProtection="0"/>
    <xf numFmtId="0" fontId="35" fillId="70" borderId="84" applyNumberFormat="0" applyBorder="0" applyAlignment="0" applyProtection="0"/>
    <xf numFmtId="0" fontId="35" fillId="70" borderId="84" applyNumberFormat="0" applyBorder="0" applyAlignment="0" applyProtection="0"/>
    <xf numFmtId="0" fontId="35" fillId="77" borderId="84" applyNumberFormat="0" applyBorder="0" applyAlignment="0" applyProtection="0"/>
    <xf numFmtId="0" fontId="35" fillId="77" borderId="84" applyNumberFormat="0" applyBorder="0" applyAlignment="0" applyProtection="0"/>
    <xf numFmtId="0" fontId="44" fillId="63" borderId="235" applyNumberFormat="0" applyAlignment="0" applyProtection="0"/>
    <xf numFmtId="0" fontId="44" fillId="63" borderId="235" applyNumberFormat="0" applyAlignment="0" applyProtection="0"/>
    <xf numFmtId="0" fontId="45" fillId="0" borderId="84">
      <alignment vertical="top"/>
    </xf>
    <xf numFmtId="194" fontId="30" fillId="0" borderId="84" applyFont="0" applyFill="0" applyBorder="0" applyAlignment="0" applyProtection="0"/>
    <xf numFmtId="195" fontId="46" fillId="0" borderId="84">
      <protection locked="0"/>
    </xf>
    <xf numFmtId="195" fontId="46" fillId="0" borderId="84">
      <protection locked="0"/>
    </xf>
    <xf numFmtId="195" fontId="46" fillId="0" borderId="84">
      <protection locked="0"/>
    </xf>
    <xf numFmtId="195" fontId="46" fillId="0" borderId="84">
      <protection locked="0"/>
    </xf>
    <xf numFmtId="195" fontId="46" fillId="0" borderId="84">
      <protection locked="0"/>
    </xf>
    <xf numFmtId="195" fontId="46" fillId="0" borderId="84">
      <protection locked="0"/>
    </xf>
    <xf numFmtId="195" fontId="46" fillId="0" borderId="84">
      <protection locked="0"/>
    </xf>
    <xf numFmtId="196" fontId="30" fillId="0" borderId="84">
      <protection locked="0"/>
    </xf>
    <xf numFmtId="0" fontId="47" fillId="0" borderId="84" applyNumberFormat="0" applyFill="0" applyBorder="0" applyAlignment="0" applyProtection="0"/>
    <xf numFmtId="0" fontId="48" fillId="0" borderId="84" applyNumberFormat="0" applyFill="0" applyBorder="0" applyAlignment="0" applyProtection="0"/>
    <xf numFmtId="197" fontId="30" fillId="0" borderId="84">
      <protection locked="0"/>
    </xf>
    <xf numFmtId="197" fontId="30" fillId="0" borderId="84">
      <protection locked="0"/>
    </xf>
    <xf numFmtId="0" fontId="49" fillId="59" borderId="84" applyNumberFormat="0" applyBorder="0" applyAlignment="0" applyProtection="0"/>
    <xf numFmtId="0" fontId="49" fillId="59" borderId="84" applyNumberFormat="0" applyBorder="0" applyAlignment="0" applyProtection="0"/>
    <xf numFmtId="198" fontId="40" fillId="0" borderId="84">
      <alignment horizontal="right"/>
    </xf>
    <xf numFmtId="198" fontId="40" fillId="0" borderId="84">
      <alignment horizontal="right"/>
    </xf>
    <xf numFmtId="198" fontId="40" fillId="0" borderId="84">
      <alignment horizontal="right"/>
    </xf>
    <xf numFmtId="199" fontId="40" fillId="0" borderId="84" applyFont="0" applyFill="0" applyBorder="0" applyAlignment="0">
      <alignment horizontal="center"/>
    </xf>
    <xf numFmtId="199" fontId="40" fillId="0" borderId="84" applyFont="0" applyFill="0" applyBorder="0" applyAlignment="0">
      <alignment horizontal="center"/>
    </xf>
    <xf numFmtId="2" fontId="40" fillId="0" borderId="238" applyFont="0" applyBorder="0"/>
    <xf numFmtId="2" fontId="40" fillId="0" borderId="238" applyFont="0" applyBorder="0"/>
    <xf numFmtId="185" fontId="30" fillId="0" borderId="84" applyFont="0" applyFill="0" applyBorder="0" applyAlignment="0" applyProtection="0"/>
    <xf numFmtId="185" fontId="30" fillId="0" borderId="84" applyFont="0" applyFill="0" applyBorder="0" applyAlignment="0" applyProtection="0"/>
    <xf numFmtId="185" fontId="30" fillId="0" borderId="84" applyFont="0" applyFill="0" applyBorder="0" applyAlignment="0" applyProtection="0"/>
    <xf numFmtId="43" fontId="34" fillId="0" borderId="84" applyFont="0" applyFill="0" applyBorder="0" applyAlignment="0" applyProtection="0"/>
    <xf numFmtId="185" fontId="30" fillId="0" borderId="84" applyFont="0" applyFill="0" applyBorder="0" applyAlignment="0" applyProtection="0"/>
    <xf numFmtId="187" fontId="1" fillId="0" borderId="84" applyFont="0" applyFill="0" applyBorder="0" applyAlignment="0" applyProtection="0"/>
    <xf numFmtId="200" fontId="30" fillId="0" borderId="84" applyFont="0" applyFill="0" applyBorder="0" applyAlignment="0" applyProtection="0"/>
    <xf numFmtId="200" fontId="30" fillId="0" borderId="84" applyFont="0" applyFill="0" applyBorder="0" applyAlignment="0" applyProtection="0"/>
    <xf numFmtId="185" fontId="30" fillId="0" borderId="84" applyFont="0" applyFill="0" applyBorder="0" applyAlignment="0" applyProtection="0"/>
    <xf numFmtId="43" fontId="30" fillId="0" borderId="84" applyFont="0" applyFill="0" applyBorder="0" applyAlignment="0" applyProtection="0"/>
    <xf numFmtId="200" fontId="30" fillId="0" borderId="84" applyFont="0" applyFill="0" applyBorder="0" applyAlignment="0" applyProtection="0"/>
    <xf numFmtId="43" fontId="30" fillId="0" borderId="84" applyFont="0" applyFill="0" applyBorder="0" applyAlignment="0" applyProtection="0"/>
    <xf numFmtId="201" fontId="30" fillId="0" borderId="84" applyFont="0" applyFill="0" applyBorder="0" applyAlignment="0" applyProtection="0"/>
    <xf numFmtId="202" fontId="30" fillId="0" borderId="84" applyFont="0" applyFill="0" applyBorder="0" applyAlignment="0" applyProtection="0"/>
    <xf numFmtId="202" fontId="30" fillId="0" borderId="84" applyFont="0" applyFill="0" applyBorder="0" applyAlignment="0" applyProtection="0"/>
    <xf numFmtId="202" fontId="30" fillId="0" borderId="84" applyFont="0" applyFill="0" applyBorder="0" applyAlignment="0" applyProtection="0"/>
    <xf numFmtId="201" fontId="30" fillId="0" borderId="84" applyFont="0" applyFill="0" applyBorder="0" applyAlignment="0" applyProtection="0"/>
    <xf numFmtId="203" fontId="30" fillId="0" borderId="84" applyFont="0" applyFill="0" applyBorder="0" applyAlignment="0" applyProtection="0"/>
    <xf numFmtId="43" fontId="34" fillId="0" borderId="84" applyFont="0" applyFill="0" applyBorder="0" applyAlignment="0" applyProtection="0"/>
    <xf numFmtId="43" fontId="50" fillId="0" borderId="84" applyFont="0" applyFill="0" applyBorder="0" applyAlignment="0" applyProtection="0"/>
    <xf numFmtId="43" fontId="50" fillId="0" borderId="84" applyFont="0" applyFill="0" applyBorder="0" applyAlignment="0" applyProtection="0"/>
    <xf numFmtId="203" fontId="30" fillId="0" borderId="84" applyFont="0" applyFill="0" applyBorder="0" applyAlignment="0" applyProtection="0"/>
    <xf numFmtId="43" fontId="50" fillId="0" borderId="84" applyFont="0" applyFill="0" applyBorder="0" applyAlignment="0" applyProtection="0"/>
    <xf numFmtId="43" fontId="30" fillId="0" borderId="84" applyFont="0" applyFill="0" applyBorder="0" applyAlignment="0" applyProtection="0"/>
    <xf numFmtId="43" fontId="30" fillId="0" borderId="84" applyFont="0" applyFill="0" applyBorder="0" applyAlignment="0" applyProtection="0"/>
    <xf numFmtId="185" fontId="30" fillId="0" borderId="84" applyFont="0" applyFill="0" applyBorder="0" applyAlignment="0" applyProtection="0"/>
    <xf numFmtId="0" fontId="30" fillId="0" borderId="84" applyFont="0" applyFill="0" applyBorder="0" applyAlignment="0" applyProtection="0"/>
    <xf numFmtId="0" fontId="30" fillId="0" borderId="84" applyFont="0" applyFill="0" applyBorder="0" applyAlignment="0" applyProtection="0"/>
    <xf numFmtId="185" fontId="30" fillId="0" borderId="84" applyFont="0" applyFill="0" applyBorder="0" applyAlignment="0" applyProtection="0"/>
    <xf numFmtId="185" fontId="30" fillId="0" borderId="84" applyFont="0" applyFill="0" applyBorder="0" applyAlignment="0" applyProtection="0"/>
    <xf numFmtId="185" fontId="30" fillId="0" borderId="84" applyFont="0" applyFill="0" applyBorder="0" applyAlignment="0" applyProtection="0"/>
    <xf numFmtId="185" fontId="30" fillId="0" borderId="84" applyFont="0" applyFill="0" applyBorder="0" applyAlignment="0" applyProtection="0"/>
    <xf numFmtId="204" fontId="40" fillId="0" borderId="84">
      <alignment horizontal="right"/>
    </xf>
    <xf numFmtId="204" fontId="40" fillId="0" borderId="84">
      <alignment horizontal="right"/>
    </xf>
    <xf numFmtId="204" fontId="40" fillId="0" borderId="84">
      <alignment horizontal="right"/>
    </xf>
    <xf numFmtId="165" fontId="34" fillId="0" borderId="84" applyFont="0" applyFill="0" applyBorder="0" applyAlignment="0" applyProtection="0"/>
    <xf numFmtId="205"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206" fontId="30" fillId="0" borderId="84" applyFont="0" applyFill="0" applyBorder="0" applyAlignment="0" applyProtection="0"/>
    <xf numFmtId="205" fontId="30" fillId="0" borderId="84" applyFont="0" applyFill="0" applyBorder="0" applyAlignment="0" applyProtection="0"/>
    <xf numFmtId="207" fontId="30" fillId="0" borderId="84" applyFont="0" applyFill="0" applyBorder="0" applyAlignment="0" applyProtection="0"/>
    <xf numFmtId="208" fontId="30" fillId="0" borderId="84" applyFont="0" applyFill="0" applyBorder="0" applyAlignment="0" applyProtection="0"/>
    <xf numFmtId="207" fontId="30" fillId="0" borderId="84" applyFont="0" applyFill="0" applyBorder="0" applyAlignment="0" applyProtection="0"/>
    <xf numFmtId="207" fontId="30" fillId="0" borderId="84" applyFont="0" applyFill="0" applyBorder="0" applyAlignment="0" applyProtection="0"/>
    <xf numFmtId="208" fontId="30" fillId="0" borderId="84" applyFont="0" applyFill="0" applyBorder="0" applyAlignment="0" applyProtection="0"/>
    <xf numFmtId="208" fontId="30" fillId="0" borderId="84" applyFont="0" applyFill="0" applyBorder="0" applyAlignment="0" applyProtection="0"/>
    <xf numFmtId="205" fontId="30" fillId="0" borderId="84" applyFont="0" applyFill="0" applyBorder="0" applyAlignment="0" applyProtection="0"/>
    <xf numFmtId="165" fontId="30" fillId="0" borderId="84" applyFont="0" applyFill="0" applyBorder="0" applyAlignment="0" applyProtection="0"/>
    <xf numFmtId="209"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174" fontId="30" fillId="0" borderId="84" applyFont="0" applyFill="0" applyBorder="0" applyAlignment="0" applyProtection="0"/>
    <xf numFmtId="206" fontId="30" fillId="0" borderId="84" applyFont="0" applyFill="0" applyBorder="0" applyAlignment="0" applyProtection="0"/>
    <xf numFmtId="209" fontId="30" fillId="0" borderId="84" applyFont="0" applyFill="0" applyBorder="0" applyAlignment="0" applyProtection="0"/>
    <xf numFmtId="165" fontId="34" fillId="0" borderId="84" applyFont="0" applyFill="0" applyBorder="0" applyAlignment="0" applyProtection="0"/>
    <xf numFmtId="192" fontId="51" fillId="0" borderId="84" applyFont="0" applyFill="0" applyBorder="0" applyAlignment="0" applyProtection="0"/>
    <xf numFmtId="0" fontId="52" fillId="78" borderId="84" applyNumberFormat="0" applyBorder="0" applyAlignment="0" applyProtection="0"/>
    <xf numFmtId="0" fontId="52" fillId="78" borderId="84" applyNumberFormat="0" applyBorder="0" applyAlignment="0" applyProtection="0"/>
    <xf numFmtId="210" fontId="40" fillId="0" borderId="84" applyFont="0" applyFill="0" applyBorder="0" applyAlignment="0">
      <alignment horizontal="center"/>
    </xf>
    <xf numFmtId="210" fontId="40" fillId="0" borderId="84" applyFont="0" applyFill="0" applyBorder="0" applyAlignment="0">
      <alignment horizontal="center"/>
    </xf>
    <xf numFmtId="0" fontId="1" fillId="0" borderId="84"/>
    <xf numFmtId="0" fontId="30" fillId="0" borderId="84"/>
    <xf numFmtId="0" fontId="30" fillId="0" borderId="84"/>
    <xf numFmtId="0" fontId="30" fillId="0" borderId="84"/>
    <xf numFmtId="0" fontId="30" fillId="0" borderId="84"/>
    <xf numFmtId="0" fontId="30" fillId="0" borderId="84"/>
    <xf numFmtId="0" fontId="30" fillId="0" borderId="84"/>
    <xf numFmtId="0" fontId="1" fillId="0" borderId="84"/>
    <xf numFmtId="0" fontId="30" fillId="0" borderId="84"/>
    <xf numFmtId="0" fontId="30" fillId="0" borderId="84"/>
    <xf numFmtId="0" fontId="30" fillId="0" borderId="84"/>
    <xf numFmtId="0" fontId="30" fillId="0" borderId="84"/>
    <xf numFmtId="0" fontId="50" fillId="0" borderId="84"/>
    <xf numFmtId="0" fontId="30" fillId="0" borderId="84"/>
    <xf numFmtId="0" fontId="30" fillId="0" borderId="84"/>
    <xf numFmtId="0" fontId="30" fillId="0" borderId="84"/>
    <xf numFmtId="0" fontId="30" fillId="0" borderId="84"/>
    <xf numFmtId="0" fontId="30" fillId="0" borderId="84"/>
    <xf numFmtId="0" fontId="30" fillId="0" borderId="84"/>
    <xf numFmtId="0" fontId="34" fillId="0" borderId="84"/>
    <xf numFmtId="0" fontId="1" fillId="0" borderId="84"/>
    <xf numFmtId="0" fontId="1" fillId="0" borderId="84"/>
    <xf numFmtId="0" fontId="30" fillId="0" borderId="84"/>
    <xf numFmtId="0" fontId="1" fillId="0" borderId="84"/>
    <xf numFmtId="0" fontId="1" fillId="0" borderId="84"/>
    <xf numFmtId="0" fontId="30" fillId="0" borderId="84"/>
    <xf numFmtId="0" fontId="30" fillId="0" borderId="84"/>
    <xf numFmtId="0" fontId="1" fillId="0" borderId="84"/>
    <xf numFmtId="0" fontId="1" fillId="0" borderId="84"/>
    <xf numFmtId="0" fontId="50" fillId="0" borderId="84"/>
    <xf numFmtId="0" fontId="30" fillId="0" borderId="84"/>
    <xf numFmtId="0" fontId="30" fillId="0" borderId="84"/>
    <xf numFmtId="0" fontId="30" fillId="0" borderId="84"/>
    <xf numFmtId="0" fontId="1" fillId="0" borderId="84"/>
    <xf numFmtId="0" fontId="30" fillId="0" borderId="84"/>
    <xf numFmtId="0" fontId="30" fillId="0" borderId="84"/>
    <xf numFmtId="0" fontId="30" fillId="0" borderId="84"/>
    <xf numFmtId="0" fontId="53" fillId="0" borderId="84"/>
    <xf numFmtId="0" fontId="30" fillId="0" borderId="84"/>
    <xf numFmtId="0" fontId="30" fillId="0" borderId="84"/>
    <xf numFmtId="0" fontId="30" fillId="79" borderId="239" applyNumberFormat="0" applyFont="0" applyAlignment="0" applyProtection="0"/>
    <xf numFmtId="0" fontId="30" fillId="79" borderId="239" applyNumberFormat="0" applyFont="0" applyAlignment="0" applyProtection="0"/>
    <xf numFmtId="211" fontId="30" fillId="0" borderId="84">
      <protection locked="0"/>
    </xf>
    <xf numFmtId="9" fontId="34"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1"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5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9" fontId="30" fillId="0" borderId="84" applyFont="0" applyFill="0" applyBorder="0" applyAlignment="0" applyProtection="0"/>
    <xf numFmtId="0" fontId="54" fillId="0" borderId="84">
      <alignment vertical="top"/>
    </xf>
    <xf numFmtId="0" fontId="55" fillId="72" borderId="240" applyNumberFormat="0" applyAlignment="0" applyProtection="0"/>
    <xf numFmtId="0" fontId="55" fillId="72" borderId="240" applyNumberFormat="0" applyAlignment="0" applyProtection="0"/>
    <xf numFmtId="0" fontId="56" fillId="0" borderId="84" applyNumberFormat="0" applyFill="0" applyBorder="0" applyAlignment="0" applyProtection="0"/>
    <xf numFmtId="0" fontId="56" fillId="0" borderId="84" applyNumberFormat="0" applyFill="0" applyBorder="0" applyAlignment="0" applyProtection="0"/>
    <xf numFmtId="0" fontId="57" fillId="0" borderId="84" applyNumberFormat="0" applyFill="0" applyBorder="0" applyAlignment="0" applyProtection="0"/>
    <xf numFmtId="0" fontId="57" fillId="0" borderId="84" applyNumberFormat="0" applyFill="0" applyBorder="0" applyAlignment="0" applyProtection="0"/>
    <xf numFmtId="0" fontId="58" fillId="0" borderId="241" applyNumberFormat="0" applyFill="0" applyAlignment="0" applyProtection="0"/>
    <xf numFmtId="0" fontId="58" fillId="0" borderId="241" applyNumberFormat="0" applyFill="0" applyAlignment="0" applyProtection="0"/>
    <xf numFmtId="0" fontId="59" fillId="0" borderId="242" applyNumberFormat="0" applyFill="0" applyAlignment="0" applyProtection="0"/>
    <xf numFmtId="0" fontId="59" fillId="0" borderId="242" applyNumberFormat="0" applyFill="0" applyAlignment="0" applyProtection="0"/>
    <xf numFmtId="0" fontId="43" fillId="0" borderId="243" applyNumberFormat="0" applyFill="0" applyAlignment="0" applyProtection="0"/>
    <xf numFmtId="0" fontId="43" fillId="0" borderId="243" applyNumberFormat="0" applyFill="0" applyAlignment="0" applyProtection="0"/>
    <xf numFmtId="0" fontId="60" fillId="0" borderId="84" applyNumberFormat="0" applyFill="0" applyBorder="0" applyAlignment="0" applyProtection="0"/>
    <xf numFmtId="0" fontId="60" fillId="0" borderId="84" applyNumberFormat="0" applyFill="0" applyBorder="0" applyAlignment="0" applyProtection="0"/>
    <xf numFmtId="0" fontId="61" fillId="0" borderId="244" applyNumberFormat="0" applyFill="0" applyAlignment="0" applyProtection="0"/>
    <xf numFmtId="197" fontId="30" fillId="0" borderId="245">
      <protection locked="0"/>
    </xf>
  </cellStyleXfs>
  <cellXfs count="861">
    <xf numFmtId="0" fontId="0" fillId="0" borderId="0" xfId="0" applyFont="1" applyAlignment="1"/>
    <xf numFmtId="0" fontId="5" fillId="0" borderId="38" xfId="0" applyFont="1" applyBorder="1" applyAlignment="1">
      <alignment horizontal="center" vertical="center"/>
    </xf>
    <xf numFmtId="0" fontId="5" fillId="0" borderId="62" xfId="0" applyFont="1" applyBorder="1" applyAlignment="1">
      <alignment horizontal="center" vertical="center"/>
    </xf>
    <xf numFmtId="2" fontId="5" fillId="0" borderId="38" xfId="0" applyNumberFormat="1" applyFont="1" applyBorder="1" applyAlignment="1">
      <alignment horizontal="center" vertical="center"/>
    </xf>
    <xf numFmtId="0" fontId="5" fillId="0" borderId="35" xfId="0" applyFont="1" applyBorder="1" applyAlignment="1">
      <alignment horizontal="center" vertical="center"/>
    </xf>
    <xf numFmtId="0" fontId="5" fillId="0" borderId="115" xfId="0" applyFont="1" applyBorder="1" applyAlignment="1">
      <alignment horizontal="center" vertical="center"/>
    </xf>
    <xf numFmtId="2" fontId="5" fillId="0" borderId="35" xfId="0" applyNumberFormat="1" applyFont="1" applyBorder="1" applyAlignment="1">
      <alignment horizontal="center" vertical="center"/>
    </xf>
    <xf numFmtId="0" fontId="5" fillId="0" borderId="73" xfId="0" applyFont="1" applyBorder="1" applyAlignment="1">
      <alignment horizontal="center" vertical="center"/>
    </xf>
    <xf numFmtId="0" fontId="6" fillId="0" borderId="0" xfId="0" applyFont="1" applyAlignment="1">
      <alignment horizontal="center"/>
    </xf>
    <xf numFmtId="175" fontId="5" fillId="0" borderId="38" xfId="0" applyNumberFormat="1" applyFont="1" applyBorder="1" applyAlignment="1">
      <alignment horizontal="center" vertical="center"/>
    </xf>
    <xf numFmtId="2" fontId="5" fillId="0" borderId="73" xfId="0" applyNumberFormat="1" applyFont="1" applyBorder="1" applyAlignment="1">
      <alignment horizontal="center" vertical="center"/>
    </xf>
    <xf numFmtId="0" fontId="6" fillId="0" borderId="111" xfId="0" applyFont="1" applyBorder="1"/>
    <xf numFmtId="0" fontId="6" fillId="0" borderId="118" xfId="0" applyFont="1" applyBorder="1"/>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4" fillId="0" borderId="125" xfId="0" applyFont="1" applyBorder="1" applyAlignment="1">
      <alignment horizontal="center" vertical="center" wrapText="1"/>
    </xf>
    <xf numFmtId="0" fontId="6" fillId="10" borderId="9" xfId="0" applyFont="1" applyFill="1" applyBorder="1" applyAlignment="1">
      <alignment horizontal="center"/>
    </xf>
    <xf numFmtId="0" fontId="8" fillId="0" borderId="123" xfId="0" applyFont="1" applyBorder="1" applyAlignment="1">
      <alignment horizontal="center" vertical="center"/>
    </xf>
    <xf numFmtId="168" fontId="5" fillId="0" borderId="115" xfId="0" applyNumberFormat="1" applyFont="1" applyBorder="1" applyAlignment="1">
      <alignment horizontal="center" vertical="center"/>
    </xf>
    <xf numFmtId="169" fontId="5" fillId="0" borderId="115" xfId="0" applyNumberFormat="1" applyFont="1" applyBorder="1" applyAlignment="1">
      <alignment horizontal="center" vertical="center"/>
    </xf>
    <xf numFmtId="166" fontId="5" fillId="0" borderId="116" xfId="0" applyNumberFormat="1" applyFont="1" applyBorder="1" applyAlignment="1">
      <alignment horizontal="center" vertical="center" wrapText="1"/>
    </xf>
    <xf numFmtId="0" fontId="6" fillId="11" borderId="9" xfId="0" applyFont="1" applyFill="1" applyBorder="1" applyAlignment="1">
      <alignment horizontal="center"/>
    </xf>
    <xf numFmtId="0" fontId="8" fillId="0" borderId="62" xfId="0" applyFont="1" applyBorder="1" applyAlignment="1">
      <alignment horizontal="center" vertical="center"/>
    </xf>
    <xf numFmtId="171" fontId="5" fillId="0" borderId="38" xfId="0" applyNumberFormat="1" applyFont="1" applyBorder="1" applyAlignment="1">
      <alignment horizontal="center" vertical="center"/>
    </xf>
    <xf numFmtId="165" fontId="5" fillId="0" borderId="97" xfId="0" applyNumberFormat="1" applyFont="1" applyBorder="1" applyAlignment="1">
      <alignment horizontal="center" vertical="center" wrapText="1"/>
    </xf>
    <xf numFmtId="0" fontId="6" fillId="12" borderId="9" xfId="0" applyFont="1" applyFill="1" applyBorder="1" applyAlignment="1">
      <alignment horizontal="center"/>
    </xf>
    <xf numFmtId="0" fontId="8" fillId="0" borderId="62" xfId="0" applyFont="1" applyBorder="1" applyAlignment="1">
      <alignment horizontal="center" vertical="center" wrapText="1"/>
    </xf>
    <xf numFmtId="0" fontId="6" fillId="13" borderId="9" xfId="0" applyFont="1" applyFill="1" applyBorder="1" applyAlignment="1">
      <alignment horizontal="center"/>
    </xf>
    <xf numFmtId="0" fontId="6" fillId="14" borderId="9" xfId="0" applyFont="1" applyFill="1" applyBorder="1" applyAlignment="1">
      <alignment horizontal="center"/>
    </xf>
    <xf numFmtId="0" fontId="5" fillId="0" borderId="62" xfId="0" applyFont="1" applyBorder="1" applyAlignment="1">
      <alignment horizontal="center" vertical="center" wrapText="1"/>
    </xf>
    <xf numFmtId="165" fontId="5" fillId="0" borderId="97" xfId="0" applyNumberFormat="1" applyFont="1" applyBorder="1" applyAlignment="1">
      <alignment horizontal="center" vertical="center"/>
    </xf>
    <xf numFmtId="0" fontId="6" fillId="15" borderId="9" xfId="0" applyFont="1" applyFill="1" applyBorder="1" applyAlignment="1">
      <alignment horizontal="center"/>
    </xf>
    <xf numFmtId="0" fontId="6" fillId="16" borderId="9" xfId="0" applyFont="1" applyFill="1" applyBorder="1" applyAlignment="1">
      <alignment horizontal="center"/>
    </xf>
    <xf numFmtId="0" fontId="6" fillId="4" borderId="9" xfId="0" applyFont="1" applyFill="1" applyBorder="1" applyAlignment="1">
      <alignment horizontal="center"/>
    </xf>
    <xf numFmtId="0" fontId="6" fillId="17" borderId="9" xfId="0" applyFont="1" applyFill="1" applyBorder="1" applyAlignment="1">
      <alignment horizontal="center"/>
    </xf>
    <xf numFmtId="0" fontId="6" fillId="18" borderId="9" xfId="0" applyFont="1" applyFill="1" applyBorder="1" applyAlignment="1">
      <alignment horizontal="center"/>
    </xf>
    <xf numFmtId="0" fontId="6" fillId="5" borderId="9" xfId="0" applyFont="1" applyFill="1" applyBorder="1" applyAlignment="1">
      <alignment horizontal="center"/>
    </xf>
    <xf numFmtId="0" fontId="6" fillId="19" borderId="9" xfId="0" applyFont="1" applyFill="1" applyBorder="1" applyAlignment="1">
      <alignment horizontal="center"/>
    </xf>
    <xf numFmtId="0" fontId="6" fillId="20" borderId="9" xfId="0" applyFont="1" applyFill="1" applyBorder="1" applyAlignment="1">
      <alignment horizontal="center"/>
    </xf>
    <xf numFmtId="166" fontId="5" fillId="0" borderId="97" xfId="0" applyNumberFormat="1" applyFont="1" applyBorder="1" applyAlignment="1">
      <alignment horizontal="center" vertical="center"/>
    </xf>
    <xf numFmtId="0" fontId="6" fillId="21" borderId="9" xfId="0" applyFont="1" applyFill="1" applyBorder="1" applyAlignment="1">
      <alignment horizontal="center"/>
    </xf>
    <xf numFmtId="0" fontId="6" fillId="22" borderId="9" xfId="0" applyFont="1" applyFill="1" applyBorder="1" applyAlignment="1">
      <alignment horizontal="center"/>
    </xf>
    <xf numFmtId="0" fontId="6" fillId="23" borderId="9" xfId="0" applyFont="1" applyFill="1" applyBorder="1" applyAlignment="1">
      <alignment horizontal="center"/>
    </xf>
    <xf numFmtId="0" fontId="6" fillId="24" borderId="9" xfId="0" applyFont="1" applyFill="1" applyBorder="1" applyAlignment="1">
      <alignment horizontal="center"/>
    </xf>
    <xf numFmtId="0" fontId="6" fillId="25" borderId="9" xfId="0" applyFont="1" applyFill="1" applyBorder="1" applyAlignment="1">
      <alignment horizontal="center"/>
    </xf>
    <xf numFmtId="0" fontId="6" fillId="26" borderId="9" xfId="0" applyFont="1" applyFill="1" applyBorder="1" applyAlignment="1">
      <alignment horizontal="center"/>
    </xf>
    <xf numFmtId="0" fontId="6" fillId="27" borderId="9" xfId="0" applyFont="1" applyFill="1" applyBorder="1" applyAlignment="1">
      <alignment horizontal="center"/>
    </xf>
    <xf numFmtId="0" fontId="6" fillId="28" borderId="9" xfId="0" applyFont="1" applyFill="1" applyBorder="1" applyAlignment="1">
      <alignment horizontal="center"/>
    </xf>
    <xf numFmtId="0" fontId="6" fillId="29" borderId="9" xfId="0" applyFont="1" applyFill="1" applyBorder="1" applyAlignment="1">
      <alignment horizontal="center"/>
    </xf>
    <xf numFmtId="0" fontId="6" fillId="30" borderId="9" xfId="0" applyFont="1" applyFill="1" applyBorder="1" applyAlignment="1">
      <alignment horizontal="center"/>
    </xf>
    <xf numFmtId="0" fontId="6" fillId="31" borderId="9" xfId="0" applyFont="1" applyFill="1" applyBorder="1" applyAlignment="1">
      <alignment horizontal="center"/>
    </xf>
    <xf numFmtId="0" fontId="6" fillId="32" borderId="9" xfId="0" applyFont="1" applyFill="1" applyBorder="1" applyAlignment="1">
      <alignment horizontal="center"/>
    </xf>
    <xf numFmtId="0" fontId="6" fillId="33" borderId="9" xfId="0" applyFont="1" applyFill="1" applyBorder="1" applyAlignment="1">
      <alignment horizontal="center"/>
    </xf>
    <xf numFmtId="0" fontId="6" fillId="0" borderId="62" xfId="0" applyFont="1" applyBorder="1" applyAlignment="1">
      <alignment horizontal="center" vertical="center"/>
    </xf>
    <xf numFmtId="0" fontId="6" fillId="34" borderId="9" xfId="0" applyFont="1" applyFill="1" applyBorder="1" applyAlignment="1">
      <alignment horizontal="center"/>
    </xf>
    <xf numFmtId="0" fontId="3" fillId="0" borderId="62" xfId="0" applyFont="1" applyBorder="1" applyAlignment="1">
      <alignment horizontal="center" vertical="center" wrapText="1"/>
    </xf>
    <xf numFmtId="0" fontId="6" fillId="35" borderId="9" xfId="0" applyFont="1" applyFill="1" applyBorder="1" applyAlignment="1">
      <alignment horizontal="center"/>
    </xf>
    <xf numFmtId="0" fontId="6" fillId="8" borderId="9" xfId="0" applyFont="1" applyFill="1" applyBorder="1" applyAlignment="1">
      <alignment horizontal="center"/>
    </xf>
    <xf numFmtId="0" fontId="6" fillId="36" borderId="9" xfId="0" applyFont="1" applyFill="1" applyBorder="1" applyAlignment="1">
      <alignment horizontal="center"/>
    </xf>
    <xf numFmtId="4" fontId="5" fillId="0" borderId="38" xfId="0" applyNumberFormat="1" applyFont="1" applyBorder="1" applyAlignment="1">
      <alignment horizontal="center" vertical="center"/>
    </xf>
    <xf numFmtId="0" fontId="6" fillId="37" borderId="9" xfId="0" applyFont="1" applyFill="1" applyBorder="1" applyAlignment="1">
      <alignment horizontal="center"/>
    </xf>
    <xf numFmtId="0" fontId="6" fillId="38" borderId="9" xfId="0" applyFont="1" applyFill="1" applyBorder="1" applyAlignment="1">
      <alignment horizontal="center"/>
    </xf>
    <xf numFmtId="0" fontId="6" fillId="39" borderId="9" xfId="0" applyFont="1" applyFill="1" applyBorder="1" applyAlignment="1">
      <alignment horizontal="center"/>
    </xf>
    <xf numFmtId="0" fontId="6" fillId="40" borderId="9" xfId="0" applyFont="1" applyFill="1" applyBorder="1" applyAlignment="1">
      <alignment horizontal="center"/>
    </xf>
    <xf numFmtId="0" fontId="6" fillId="41" borderId="9" xfId="0" applyFont="1" applyFill="1" applyBorder="1" applyAlignment="1">
      <alignment horizontal="center"/>
    </xf>
    <xf numFmtId="0" fontId="6" fillId="42" borderId="9" xfId="0" applyFont="1" applyFill="1" applyBorder="1" applyAlignment="1">
      <alignment horizontal="center"/>
    </xf>
    <xf numFmtId="0" fontId="6" fillId="43" borderId="9" xfId="0" applyFont="1" applyFill="1" applyBorder="1" applyAlignment="1">
      <alignment horizontal="center"/>
    </xf>
    <xf numFmtId="0" fontId="6" fillId="44" borderId="9" xfId="0" applyFont="1" applyFill="1" applyBorder="1" applyAlignment="1">
      <alignment horizontal="center"/>
    </xf>
    <xf numFmtId="0" fontId="6" fillId="45" borderId="9" xfId="0" applyFont="1" applyFill="1" applyBorder="1" applyAlignment="1">
      <alignment horizontal="center"/>
    </xf>
    <xf numFmtId="0" fontId="6" fillId="46" borderId="9" xfId="0" applyFont="1" applyFill="1" applyBorder="1" applyAlignment="1">
      <alignment horizontal="center"/>
    </xf>
    <xf numFmtId="0" fontId="6" fillId="47" borderId="9" xfId="0" applyFont="1" applyFill="1" applyBorder="1" applyAlignment="1">
      <alignment horizontal="center"/>
    </xf>
    <xf numFmtId="0" fontId="6" fillId="48" borderId="9" xfId="0" applyFont="1" applyFill="1" applyBorder="1" applyAlignment="1">
      <alignment horizontal="center"/>
    </xf>
    <xf numFmtId="0" fontId="6" fillId="49" borderId="9" xfId="0" applyFont="1" applyFill="1" applyBorder="1" applyAlignment="1">
      <alignment horizontal="center"/>
    </xf>
    <xf numFmtId="0" fontId="6" fillId="50" borderId="9" xfId="0" applyFont="1" applyFill="1" applyBorder="1" applyAlignment="1">
      <alignment horizontal="center"/>
    </xf>
    <xf numFmtId="0" fontId="6" fillId="51" borderId="9" xfId="0" applyFont="1" applyFill="1" applyBorder="1" applyAlignment="1">
      <alignment horizontal="center"/>
    </xf>
    <xf numFmtId="0" fontId="6" fillId="52" borderId="9" xfId="0" applyFont="1" applyFill="1" applyBorder="1" applyAlignment="1">
      <alignment horizontal="center"/>
    </xf>
    <xf numFmtId="0" fontId="6" fillId="6" borderId="9" xfId="0" applyFont="1" applyFill="1" applyBorder="1" applyAlignment="1">
      <alignment horizontal="center"/>
    </xf>
    <xf numFmtId="0" fontId="6" fillId="53" borderId="9" xfId="0" applyFont="1" applyFill="1" applyBorder="1" applyAlignment="1">
      <alignment horizontal="center"/>
    </xf>
    <xf numFmtId="0" fontId="6" fillId="54" borderId="9" xfId="0" applyFont="1" applyFill="1" applyBorder="1" applyAlignment="1">
      <alignment horizontal="center"/>
    </xf>
    <xf numFmtId="0" fontId="6" fillId="55" borderId="9" xfId="0" applyFont="1" applyFill="1" applyBorder="1" applyAlignment="1">
      <alignment horizontal="center"/>
    </xf>
    <xf numFmtId="0" fontId="5" fillId="0" borderId="124" xfId="0" applyFont="1" applyBorder="1" applyAlignment="1">
      <alignment horizontal="center" vertical="center"/>
    </xf>
    <xf numFmtId="175" fontId="5" fillId="0" borderId="73" xfId="0" applyNumberFormat="1" applyFont="1" applyBorder="1" applyAlignment="1">
      <alignment horizontal="center" vertical="center"/>
    </xf>
    <xf numFmtId="166" fontId="5" fillId="0" borderId="128" xfId="0" applyNumberFormat="1" applyFont="1" applyBorder="1" applyAlignment="1">
      <alignment horizontal="center" vertical="center"/>
    </xf>
    <xf numFmtId="0" fontId="8" fillId="0" borderId="0" xfId="0" applyFont="1" applyAlignment="1">
      <alignment horizontal="center" vertical="center" wrapText="1"/>
    </xf>
    <xf numFmtId="0" fontId="5" fillId="0" borderId="0" xfId="0" applyFont="1" applyAlignment="1">
      <alignment horizontal="center" vertical="center"/>
    </xf>
    <xf numFmtId="2" fontId="5" fillId="0" borderId="0" xfId="0" applyNumberFormat="1" applyFont="1" applyAlignment="1">
      <alignment horizontal="center" vertical="center"/>
    </xf>
    <xf numFmtId="171" fontId="5" fillId="0" borderId="0" xfId="0" applyNumberFormat="1" applyFont="1" applyAlignment="1">
      <alignment horizontal="center" vertical="center"/>
    </xf>
    <xf numFmtId="165" fontId="5" fillId="0" borderId="0" xfId="0" applyNumberFormat="1" applyFont="1" applyAlignment="1">
      <alignment horizontal="center" vertical="center"/>
    </xf>
    <xf numFmtId="0" fontId="7" fillId="0" borderId="120" xfId="0" applyFont="1" applyBorder="1" applyAlignment="1">
      <alignment wrapText="1"/>
    </xf>
    <xf numFmtId="0" fontId="6" fillId="0" borderId="120" xfId="0" applyFont="1" applyBorder="1" applyAlignment="1">
      <alignment wrapText="1"/>
    </xf>
    <xf numFmtId="0" fontId="8" fillId="0" borderId="58" xfId="0" applyFont="1" applyBorder="1" applyAlignment="1">
      <alignment horizontal="center" vertical="center" wrapText="1"/>
    </xf>
    <xf numFmtId="0" fontId="5" fillId="0" borderId="41" xfId="0" applyFont="1" applyBorder="1" applyAlignment="1">
      <alignment horizontal="center" vertical="center"/>
    </xf>
    <xf numFmtId="2" fontId="5" fillId="0" borderId="41" xfId="0" applyNumberFormat="1" applyFont="1" applyBorder="1" applyAlignment="1">
      <alignment horizontal="center" vertical="center"/>
    </xf>
    <xf numFmtId="171" fontId="5" fillId="0" borderId="41" xfId="0" applyNumberFormat="1" applyFont="1" applyBorder="1" applyAlignment="1">
      <alignment horizontal="center" vertical="center"/>
    </xf>
    <xf numFmtId="166" fontId="5" fillId="0" borderId="122" xfId="0" applyNumberFormat="1" applyFont="1" applyBorder="1" applyAlignment="1">
      <alignment horizontal="center" vertical="center" wrapText="1"/>
    </xf>
    <xf numFmtId="166" fontId="6" fillId="0" borderId="117" xfId="0" applyNumberFormat="1" applyFont="1" applyBorder="1"/>
    <xf numFmtId="184" fontId="6" fillId="0" borderId="8" xfId="0" applyNumberFormat="1" applyFont="1" applyBorder="1" applyAlignment="1">
      <alignment horizontal="center"/>
    </xf>
    <xf numFmtId="184" fontId="6" fillId="0" borderId="139" xfId="0" applyNumberFormat="1" applyFont="1" applyBorder="1" applyAlignment="1">
      <alignment vertical="center"/>
    </xf>
    <xf numFmtId="0" fontId="8" fillId="0" borderId="112" xfId="0" applyFont="1" applyBorder="1" applyAlignment="1">
      <alignment horizontal="center" vertical="center" wrapText="1"/>
    </xf>
    <xf numFmtId="0" fontId="5" fillId="0" borderId="71" xfId="0" applyFont="1" applyBorder="1" applyAlignment="1">
      <alignment horizontal="center" vertical="center"/>
    </xf>
    <xf numFmtId="2" fontId="5" fillId="0" borderId="71" xfId="0" applyNumberFormat="1" applyFont="1" applyBorder="1" applyAlignment="1">
      <alignment horizontal="center" vertical="center"/>
    </xf>
    <xf numFmtId="175" fontId="5" fillId="0" borderId="71" xfId="0" applyNumberFormat="1" applyFont="1" applyBorder="1" applyAlignment="1">
      <alignment horizontal="center" vertical="center"/>
    </xf>
    <xf numFmtId="166" fontId="5" fillId="0" borderId="114"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xf>
    <xf numFmtId="2" fontId="5" fillId="0" borderId="137" xfId="0" applyNumberFormat="1" applyFont="1" applyBorder="1" applyAlignment="1">
      <alignment horizontal="center" vertical="center"/>
    </xf>
    <xf numFmtId="171" fontId="5" fillId="0" borderId="137" xfId="0" applyNumberFormat="1" applyFont="1" applyBorder="1" applyAlignment="1">
      <alignment horizontal="center" vertical="center"/>
    </xf>
    <xf numFmtId="166" fontId="5" fillId="0" borderId="125" xfId="0" applyNumberFormat="1" applyFont="1" applyBorder="1" applyAlignment="1">
      <alignment horizontal="center" vertical="center" wrapText="1"/>
    </xf>
    <xf numFmtId="166" fontId="6" fillId="0" borderId="87" xfId="0" applyNumberFormat="1" applyFont="1" applyBorder="1"/>
    <xf numFmtId="184" fontId="6" fillId="0" borderId="20" xfId="0" applyNumberFormat="1" applyFont="1" applyBorder="1" applyAlignment="1">
      <alignment horizontal="center"/>
    </xf>
    <xf numFmtId="184" fontId="6" fillId="0" borderId="120" xfId="0" applyNumberFormat="1" applyFont="1" applyBorder="1" applyAlignment="1">
      <alignment vertical="center"/>
    </xf>
    <xf numFmtId="0" fontId="8" fillId="0" borderId="140" xfId="0" applyFont="1" applyBorder="1" applyAlignment="1">
      <alignment horizontal="center" vertical="center" wrapText="1"/>
    </xf>
    <xf numFmtId="171" fontId="5" fillId="0" borderId="35" xfId="0" applyNumberFormat="1" applyFont="1" applyBorder="1" applyAlignment="1">
      <alignment horizontal="center" vertical="center"/>
    </xf>
    <xf numFmtId="0" fontId="5" fillId="0" borderId="136" xfId="0" applyFont="1" applyBorder="1" applyAlignment="1">
      <alignment horizontal="center" vertical="center"/>
    </xf>
    <xf numFmtId="4" fontId="5" fillId="0" borderId="137" xfId="0" applyNumberFormat="1" applyFont="1" applyBorder="1" applyAlignment="1">
      <alignment horizontal="center" vertical="center"/>
    </xf>
    <xf numFmtId="175" fontId="5" fillId="0" borderId="137" xfId="0" applyNumberFormat="1" applyFont="1" applyBorder="1" applyAlignment="1">
      <alignment horizontal="center" vertical="center"/>
    </xf>
    <xf numFmtId="0" fontId="6" fillId="0" borderId="87" xfId="0" applyFont="1" applyBorder="1"/>
    <xf numFmtId="0" fontId="5" fillId="0" borderId="123" xfId="0" applyFont="1" applyBorder="1" applyAlignment="1">
      <alignment horizontal="center" vertical="center"/>
    </xf>
    <xf numFmtId="2" fontId="5" fillId="0" borderId="115" xfId="0" applyNumberFormat="1" applyFont="1" applyBorder="1" applyAlignment="1">
      <alignment horizontal="center" vertical="center"/>
    </xf>
    <xf numFmtId="171" fontId="5" fillId="0" borderId="115" xfId="0" applyNumberFormat="1" applyFont="1" applyBorder="1" applyAlignment="1">
      <alignment horizontal="center" vertical="center"/>
    </xf>
    <xf numFmtId="166" fontId="6" fillId="0" borderId="111" xfId="0" applyNumberFormat="1" applyFont="1" applyBorder="1"/>
    <xf numFmtId="184" fontId="6" fillId="0" borderId="78" xfId="0" applyNumberFormat="1" applyFont="1" applyBorder="1" applyAlignment="1">
      <alignment horizontal="center"/>
    </xf>
    <xf numFmtId="184" fontId="6" fillId="0" borderId="141" xfId="0" applyNumberFormat="1" applyFont="1" applyBorder="1" applyAlignment="1">
      <alignment vertical="center"/>
    </xf>
    <xf numFmtId="171" fontId="5" fillId="0" borderId="73" xfId="0" applyNumberFormat="1" applyFont="1" applyBorder="1" applyAlignment="1">
      <alignment horizontal="center" vertical="center"/>
    </xf>
    <xf numFmtId="166" fontId="5" fillId="0" borderId="121" xfId="0" applyNumberFormat="1" applyFont="1" applyBorder="1" applyAlignment="1">
      <alignment horizontal="center" vertical="center" wrapText="1"/>
    </xf>
    <xf numFmtId="166" fontId="6" fillId="0" borderId="118" xfId="0" applyNumberFormat="1" applyFont="1" applyBorder="1"/>
    <xf numFmtId="184" fontId="6" fillId="0" borderId="53" xfId="0" applyNumberFormat="1" applyFont="1" applyBorder="1" applyAlignment="1">
      <alignment horizontal="center"/>
    </xf>
    <xf numFmtId="184" fontId="6" fillId="0" borderId="129" xfId="0" applyNumberFormat="1" applyFont="1" applyBorder="1" applyAlignment="1">
      <alignment vertical="center"/>
    </xf>
    <xf numFmtId="0" fontId="5" fillId="0" borderId="140" xfId="0" applyFont="1" applyBorder="1" applyAlignment="1">
      <alignment horizontal="center" vertical="center"/>
    </xf>
    <xf numFmtId="175" fontId="5" fillId="0" borderId="35" xfId="0" applyNumberFormat="1" applyFont="1" applyBorder="1" applyAlignment="1">
      <alignment horizontal="center" vertical="center"/>
    </xf>
    <xf numFmtId="166" fontId="5" fillId="0" borderId="114" xfId="0" applyNumberFormat="1" applyFont="1" applyBorder="1" applyAlignment="1">
      <alignment horizontal="center" vertical="center"/>
    </xf>
    <xf numFmtId="165" fontId="6" fillId="0" borderId="117" xfId="0" applyNumberFormat="1" applyFont="1" applyBorder="1"/>
    <xf numFmtId="175" fontId="5" fillId="0" borderId="115" xfId="0" applyNumberFormat="1" applyFont="1" applyBorder="1" applyAlignment="1">
      <alignment horizontal="center" vertical="center"/>
    </xf>
    <xf numFmtId="0" fontId="8" fillId="0" borderId="124" xfId="0" applyFont="1" applyBorder="1" applyAlignment="1">
      <alignment horizontal="center" vertical="center" wrapText="1"/>
    </xf>
    <xf numFmtId="166" fontId="5" fillId="0" borderId="121" xfId="0" applyNumberFormat="1" applyFont="1" applyBorder="1" applyAlignment="1">
      <alignment horizontal="center" vertical="center"/>
    </xf>
    <xf numFmtId="165" fontId="6" fillId="0" borderId="118" xfId="0" applyNumberFormat="1" applyFont="1" applyBorder="1"/>
    <xf numFmtId="166" fontId="5" fillId="0" borderId="122" xfId="0" applyNumberFormat="1" applyFont="1" applyBorder="1" applyAlignment="1">
      <alignment horizontal="center" vertical="center"/>
    </xf>
    <xf numFmtId="4" fontId="5" fillId="0" borderId="35" xfId="0" applyNumberFormat="1" applyFont="1" applyBorder="1" applyAlignment="1">
      <alignment horizontal="center" vertical="center"/>
    </xf>
    <xf numFmtId="166" fontId="5" fillId="0" borderId="125" xfId="0" applyNumberFormat="1" applyFont="1" applyBorder="1" applyAlignment="1">
      <alignment horizontal="center" vertical="center"/>
    </xf>
    <xf numFmtId="165" fontId="6" fillId="0" borderId="87" xfId="0" applyNumberFormat="1" applyFont="1" applyBorder="1"/>
    <xf numFmtId="0" fontId="8" fillId="0" borderId="136" xfId="0" applyFont="1" applyBorder="1" applyAlignment="1">
      <alignment horizontal="center" vertical="center" wrapText="1"/>
    </xf>
    <xf numFmtId="0" fontId="5" fillId="0" borderId="140" xfId="0" applyFont="1" applyBorder="1" applyAlignment="1">
      <alignment horizontal="center" vertical="center" wrapText="1"/>
    </xf>
    <xf numFmtId="166" fontId="5" fillId="0" borderId="113" xfId="0" applyNumberFormat="1" applyFont="1" applyBorder="1" applyAlignment="1">
      <alignment horizontal="center" vertical="center" wrapText="1"/>
    </xf>
    <xf numFmtId="166" fontId="5" fillId="0" borderId="97" xfId="0" applyNumberFormat="1" applyFont="1" applyBorder="1" applyAlignment="1">
      <alignment horizontal="center" vertical="center" wrapText="1"/>
    </xf>
    <xf numFmtId="166" fontId="5" fillId="0" borderId="113" xfId="0" applyNumberFormat="1" applyFont="1" applyBorder="1" applyAlignment="1">
      <alignment horizontal="center" vertical="center"/>
    </xf>
    <xf numFmtId="0" fontId="8" fillId="0" borderId="140" xfId="0" applyFont="1" applyBorder="1" applyAlignment="1">
      <alignment horizontal="center" vertical="center"/>
    </xf>
    <xf numFmtId="168" fontId="5" fillId="0" borderId="35" xfId="0" applyNumberFormat="1" applyFont="1" applyBorder="1" applyAlignment="1">
      <alignment horizontal="center" vertical="center"/>
    </xf>
    <xf numFmtId="169" fontId="5" fillId="0" borderId="35" xfId="0" applyNumberFormat="1" applyFont="1" applyBorder="1" applyAlignment="1">
      <alignment horizontal="center" vertical="center"/>
    </xf>
    <xf numFmtId="166" fontId="5" fillId="0" borderId="116" xfId="0" applyNumberFormat="1" applyFont="1" applyBorder="1" applyAlignment="1">
      <alignment horizontal="center" vertical="center"/>
    </xf>
    <xf numFmtId="165" fontId="6" fillId="0" borderId="111" xfId="0" applyNumberFormat="1" applyFont="1" applyBorder="1"/>
    <xf numFmtId="0" fontId="5" fillId="0" borderId="20" xfId="0" applyFont="1" applyBorder="1" applyAlignment="1">
      <alignment horizontal="center" vertical="center"/>
    </xf>
    <xf numFmtId="166" fontId="6" fillId="0" borderId="120" xfId="0" applyNumberFormat="1" applyFont="1" applyBorder="1"/>
    <xf numFmtId="184" fontId="6" fillId="0" borderId="87" xfId="0" applyNumberFormat="1" applyFont="1" applyBorder="1"/>
    <xf numFmtId="0" fontId="14" fillId="0" borderId="0" xfId="0" applyFont="1" applyAlignment="1">
      <alignment horizontal="center" vertical="center" wrapText="1"/>
    </xf>
    <xf numFmtId="0" fontId="13" fillId="0" borderId="35" xfId="0" applyFont="1" applyBorder="1" applyAlignment="1">
      <alignment horizontal="center" vertical="center" wrapText="1"/>
    </xf>
    <xf numFmtId="0" fontId="14" fillId="0" borderId="38" xfId="0" applyFont="1" applyBorder="1" applyAlignment="1">
      <alignment horizontal="left" vertical="center" wrapText="1"/>
    </xf>
    <xf numFmtId="168" fontId="14" fillId="0" borderId="38" xfId="0" applyNumberFormat="1" applyFont="1" applyBorder="1" applyAlignment="1">
      <alignment vertical="center" wrapText="1"/>
    </xf>
    <xf numFmtId="169" fontId="14" fillId="0" borderId="38" xfId="0" applyNumberFormat="1" applyFont="1" applyBorder="1" applyAlignment="1">
      <alignment horizontal="center" vertical="center" wrapText="1"/>
    </xf>
    <xf numFmtId="166" fontId="14" fillId="0" borderId="42" xfId="0" applyNumberFormat="1" applyFont="1" applyBorder="1" applyAlignment="1">
      <alignment horizontal="center" vertical="center" wrapText="1"/>
    </xf>
    <xf numFmtId="0" fontId="13" fillId="5" borderId="38" xfId="0" applyFont="1" applyFill="1" applyBorder="1" applyAlignment="1">
      <alignment horizontal="center" vertical="center" wrapText="1"/>
    </xf>
    <xf numFmtId="0" fontId="14" fillId="0" borderId="44" xfId="0" applyFont="1" applyBorder="1" applyAlignment="1">
      <alignment horizontal="left" vertical="center" wrapText="1"/>
    </xf>
    <xf numFmtId="4" fontId="14" fillId="0" borderId="38" xfId="0" applyNumberFormat="1" applyFont="1" applyBorder="1" applyAlignment="1">
      <alignment horizontal="center" vertical="center" wrapText="1"/>
    </xf>
    <xf numFmtId="164" fontId="14" fillId="0" borderId="38" xfId="0" applyNumberFormat="1" applyFont="1" applyBorder="1" applyAlignment="1">
      <alignment horizontal="center" vertical="center" wrapText="1"/>
    </xf>
    <xf numFmtId="0" fontId="14" fillId="0" borderId="38" xfId="0" applyFont="1" applyBorder="1" applyAlignment="1">
      <alignment horizontal="center" vertical="center" wrapText="1"/>
    </xf>
    <xf numFmtId="2" fontId="14" fillId="0" borderId="38" xfId="0" applyNumberFormat="1" applyFont="1" applyBorder="1" applyAlignment="1">
      <alignment horizontal="center" vertical="center" wrapText="1"/>
    </xf>
    <xf numFmtId="170" fontId="14" fillId="0" borderId="38" xfId="0" applyNumberFormat="1" applyFont="1" applyBorder="1" applyAlignment="1">
      <alignment horizontal="center" vertical="center" wrapText="1"/>
    </xf>
    <xf numFmtId="165" fontId="14" fillId="0" borderId="42" xfId="0" applyNumberFormat="1" applyFont="1" applyBorder="1" applyAlignment="1">
      <alignment horizontal="center" vertical="center" wrapText="1"/>
    </xf>
    <xf numFmtId="171" fontId="14" fillId="0" borderId="38" xfId="0" applyNumberFormat="1" applyFont="1" applyBorder="1" applyAlignment="1">
      <alignment horizontal="center" vertical="center" wrapText="1"/>
    </xf>
    <xf numFmtId="0" fontId="14" fillId="0" borderId="55" xfId="0" applyFont="1" applyBorder="1" applyAlignment="1">
      <alignment horizontal="center" vertical="center" wrapText="1"/>
    </xf>
    <xf numFmtId="4" fontId="14" fillId="0" borderId="41" xfId="0" applyNumberFormat="1" applyFont="1" applyBorder="1" applyAlignment="1">
      <alignment horizontal="center" vertical="center" wrapText="1"/>
    </xf>
    <xf numFmtId="164" fontId="14" fillId="0" borderId="56" xfId="0" applyNumberFormat="1" applyFont="1" applyBorder="1" applyAlignment="1">
      <alignment horizontal="center" vertical="center" wrapText="1"/>
    </xf>
    <xf numFmtId="168" fontId="14" fillId="0" borderId="38" xfId="0" applyNumberFormat="1" applyFont="1" applyBorder="1" applyAlignment="1">
      <alignment horizontal="center" vertical="center" wrapText="1"/>
    </xf>
    <xf numFmtId="168" fontId="14" fillId="0" borderId="41" xfId="0" applyNumberFormat="1" applyFont="1" applyBorder="1" applyAlignment="1">
      <alignment horizontal="center" vertical="center" wrapText="1"/>
    </xf>
    <xf numFmtId="169" fontId="14" fillId="0" borderId="41" xfId="0" applyNumberFormat="1" applyFont="1" applyBorder="1" applyAlignment="1">
      <alignment horizontal="center" vertical="center" wrapText="1"/>
    </xf>
    <xf numFmtId="165" fontId="14" fillId="0" borderId="14" xfId="0" applyNumberFormat="1" applyFont="1" applyBorder="1" applyAlignment="1">
      <alignment horizontal="center" vertical="center" wrapText="1"/>
    </xf>
    <xf numFmtId="4" fontId="14" fillId="0" borderId="35" xfId="0" applyNumberFormat="1" applyFont="1" applyBorder="1" applyAlignment="1">
      <alignment horizontal="center" vertical="center" wrapText="1"/>
    </xf>
    <xf numFmtId="0" fontId="14" fillId="0" borderId="41" xfId="0" applyFont="1" applyBorder="1" applyAlignment="1">
      <alignment horizontal="left" vertical="center" wrapText="1"/>
    </xf>
    <xf numFmtId="2" fontId="14" fillId="0" borderId="41" xfId="0" applyNumberFormat="1" applyFont="1" applyBorder="1" applyAlignment="1">
      <alignment horizontal="center" vertical="center" wrapText="1"/>
    </xf>
    <xf numFmtId="0" fontId="14" fillId="0" borderId="41" xfId="0" applyFont="1" applyBorder="1" applyAlignment="1">
      <alignment horizontal="center" vertical="center" wrapText="1"/>
    </xf>
    <xf numFmtId="164" fontId="14" fillId="0" borderId="61" xfId="0" applyNumberFormat="1" applyFont="1" applyBorder="1" applyAlignment="1">
      <alignment horizontal="center" vertical="center" wrapText="1"/>
    </xf>
    <xf numFmtId="171" fontId="14" fillId="0" borderId="41" xfId="0" applyNumberFormat="1" applyFont="1" applyBorder="1" applyAlignment="1">
      <alignment horizontal="center" vertical="center" wrapText="1"/>
    </xf>
    <xf numFmtId="174" fontId="14" fillId="0" borderId="14" xfId="0" applyNumberFormat="1" applyFont="1" applyBorder="1" applyAlignment="1">
      <alignment horizontal="center" vertical="center" wrapText="1"/>
    </xf>
    <xf numFmtId="0" fontId="14" fillId="0" borderId="44" xfId="0" applyFont="1" applyBorder="1" applyAlignment="1">
      <alignment horizontal="center" vertical="center" wrapText="1"/>
    </xf>
    <xf numFmtId="49" fontId="14" fillId="0" borderId="38" xfId="0" applyNumberFormat="1" applyFont="1" applyBorder="1" applyAlignment="1">
      <alignment horizontal="center" vertical="center" wrapText="1"/>
    </xf>
    <xf numFmtId="0" fontId="13" fillId="3" borderId="38" xfId="0" applyFont="1" applyFill="1" applyBorder="1" applyAlignment="1">
      <alignment horizontal="left" vertical="center" wrapText="1"/>
    </xf>
    <xf numFmtId="2" fontId="13" fillId="3" borderId="38" xfId="0" applyNumberFormat="1" applyFont="1" applyFill="1" applyBorder="1" applyAlignment="1">
      <alignment horizontal="center" vertical="center" wrapText="1"/>
    </xf>
    <xf numFmtId="171" fontId="13" fillId="3" borderId="38" xfId="0" applyNumberFormat="1" applyFont="1" applyFill="1" applyBorder="1" applyAlignment="1">
      <alignment horizontal="center" vertical="center" wrapText="1"/>
    </xf>
    <xf numFmtId="165" fontId="13" fillId="3" borderId="39" xfId="0" applyNumberFormat="1" applyFont="1" applyFill="1" applyBorder="1" applyAlignment="1">
      <alignment horizontal="center" vertical="center" wrapText="1"/>
    </xf>
    <xf numFmtId="2" fontId="13" fillId="5" borderId="38" xfId="0" applyNumberFormat="1" applyFont="1" applyFill="1" applyBorder="1" applyAlignment="1">
      <alignment horizontal="center" vertical="center" wrapText="1"/>
    </xf>
    <xf numFmtId="171" fontId="13" fillId="5" borderId="38" xfId="0" applyNumberFormat="1" applyFont="1" applyFill="1" applyBorder="1" applyAlignment="1">
      <alignment horizontal="center" vertical="center" wrapText="1"/>
    </xf>
    <xf numFmtId="165" fontId="13" fillId="5" borderId="39" xfId="0" applyNumberFormat="1" applyFont="1" applyFill="1" applyBorder="1" applyAlignment="1">
      <alignment horizontal="center" vertical="center" wrapText="1"/>
    </xf>
    <xf numFmtId="4" fontId="14" fillId="0" borderId="0" xfId="0" applyNumberFormat="1" applyFont="1" applyAlignment="1">
      <alignment horizontal="center" vertical="center" wrapText="1"/>
    </xf>
    <xf numFmtId="164" fontId="14" fillId="0" borderId="0" xfId="0" applyNumberFormat="1" applyFont="1" applyAlignment="1">
      <alignment horizontal="center" vertical="center" wrapText="1"/>
    </xf>
    <xf numFmtId="0" fontId="13" fillId="7" borderId="38" xfId="0" applyFont="1" applyFill="1" applyBorder="1" applyAlignment="1">
      <alignment horizontal="left" vertical="center" wrapText="1"/>
    </xf>
    <xf numFmtId="2" fontId="13" fillId="7" borderId="38" xfId="0" applyNumberFormat="1" applyFont="1" applyFill="1" applyBorder="1" applyAlignment="1">
      <alignment horizontal="center" vertical="center" wrapText="1"/>
    </xf>
    <xf numFmtId="171" fontId="13" fillId="7" borderId="38" xfId="0" applyNumberFormat="1" applyFont="1" applyFill="1" applyBorder="1" applyAlignment="1">
      <alignment horizontal="center" vertical="center" wrapText="1"/>
    </xf>
    <xf numFmtId="165" fontId="13" fillId="7" borderId="39" xfId="0" applyNumberFormat="1" applyFont="1" applyFill="1" applyBorder="1" applyAlignment="1">
      <alignment horizontal="center" vertical="center" wrapText="1"/>
    </xf>
    <xf numFmtId="0" fontId="13" fillId="5" borderId="38" xfId="0" applyFont="1" applyFill="1" applyBorder="1" applyAlignment="1">
      <alignment horizontal="left" vertical="center" wrapText="1"/>
    </xf>
    <xf numFmtId="0" fontId="14" fillId="0" borderId="38" xfId="0" applyFont="1" applyBorder="1" applyAlignment="1">
      <alignment vertical="center" wrapText="1"/>
    </xf>
    <xf numFmtId="171" fontId="14" fillId="0" borderId="38" xfId="0" applyNumberFormat="1" applyFont="1" applyBorder="1" applyAlignment="1">
      <alignment horizontal="right" vertical="center" wrapText="1"/>
    </xf>
    <xf numFmtId="165" fontId="14" fillId="0" borderId="42" xfId="0" applyNumberFormat="1" applyFont="1" applyBorder="1" applyAlignment="1">
      <alignment horizontal="left" vertical="center" wrapText="1"/>
    </xf>
    <xf numFmtId="0" fontId="9" fillId="0" borderId="68" xfId="0" applyFont="1" applyBorder="1" applyAlignment="1">
      <alignment horizontal="center" wrapText="1"/>
    </xf>
    <xf numFmtId="0" fontId="9" fillId="0" borderId="0" xfId="0" applyFont="1" applyAlignment="1">
      <alignment horizontal="center" wrapText="1"/>
    </xf>
    <xf numFmtId="0" fontId="14" fillId="0" borderId="0" xfId="0" applyFont="1" applyAlignment="1">
      <alignment horizontal="left" vertical="center" wrapText="1"/>
    </xf>
    <xf numFmtId="2" fontId="14" fillId="0" borderId="71" xfId="0" applyNumberFormat="1" applyFont="1" applyBorder="1" applyAlignment="1">
      <alignment horizontal="center" vertical="center" wrapText="1"/>
    </xf>
    <xf numFmtId="4" fontId="14" fillId="0" borderId="73" xfId="0" applyNumberFormat="1" applyFont="1" applyBorder="1" applyAlignment="1">
      <alignment horizontal="center" vertical="center" wrapText="1"/>
    </xf>
    <xf numFmtId="175" fontId="14" fillId="0" borderId="38" xfId="0" applyNumberFormat="1" applyFont="1" applyBorder="1" applyAlignment="1">
      <alignment horizontal="center" vertical="center" wrapText="1"/>
    </xf>
    <xf numFmtId="0" fontId="13" fillId="5" borderId="51" xfId="0" applyFont="1" applyFill="1" applyBorder="1" applyAlignment="1">
      <alignment horizontal="center" vertical="center" wrapText="1"/>
    </xf>
    <xf numFmtId="4" fontId="14" fillId="0" borderId="71" xfId="0" applyNumberFormat="1" applyFont="1" applyBorder="1" applyAlignment="1">
      <alignment horizontal="center" vertical="center" wrapText="1"/>
    </xf>
    <xf numFmtId="176" fontId="14" fillId="0" borderId="38" xfId="0" applyNumberFormat="1" applyFont="1" applyBorder="1" applyAlignment="1">
      <alignment horizontal="center" vertical="center" wrapText="1"/>
    </xf>
    <xf numFmtId="177" fontId="14" fillId="0" borderId="38" xfId="0" applyNumberFormat="1" applyFont="1" applyBorder="1" applyAlignment="1">
      <alignment horizontal="center" vertical="center" wrapText="1"/>
    </xf>
    <xf numFmtId="175" fontId="14" fillId="0" borderId="61" xfId="0" applyNumberFormat="1" applyFont="1" applyBorder="1" applyAlignment="1">
      <alignment horizontal="center" vertical="center" wrapText="1"/>
    </xf>
    <xf numFmtId="165" fontId="14" fillId="0" borderId="39" xfId="0" applyNumberFormat="1" applyFont="1" applyFill="1" applyBorder="1" applyAlignment="1">
      <alignment horizontal="center" vertical="center" wrapText="1"/>
    </xf>
    <xf numFmtId="4" fontId="13" fillId="5" borderId="38" xfId="0" applyNumberFormat="1" applyFont="1" applyFill="1" applyBorder="1" applyAlignment="1">
      <alignment horizontal="center" vertical="center" wrapText="1"/>
    </xf>
    <xf numFmtId="175" fontId="13" fillId="5" borderId="38" xfId="0" applyNumberFormat="1" applyFont="1" applyFill="1" applyBorder="1" applyAlignment="1">
      <alignment horizontal="center" vertical="center" wrapText="1"/>
    </xf>
    <xf numFmtId="2" fontId="14" fillId="5" borderId="38" xfId="0" applyNumberFormat="1" applyFont="1" applyFill="1" applyBorder="1" applyAlignment="1">
      <alignment horizontal="center" vertical="center" wrapText="1"/>
    </xf>
    <xf numFmtId="171" fontId="14" fillId="5" borderId="38" xfId="0" applyNumberFormat="1" applyFont="1" applyFill="1" applyBorder="1" applyAlignment="1">
      <alignment horizontal="center" vertical="center" wrapText="1"/>
    </xf>
    <xf numFmtId="165" fontId="14" fillId="5" borderId="39" xfId="0" applyNumberFormat="1" applyFont="1" applyFill="1" applyBorder="1" applyAlignment="1">
      <alignment horizontal="center" vertical="center" wrapText="1"/>
    </xf>
    <xf numFmtId="175" fontId="14" fillId="0" borderId="42" xfId="0" applyNumberFormat="1" applyFont="1" applyBorder="1" applyAlignment="1">
      <alignment horizontal="center" vertical="center" wrapText="1"/>
    </xf>
    <xf numFmtId="180" fontId="14" fillId="0" borderId="38" xfId="0" applyNumberFormat="1" applyFont="1" applyBorder="1" applyAlignment="1">
      <alignment horizontal="center" vertical="center" wrapText="1"/>
    </xf>
    <xf numFmtId="0" fontId="14" fillId="0" borderId="42" xfId="0" applyFont="1" applyBorder="1" applyAlignment="1">
      <alignment horizontal="center" vertical="center" wrapText="1"/>
    </xf>
    <xf numFmtId="0" fontId="9" fillId="0" borderId="42" xfId="0" applyFont="1" applyBorder="1" applyAlignment="1">
      <alignment horizontal="center" wrapText="1"/>
    </xf>
    <xf numFmtId="0" fontId="13" fillId="0" borderId="60" xfId="0" applyFont="1" applyBorder="1" applyAlignment="1">
      <alignment horizontal="center" vertical="center" wrapText="1"/>
    </xf>
    <xf numFmtId="0" fontId="13" fillId="0" borderId="12" xfId="0" applyFont="1" applyBorder="1" applyAlignment="1">
      <alignment horizontal="center" vertical="center" wrapText="1"/>
    </xf>
    <xf numFmtId="0" fontId="14" fillId="0" borderId="98" xfId="0" applyFont="1" applyFill="1" applyBorder="1" applyAlignment="1">
      <alignment horizontal="center" vertical="center" wrapText="1"/>
    </xf>
    <xf numFmtId="0" fontId="14" fillId="2" borderId="99" xfId="0" applyFont="1" applyFill="1" applyBorder="1" applyAlignment="1">
      <alignment horizontal="center" vertical="center" wrapText="1"/>
    </xf>
    <xf numFmtId="0" fontId="14" fillId="2" borderId="10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75" xfId="0" applyFont="1" applyFill="1" applyBorder="1" applyAlignment="1">
      <alignment horizontal="center" vertical="center" wrapText="1"/>
    </xf>
    <xf numFmtId="0" fontId="14" fillId="0" borderId="101" xfId="0" applyFont="1" applyFill="1" applyBorder="1" applyAlignment="1">
      <alignment horizontal="center" vertical="center" wrapText="1"/>
    </xf>
    <xf numFmtId="0" fontId="14" fillId="2" borderId="102" xfId="0" applyFont="1" applyFill="1" applyBorder="1" applyAlignment="1">
      <alignment horizontal="center" vertical="center" wrapText="1"/>
    </xf>
    <xf numFmtId="0" fontId="14" fillId="2" borderId="103" xfId="0" applyFont="1" applyFill="1" applyBorder="1" applyAlignment="1">
      <alignment horizontal="center" vertical="center" wrapText="1"/>
    </xf>
    <xf numFmtId="0" fontId="9" fillId="0" borderId="0" xfId="0" applyFont="1" applyAlignment="1">
      <alignment wrapText="1"/>
    </xf>
    <xf numFmtId="0" fontId="9" fillId="0" borderId="0" xfId="0" applyFont="1" applyFill="1" applyAlignment="1">
      <alignment wrapText="1"/>
    </xf>
    <xf numFmtId="0" fontId="9" fillId="0" borderId="0" xfId="0" applyFont="1" applyAlignment="1">
      <alignment horizontal="center" vertical="center" wrapText="1"/>
    </xf>
    <xf numFmtId="0" fontId="10" fillId="0" borderId="0" xfId="0" applyFont="1" applyAlignment="1">
      <alignment wrapText="1"/>
    </xf>
    <xf numFmtId="0" fontId="9" fillId="0" borderId="1" xfId="0" applyFont="1" applyFill="1" applyBorder="1" applyAlignment="1">
      <alignment wrapText="1"/>
    </xf>
    <xf numFmtId="0" fontId="9" fillId="0" borderId="2" xfId="0" applyFont="1" applyBorder="1" applyAlignment="1">
      <alignment horizontal="center" vertical="center" wrapText="1"/>
    </xf>
    <xf numFmtId="0" fontId="9" fillId="0" borderId="3" xfId="0" applyFont="1" applyFill="1" applyBorder="1" applyAlignment="1">
      <alignment wrapText="1"/>
    </xf>
    <xf numFmtId="0" fontId="13"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9" fillId="2" borderId="9" xfId="0" applyFont="1" applyFill="1" applyBorder="1" applyAlignment="1">
      <alignment wrapText="1"/>
    </xf>
    <xf numFmtId="0" fontId="9" fillId="0" borderId="10" xfId="0" applyFont="1" applyFill="1" applyBorder="1" applyAlignment="1">
      <alignment wrapText="1"/>
    </xf>
    <xf numFmtId="0" fontId="9" fillId="2" borderId="9" xfId="0" applyFont="1" applyFill="1" applyBorder="1" applyAlignment="1">
      <alignment horizontal="center" wrapText="1"/>
    </xf>
    <xf numFmtId="0" fontId="15" fillId="0" borderId="0" xfId="0" applyFont="1" applyAlignment="1">
      <alignment horizontal="center" vertical="center" wrapText="1"/>
    </xf>
    <xf numFmtId="0" fontId="15" fillId="0" borderId="20" xfId="0" applyFont="1" applyBorder="1" applyAlignment="1">
      <alignment horizontal="center" vertical="center" wrapText="1"/>
    </xf>
    <xf numFmtId="0" fontId="9" fillId="0" borderId="23" xfId="0" applyFont="1" applyFill="1" applyBorder="1" applyAlignment="1">
      <alignment horizontal="center" vertical="center" wrapText="1"/>
    </xf>
    <xf numFmtId="0" fontId="9" fillId="0" borderId="8" xfId="0" applyFont="1" applyBorder="1" applyAlignment="1">
      <alignment horizontal="center" wrapText="1"/>
    </xf>
    <xf numFmtId="167" fontId="13" fillId="5" borderId="38" xfId="0" applyNumberFormat="1" applyFont="1" applyFill="1" applyBorder="1" applyAlignment="1">
      <alignment horizontal="center" vertical="center" wrapText="1"/>
    </xf>
    <xf numFmtId="166" fontId="13" fillId="5" borderId="39" xfId="0" applyNumberFormat="1" applyFont="1" applyFill="1" applyBorder="1" applyAlignment="1">
      <alignment horizontal="center" vertical="center" wrapText="1"/>
    </xf>
    <xf numFmtId="0" fontId="13" fillId="5" borderId="40" xfId="0" applyFont="1" applyFill="1" applyBorder="1" applyAlignment="1">
      <alignment horizontal="center" vertical="center" wrapText="1"/>
    </xf>
    <xf numFmtId="0" fontId="14" fillId="0" borderId="43" xfId="0" applyFont="1" applyBorder="1" applyAlignment="1">
      <alignment horizontal="center" vertical="center" wrapText="1"/>
    </xf>
    <xf numFmtId="0" fontId="14" fillId="0" borderId="45" xfId="0" applyFont="1" applyBorder="1" applyAlignment="1">
      <alignment horizontal="center" vertical="center" wrapText="1"/>
    </xf>
    <xf numFmtId="2" fontId="14" fillId="0" borderId="44" xfId="0" applyNumberFormat="1" applyFont="1" applyBorder="1" applyAlignment="1">
      <alignment horizontal="center" vertical="center" wrapText="1"/>
    </xf>
    <xf numFmtId="166" fontId="13" fillId="0" borderId="42" xfId="0" applyNumberFormat="1" applyFont="1" applyBorder="1" applyAlignment="1">
      <alignment horizontal="center" vertical="center" wrapText="1"/>
    </xf>
    <xf numFmtId="166" fontId="13" fillId="5" borderId="47" xfId="0" applyNumberFormat="1" applyFont="1" applyFill="1" applyBorder="1" applyAlignment="1">
      <alignment horizontal="center" vertical="center" wrapText="1"/>
    </xf>
    <xf numFmtId="49" fontId="13"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0" fontId="13" fillId="5" borderId="50" xfId="0" applyFont="1" applyFill="1" applyBorder="1" applyAlignment="1">
      <alignment horizontal="center" vertical="center" wrapText="1"/>
    </xf>
    <xf numFmtId="166" fontId="13" fillId="5" borderId="52" xfId="0" applyNumberFormat="1" applyFont="1" applyFill="1" applyBorder="1" applyAlignment="1">
      <alignment horizontal="center" vertical="center" wrapText="1"/>
    </xf>
    <xf numFmtId="49" fontId="11" fillId="0" borderId="38" xfId="0" applyNumberFormat="1" applyFont="1" applyBorder="1" applyAlignment="1">
      <alignment horizontal="center" vertical="center" wrapText="1"/>
    </xf>
    <xf numFmtId="0" fontId="14" fillId="0" borderId="53" xfId="0" applyFont="1" applyBorder="1" applyAlignment="1">
      <alignment horizontal="center" vertical="center" wrapText="1"/>
    </xf>
    <xf numFmtId="0" fontId="9" fillId="0" borderId="54" xfId="0" applyFont="1" applyBorder="1" applyAlignment="1">
      <alignment wrapText="1"/>
    </xf>
    <xf numFmtId="2" fontId="14" fillId="0" borderId="55" xfId="0" applyNumberFormat="1" applyFont="1" applyBorder="1" applyAlignment="1">
      <alignment horizontal="center" vertical="center" wrapText="1"/>
    </xf>
    <xf numFmtId="166" fontId="13" fillId="0" borderId="57" xfId="0" applyNumberFormat="1"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166" fontId="13" fillId="0" borderId="21" xfId="0" applyNumberFormat="1" applyFont="1" applyBorder="1" applyAlignment="1">
      <alignment horizontal="center" vertical="center" wrapText="1"/>
    </xf>
    <xf numFmtId="0" fontId="13" fillId="3" borderId="50"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1" xfId="0" applyFont="1" applyFill="1" applyBorder="1" applyAlignment="1">
      <alignment horizontal="left" vertical="center" wrapText="1"/>
    </xf>
    <xf numFmtId="166" fontId="13" fillId="3" borderId="52" xfId="0" applyNumberFormat="1" applyFont="1" applyFill="1" applyBorder="1" applyAlignment="1">
      <alignment horizontal="center" vertical="center" wrapText="1"/>
    </xf>
    <xf numFmtId="172" fontId="9" fillId="0" borderId="8" xfId="0" applyNumberFormat="1" applyFont="1" applyBorder="1" applyAlignment="1">
      <alignment horizontal="center" wrapText="1"/>
    </xf>
    <xf numFmtId="172" fontId="9" fillId="0" borderId="0" xfId="0" applyNumberFormat="1" applyFont="1" applyAlignment="1">
      <alignment horizontal="center" wrapText="1"/>
    </xf>
    <xf numFmtId="0" fontId="14" fillId="0" borderId="58" xfId="0" applyFont="1" applyBorder="1" applyAlignment="1">
      <alignment horizontal="center" vertical="center" wrapText="1"/>
    </xf>
    <xf numFmtId="173" fontId="9" fillId="0" borderId="8" xfId="0" applyNumberFormat="1" applyFont="1" applyBorder="1" applyAlignment="1">
      <alignment horizontal="center" wrapText="1"/>
    </xf>
    <xf numFmtId="173" fontId="9" fillId="0" borderId="0" xfId="0" applyNumberFormat="1" applyFont="1" applyAlignment="1">
      <alignment horizontal="center" wrapText="1"/>
    </xf>
    <xf numFmtId="0" fontId="14" fillId="0" borderId="8" xfId="0" applyFont="1" applyBorder="1" applyAlignment="1">
      <alignment horizontal="center" vertical="center" wrapText="1"/>
    </xf>
    <xf numFmtId="166" fontId="13" fillId="0" borderId="59" xfId="0" applyNumberFormat="1" applyFont="1" applyBorder="1" applyAlignment="1">
      <alignment horizontal="center" vertical="center" wrapText="1"/>
    </xf>
    <xf numFmtId="0" fontId="14" fillId="0" borderId="62" xfId="0" applyFont="1" applyBorder="1" applyAlignment="1">
      <alignment horizontal="center" vertical="center" wrapText="1"/>
    </xf>
    <xf numFmtId="2" fontId="14" fillId="0" borderId="0" xfId="0" applyNumberFormat="1" applyFont="1" applyAlignment="1">
      <alignment horizontal="center" vertical="center" wrapText="1"/>
    </xf>
    <xf numFmtId="0" fontId="13" fillId="0" borderId="38" xfId="0" applyFont="1" applyBorder="1" applyAlignment="1">
      <alignment horizontal="center" vertical="center" wrapText="1"/>
    </xf>
    <xf numFmtId="0" fontId="14" fillId="0" borderId="42" xfId="0" applyFont="1" applyBorder="1" applyAlignment="1">
      <alignment horizontal="left" vertical="center" wrapText="1"/>
    </xf>
    <xf numFmtId="0" fontId="14" fillId="0" borderId="45" xfId="0" applyFont="1" applyBorder="1" applyAlignment="1">
      <alignment horizontal="left" vertical="center" wrapText="1"/>
    </xf>
    <xf numFmtId="49" fontId="14" fillId="0" borderId="44" xfId="0" applyNumberFormat="1" applyFont="1" applyBorder="1" applyAlignment="1">
      <alignment horizontal="center" vertical="center" wrapText="1"/>
    </xf>
    <xf numFmtId="0" fontId="13" fillId="0" borderId="53" xfId="0" applyFont="1" applyBorder="1" applyAlignment="1">
      <alignment horizontal="center" vertical="center" wrapText="1"/>
    </xf>
    <xf numFmtId="0" fontId="13" fillId="0" borderId="55" xfId="0" applyFont="1" applyBorder="1" applyAlignment="1">
      <alignment horizontal="center" vertical="center" wrapText="1"/>
    </xf>
    <xf numFmtId="166" fontId="13" fillId="0" borderId="55" xfId="0" applyNumberFormat="1" applyFont="1" applyBorder="1" applyAlignment="1">
      <alignment horizontal="center" vertical="center" wrapText="1"/>
    </xf>
    <xf numFmtId="0" fontId="13" fillId="5" borderId="63" xfId="0" applyFont="1" applyFill="1" applyBorder="1" applyAlignment="1">
      <alignment horizontal="center" vertical="center" wrapText="1"/>
    </xf>
    <xf numFmtId="0" fontId="13" fillId="5" borderId="64" xfId="0" applyFont="1" applyFill="1" applyBorder="1" applyAlignment="1">
      <alignment horizontal="center" vertical="center" wrapText="1"/>
    </xf>
    <xf numFmtId="0" fontId="13" fillId="3" borderId="38" xfId="0" applyFont="1" applyFill="1" applyBorder="1" applyAlignment="1">
      <alignment horizontal="center" vertical="center" wrapText="1"/>
    </xf>
    <xf numFmtId="49" fontId="16" fillId="3" borderId="38" xfId="0" applyNumberFormat="1" applyFont="1" applyFill="1" applyBorder="1" applyAlignment="1">
      <alignment horizontal="center" vertical="center" wrapText="1"/>
    </xf>
    <xf numFmtId="49" fontId="16" fillId="5" borderId="38" xfId="0" applyNumberFormat="1" applyFont="1" applyFill="1" applyBorder="1" applyAlignment="1">
      <alignment horizontal="center" vertical="center" wrapText="1"/>
    </xf>
    <xf numFmtId="0" fontId="9" fillId="2" borderId="65" xfId="0" applyFont="1" applyFill="1" applyBorder="1" applyAlignment="1">
      <alignment horizontal="center" wrapText="1"/>
    </xf>
    <xf numFmtId="0" fontId="9" fillId="0" borderId="3" xfId="0" applyFont="1" applyFill="1" applyBorder="1" applyAlignment="1">
      <alignment horizontal="center" vertical="center" wrapText="1"/>
    </xf>
    <xf numFmtId="166" fontId="13" fillId="3" borderId="39" xfId="0" applyNumberFormat="1" applyFont="1" applyFill="1" applyBorder="1" applyAlignment="1">
      <alignment horizontal="center" vertical="center" wrapText="1"/>
    </xf>
    <xf numFmtId="0" fontId="14" fillId="0" borderId="15" xfId="0" applyFont="1" applyBorder="1" applyAlignment="1">
      <alignment horizontal="left" vertical="center" wrapText="1"/>
    </xf>
    <xf numFmtId="0" fontId="14" fillId="0" borderId="43" xfId="0" applyFont="1" applyBorder="1" applyAlignment="1">
      <alignment horizontal="left" vertical="center" wrapText="1"/>
    </xf>
    <xf numFmtId="0" fontId="13" fillId="2" borderId="9" xfId="0" applyFont="1" applyFill="1" applyBorder="1" applyAlignment="1">
      <alignment horizontal="center" vertical="center" wrapText="1"/>
    </xf>
    <xf numFmtId="166" fontId="13" fillId="2" borderId="9" xfId="0" applyNumberFormat="1" applyFont="1" applyFill="1" applyBorder="1" applyAlignment="1">
      <alignment horizontal="center" vertical="center" wrapText="1"/>
    </xf>
    <xf numFmtId="0" fontId="13" fillId="7" borderId="5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0" borderId="41" xfId="0" applyFont="1" applyBorder="1" applyAlignment="1">
      <alignment horizontal="center" vertical="center" wrapText="1"/>
    </xf>
    <xf numFmtId="175" fontId="14" fillId="0" borderId="41" xfId="0" applyNumberFormat="1" applyFont="1" applyBorder="1" applyAlignment="1">
      <alignment horizontal="right" vertical="center" wrapText="1"/>
    </xf>
    <xf numFmtId="166" fontId="14" fillId="0" borderId="14" xfId="0" applyNumberFormat="1" applyFont="1" applyBorder="1" applyAlignment="1">
      <alignment horizontal="left" vertical="center" wrapText="1"/>
    </xf>
    <xf numFmtId="175" fontId="14" fillId="0" borderId="41" xfId="0" applyNumberFormat="1" applyFont="1" applyBorder="1" applyAlignment="1">
      <alignment horizontal="center" vertical="center" wrapText="1"/>
    </xf>
    <xf numFmtId="166" fontId="14" fillId="0" borderId="14" xfId="0" applyNumberFormat="1" applyFont="1" applyBorder="1" applyAlignment="1">
      <alignment horizontal="center" vertical="center" wrapText="1"/>
    </xf>
    <xf numFmtId="0" fontId="14" fillId="0" borderId="61" xfId="0" applyFont="1" applyBorder="1" applyAlignment="1">
      <alignment horizontal="center" vertical="center" wrapText="1"/>
    </xf>
    <xf numFmtId="0" fontId="9" fillId="0" borderId="38" xfId="0" applyFont="1" applyBorder="1" applyAlignment="1">
      <alignment wrapText="1"/>
    </xf>
    <xf numFmtId="0" fontId="14" fillId="0" borderId="41" xfId="0" applyFont="1" applyBorder="1" applyAlignment="1">
      <alignment vertical="center" wrapText="1"/>
    </xf>
    <xf numFmtId="0" fontId="14" fillId="0" borderId="15" xfId="0" applyFont="1" applyBorder="1" applyAlignment="1">
      <alignment horizontal="center" vertical="center" wrapText="1"/>
    </xf>
    <xf numFmtId="0" fontId="13" fillId="0" borderId="0" xfId="0" applyFont="1" applyAlignment="1">
      <alignment horizontal="center" vertical="center" wrapText="1"/>
    </xf>
    <xf numFmtId="175" fontId="14" fillId="0" borderId="38" xfId="0" applyNumberFormat="1" applyFont="1" applyBorder="1" applyAlignment="1">
      <alignment horizontal="right" vertical="center" wrapText="1"/>
    </xf>
    <xf numFmtId="171" fontId="14" fillId="0" borderId="61" xfId="0" applyNumberFormat="1" applyFont="1" applyBorder="1" applyAlignment="1">
      <alignment horizontal="center" vertical="center" wrapText="1"/>
    </xf>
    <xf numFmtId="0" fontId="15" fillId="0" borderId="8" xfId="0" applyFont="1" applyBorder="1" applyAlignment="1">
      <alignment horizontal="center" wrapText="1"/>
    </xf>
    <xf numFmtId="166" fontId="13" fillId="7" borderId="39" xfId="0" applyNumberFormat="1" applyFont="1" applyFill="1" applyBorder="1" applyAlignment="1">
      <alignment horizontal="center" vertical="center" wrapText="1"/>
    </xf>
    <xf numFmtId="166" fontId="14" fillId="0" borderId="21" xfId="0" applyNumberFormat="1" applyFont="1" applyBorder="1" applyAlignment="1">
      <alignment horizontal="center" vertical="center" wrapText="1"/>
    </xf>
    <xf numFmtId="175" fontId="13" fillId="5" borderId="51" xfId="0" applyNumberFormat="1" applyFont="1" applyFill="1" applyBorder="1" applyAlignment="1">
      <alignment horizontal="center" vertical="center" wrapText="1"/>
    </xf>
    <xf numFmtId="166" fontId="13" fillId="5" borderId="64" xfId="0" applyNumberFormat="1" applyFont="1" applyFill="1" applyBorder="1" applyAlignment="1">
      <alignment horizontal="center" vertical="center" wrapText="1"/>
    </xf>
    <xf numFmtId="0" fontId="13" fillId="5" borderId="62" xfId="0" applyFont="1" applyFill="1" applyBorder="1" applyAlignment="1">
      <alignment horizontal="center" vertical="center" wrapText="1"/>
    </xf>
    <xf numFmtId="0" fontId="13" fillId="0" borderId="61" xfId="0" applyFont="1" applyBorder="1" applyAlignment="1">
      <alignment horizontal="center" vertical="center" wrapText="1"/>
    </xf>
    <xf numFmtId="167" fontId="13" fillId="3" borderId="38" xfId="0" applyNumberFormat="1" applyFont="1" applyFill="1" applyBorder="1" applyAlignment="1">
      <alignment horizontal="center" vertical="center" wrapText="1"/>
    </xf>
    <xf numFmtId="175" fontId="13" fillId="3" borderId="38" xfId="0" applyNumberFormat="1" applyFont="1" applyFill="1" applyBorder="1" applyAlignment="1">
      <alignment horizontal="center" vertical="center" wrapText="1"/>
    </xf>
    <xf numFmtId="0" fontId="13" fillId="5" borderId="39" xfId="0" applyFont="1" applyFill="1" applyBorder="1" applyAlignment="1">
      <alignment horizontal="center" vertical="center" wrapText="1"/>
    </xf>
    <xf numFmtId="167" fontId="14" fillId="0" borderId="38" xfId="0" applyNumberFormat="1" applyFont="1" applyBorder="1" applyAlignment="1">
      <alignment horizontal="center" vertical="center" wrapText="1"/>
    </xf>
    <xf numFmtId="0" fontId="13" fillId="5" borderId="74" xfId="0" applyFont="1" applyFill="1" applyBorder="1" applyAlignment="1">
      <alignment horizontal="center" vertical="center" wrapText="1"/>
    </xf>
    <xf numFmtId="0" fontId="13" fillId="5" borderId="75" xfId="0" applyFont="1" applyFill="1" applyBorder="1" applyAlignment="1">
      <alignment horizontal="center" vertical="center" wrapText="1"/>
    </xf>
    <xf numFmtId="0" fontId="13" fillId="5" borderId="76" xfId="0" applyFont="1" applyFill="1" applyBorder="1" applyAlignment="1">
      <alignment horizontal="center" vertical="center" wrapText="1"/>
    </xf>
    <xf numFmtId="175" fontId="13" fillId="5" borderId="76" xfId="0" applyNumberFormat="1" applyFont="1" applyFill="1" applyBorder="1" applyAlignment="1">
      <alignment horizontal="center" vertical="center" wrapText="1"/>
    </xf>
    <xf numFmtId="166" fontId="13" fillId="5" borderId="77" xfId="0" applyNumberFormat="1" applyFont="1" applyFill="1" applyBorder="1" applyAlignment="1">
      <alignment horizontal="center" vertical="center" wrapText="1"/>
    </xf>
    <xf numFmtId="0" fontId="15" fillId="0" borderId="10" xfId="0" applyFont="1" applyFill="1" applyBorder="1" applyAlignment="1">
      <alignment wrapText="1"/>
    </xf>
    <xf numFmtId="175" fontId="9" fillId="0" borderId="8" xfId="0" applyNumberFormat="1" applyFont="1" applyBorder="1" applyAlignment="1">
      <alignment horizontal="center" wrapText="1"/>
    </xf>
    <xf numFmtId="0" fontId="14" fillId="0" borderId="61" xfId="0" applyFont="1" applyBorder="1" applyAlignment="1">
      <alignment horizontal="left" vertical="center" wrapText="1"/>
    </xf>
    <xf numFmtId="0" fontId="14" fillId="0" borderId="71" xfId="0" applyFont="1" applyBorder="1" applyAlignment="1">
      <alignment horizontal="center" vertical="center" wrapText="1"/>
    </xf>
    <xf numFmtId="0" fontId="15" fillId="0" borderId="42" xfId="0" applyFont="1" applyBorder="1" applyAlignment="1">
      <alignment wrapText="1"/>
    </xf>
    <xf numFmtId="0" fontId="15" fillId="0" borderId="0" xfId="0" applyFont="1" applyAlignment="1">
      <alignment horizontal="center" wrapText="1"/>
    </xf>
    <xf numFmtId="0" fontId="14" fillId="0" borderId="14" xfId="0" applyFont="1" applyBorder="1" applyAlignment="1">
      <alignment horizontal="center" vertical="center" wrapText="1"/>
    </xf>
    <xf numFmtId="49" fontId="14" fillId="0" borderId="41" xfId="0" applyNumberFormat="1" applyFont="1" applyBorder="1" applyAlignment="1">
      <alignment horizontal="center" vertical="center" wrapText="1"/>
    </xf>
    <xf numFmtId="0" fontId="11" fillId="0" borderId="23" xfId="0" applyFont="1" applyFill="1" applyBorder="1" applyAlignment="1">
      <alignment horizontal="center" wrapText="1"/>
    </xf>
    <xf numFmtId="0" fontId="11" fillId="0" borderId="3" xfId="0" applyFont="1" applyFill="1" applyBorder="1" applyAlignment="1">
      <alignment wrapText="1"/>
    </xf>
    <xf numFmtId="0" fontId="13" fillId="9" borderId="51" xfId="0" applyFont="1" applyFill="1" applyBorder="1" applyAlignment="1">
      <alignment horizontal="center" vertical="center" wrapText="1"/>
    </xf>
    <xf numFmtId="0" fontId="13" fillId="9" borderId="38" xfId="0" applyFont="1" applyFill="1" applyBorder="1" applyAlignment="1">
      <alignment horizontal="center" vertical="center" wrapText="1"/>
    </xf>
    <xf numFmtId="0" fontId="13" fillId="9" borderId="38" xfId="0" applyFont="1" applyFill="1" applyBorder="1" applyAlignment="1">
      <alignment horizontal="left" vertical="center" wrapText="1"/>
    </xf>
    <xf numFmtId="166" fontId="13" fillId="9" borderId="39" xfId="0" applyNumberFormat="1" applyFont="1" applyFill="1" applyBorder="1" applyAlignment="1">
      <alignment horizontal="center" vertical="center" wrapText="1"/>
    </xf>
    <xf numFmtId="169" fontId="14" fillId="0" borderId="42" xfId="0" applyNumberFormat="1" applyFont="1" applyBorder="1" applyAlignment="1">
      <alignment horizontal="center" vertical="center" wrapText="1"/>
    </xf>
    <xf numFmtId="0" fontId="11" fillId="0" borderId="10" xfId="0" applyFont="1" applyFill="1" applyBorder="1" applyAlignment="1">
      <alignment wrapText="1"/>
    </xf>
    <xf numFmtId="0" fontId="13" fillId="3" borderId="52" xfId="0" applyFont="1" applyFill="1" applyBorder="1" applyAlignment="1">
      <alignment horizontal="center" vertical="center" wrapText="1"/>
    </xf>
    <xf numFmtId="175" fontId="13" fillId="3" borderId="51" xfId="0" applyNumberFormat="1" applyFont="1" applyFill="1" applyBorder="1" applyAlignment="1">
      <alignment horizontal="center" vertical="center" wrapText="1"/>
    </xf>
    <xf numFmtId="166" fontId="14" fillId="0" borderId="0" xfId="0" applyNumberFormat="1" applyFont="1" applyAlignment="1">
      <alignment horizontal="center" vertical="center" wrapText="1"/>
    </xf>
    <xf numFmtId="175" fontId="14" fillId="0" borderId="14" xfId="0" applyNumberFormat="1" applyFont="1" applyBorder="1" applyAlignment="1">
      <alignment horizontal="center" vertical="center" wrapText="1"/>
    </xf>
    <xf numFmtId="178" fontId="14" fillId="0" borderId="41" xfId="0" applyNumberFormat="1" applyFont="1" applyBorder="1" applyAlignment="1">
      <alignment horizontal="center" vertical="center" wrapText="1"/>
    </xf>
    <xf numFmtId="166" fontId="14" fillId="0" borderId="14" xfId="0" applyNumberFormat="1" applyFont="1" applyBorder="1" applyAlignment="1">
      <alignment horizontal="right" vertical="center" wrapText="1"/>
    </xf>
    <xf numFmtId="178" fontId="14" fillId="0" borderId="38" xfId="0" applyNumberFormat="1" applyFont="1" applyBorder="1" applyAlignment="1">
      <alignment horizontal="center" vertical="center" wrapText="1"/>
    </xf>
    <xf numFmtId="166" fontId="13" fillId="0" borderId="47" xfId="0" applyNumberFormat="1" applyFont="1" applyFill="1" applyBorder="1" applyAlignment="1">
      <alignment horizontal="center" vertical="center" wrapText="1"/>
    </xf>
    <xf numFmtId="49" fontId="13" fillId="5" borderId="38" xfId="0" applyNumberFormat="1" applyFont="1" applyFill="1" applyBorder="1" applyAlignment="1">
      <alignment horizontal="center" vertical="center" wrapText="1"/>
    </xf>
    <xf numFmtId="166" fontId="14" fillId="5" borderId="39" xfId="0" applyNumberFormat="1" applyFont="1" applyFill="1" applyBorder="1" applyAlignment="1">
      <alignment horizontal="center" vertical="center" wrapText="1"/>
    </xf>
    <xf numFmtId="1" fontId="13" fillId="5" borderId="38" xfId="0" applyNumberFormat="1" applyFont="1" applyFill="1" applyBorder="1" applyAlignment="1">
      <alignment horizontal="center" vertical="center" wrapText="1"/>
    </xf>
    <xf numFmtId="0" fontId="13" fillId="3" borderId="39" xfId="0" applyFont="1" applyFill="1" applyBorder="1" applyAlignment="1">
      <alignment horizontal="center" vertical="center" wrapText="1"/>
    </xf>
    <xf numFmtId="1" fontId="13" fillId="3" borderId="38" xfId="0" applyNumberFormat="1"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38" xfId="0" applyFont="1" applyFill="1" applyBorder="1" applyAlignment="1">
      <alignment horizontal="center" vertical="center" wrapText="1"/>
    </xf>
    <xf numFmtId="167" fontId="14" fillId="0" borderId="44" xfId="0" applyNumberFormat="1" applyFont="1" applyBorder="1" applyAlignment="1">
      <alignment horizontal="center" vertical="center" wrapText="1"/>
    </xf>
    <xf numFmtId="0" fontId="11" fillId="0" borderId="38" xfId="0" applyFont="1" applyBorder="1" applyAlignment="1">
      <alignment horizontal="center" wrapText="1"/>
    </xf>
    <xf numFmtId="166" fontId="13" fillId="5" borderId="86" xfId="0" applyNumberFormat="1" applyFont="1" applyFill="1" applyBorder="1" applyAlignment="1">
      <alignment horizontal="center" vertical="center" wrapText="1"/>
    </xf>
    <xf numFmtId="179" fontId="13" fillId="5" borderId="47" xfId="0" applyNumberFormat="1" applyFont="1" applyFill="1" applyBorder="1" applyAlignment="1">
      <alignment horizontal="center" vertical="center" wrapText="1"/>
    </xf>
    <xf numFmtId="166" fontId="13" fillId="0" borderId="39" xfId="0" applyNumberFormat="1" applyFont="1" applyFill="1" applyBorder="1" applyAlignment="1">
      <alignment horizontal="center" vertical="center" wrapText="1"/>
    </xf>
    <xf numFmtId="166" fontId="13" fillId="5" borderId="88" xfId="0" applyNumberFormat="1" applyFont="1" applyFill="1" applyBorder="1" applyAlignment="1">
      <alignment horizontal="center" vertical="center" wrapText="1"/>
    </xf>
    <xf numFmtId="181" fontId="13" fillId="0" borderId="29" xfId="0" applyNumberFormat="1" applyFont="1" applyBorder="1" applyAlignment="1">
      <alignment horizontal="center" vertical="center" wrapText="1"/>
    </xf>
    <xf numFmtId="10" fontId="14" fillId="0" borderId="45" xfId="0" applyNumberFormat="1" applyFont="1" applyBorder="1" applyAlignment="1">
      <alignment horizontal="center" vertical="center" wrapText="1"/>
    </xf>
    <xf numFmtId="181" fontId="14" fillId="0" borderId="44" xfId="0" applyNumberFormat="1" applyFont="1" applyBorder="1" applyAlignment="1">
      <alignment horizontal="center" vertical="center" wrapText="1"/>
    </xf>
    <xf numFmtId="175" fontId="13" fillId="0" borderId="42" xfId="0" applyNumberFormat="1" applyFont="1" applyBorder="1" applyAlignment="1">
      <alignment horizontal="center" vertical="center" wrapText="1"/>
    </xf>
    <xf numFmtId="181" fontId="14" fillId="0" borderId="42" xfId="0" applyNumberFormat="1" applyFont="1" applyBorder="1" applyAlignment="1">
      <alignment horizontal="center" vertical="center" wrapText="1"/>
    </xf>
    <xf numFmtId="10" fontId="14" fillId="0" borderId="91" xfId="0" applyNumberFormat="1" applyFont="1" applyBorder="1" applyAlignment="1">
      <alignment horizontal="center" vertical="center" wrapText="1"/>
    </xf>
    <xf numFmtId="0" fontId="13" fillId="0" borderId="92" xfId="0" applyFont="1" applyBorder="1" applyAlignment="1">
      <alignment horizontal="center" vertical="center" wrapText="1"/>
    </xf>
    <xf numFmtId="9" fontId="14" fillId="0" borderId="54" xfId="0" applyNumberFormat="1" applyFont="1" applyBorder="1" applyAlignment="1">
      <alignment horizontal="center" vertical="center" wrapText="1"/>
    </xf>
    <xf numFmtId="182" fontId="13" fillId="0" borderId="54" xfId="0" applyNumberFormat="1" applyFont="1" applyBorder="1" applyAlignment="1">
      <alignment horizontal="center" vertical="center" wrapText="1"/>
    </xf>
    <xf numFmtId="0" fontId="14" fillId="0" borderId="70" xfId="0" applyFont="1" applyBorder="1" applyAlignment="1">
      <alignment horizontal="center" vertical="center" wrapText="1"/>
    </xf>
    <xf numFmtId="181" fontId="13" fillId="5" borderId="64" xfId="0" applyNumberFormat="1" applyFont="1" applyFill="1" applyBorder="1" applyAlignment="1">
      <alignment horizontal="center" vertical="center" wrapText="1"/>
    </xf>
    <xf numFmtId="0" fontId="9" fillId="0" borderId="53" xfId="0" applyFont="1" applyBorder="1" applyAlignment="1">
      <alignment horizontal="center" wrapText="1"/>
    </xf>
    <xf numFmtId="181" fontId="9" fillId="0" borderId="93" xfId="0" applyNumberFormat="1" applyFont="1" applyBorder="1" applyAlignment="1">
      <alignment horizontal="center" vertical="center" wrapText="1"/>
    </xf>
    <xf numFmtId="0" fontId="9" fillId="0" borderId="93" xfId="0" applyFont="1" applyBorder="1" applyAlignment="1">
      <alignment horizontal="center" vertical="center" wrapText="1"/>
    </xf>
    <xf numFmtId="0" fontId="13" fillId="0" borderId="94" xfId="0" applyFont="1" applyFill="1" applyBorder="1" applyAlignment="1">
      <alignment horizontal="center" vertical="center" wrapText="1"/>
    </xf>
    <xf numFmtId="183" fontId="13" fillId="4" borderId="96" xfId="0" applyNumberFormat="1" applyFont="1" applyFill="1" applyBorder="1" applyAlignment="1">
      <alignment horizontal="center" vertical="center" wrapText="1"/>
    </xf>
    <xf numFmtId="183" fontId="13" fillId="4" borderId="38" xfId="0" applyNumberFormat="1" applyFont="1" applyFill="1" applyBorder="1" applyAlignment="1">
      <alignment horizontal="center" vertical="center" wrapText="1"/>
    </xf>
    <xf numFmtId="9" fontId="14" fillId="3" borderId="97" xfId="0" applyNumberFormat="1" applyFont="1" applyFill="1" applyBorder="1" applyAlignment="1">
      <alignment horizontal="center" vertical="center" wrapText="1"/>
    </xf>
    <xf numFmtId="0" fontId="9" fillId="0" borderId="107" xfId="0" applyFont="1" applyBorder="1" applyAlignment="1">
      <alignment horizontal="center" vertical="center" wrapText="1"/>
    </xf>
    <xf numFmtId="0" fontId="9" fillId="0" borderId="108" xfId="0" applyFont="1" applyFill="1" applyBorder="1" applyAlignment="1">
      <alignment wrapText="1"/>
    </xf>
    <xf numFmtId="0" fontId="9" fillId="0" borderId="108" xfId="0" applyFont="1" applyBorder="1" applyAlignment="1">
      <alignment horizontal="center" vertical="center" wrapText="1"/>
    </xf>
    <xf numFmtId="0" fontId="9" fillId="0" borderId="108" xfId="0" applyFont="1" applyBorder="1" applyAlignment="1">
      <alignment horizontal="center" wrapText="1"/>
    </xf>
    <xf numFmtId="0" fontId="10" fillId="0" borderId="0" xfId="0" applyFont="1" applyFill="1" applyAlignment="1">
      <alignment wrapText="1"/>
    </xf>
    <xf numFmtId="166" fontId="14" fillId="0" borderId="39" xfId="0" applyNumberFormat="1" applyFont="1" applyFill="1" applyBorder="1" applyAlignment="1">
      <alignment horizontal="center" vertical="center" wrapText="1"/>
    </xf>
    <xf numFmtId="0" fontId="14" fillId="9" borderId="38" xfId="0" applyFont="1" applyFill="1" applyBorder="1" applyAlignment="1">
      <alignment horizontal="left" vertical="center" wrapText="1"/>
    </xf>
    <xf numFmtId="2" fontId="14" fillId="9" borderId="38" xfId="0" applyNumberFormat="1" applyFont="1" applyFill="1" applyBorder="1" applyAlignment="1">
      <alignment horizontal="center" vertical="center" wrapText="1"/>
    </xf>
    <xf numFmtId="171" fontId="14" fillId="9" borderId="38" xfId="0" applyNumberFormat="1" applyFont="1" applyFill="1" applyBorder="1" applyAlignment="1">
      <alignment horizontal="center" vertical="center" wrapText="1"/>
    </xf>
    <xf numFmtId="0" fontId="14" fillId="0" borderId="109"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0" xfId="0" applyFont="1" applyBorder="1" applyAlignment="1">
      <alignment horizontal="center" vertical="center" wrapText="1"/>
    </xf>
    <xf numFmtId="0" fontId="9" fillId="0" borderId="3" xfId="0" applyFont="1" applyBorder="1" applyAlignment="1">
      <alignment wrapText="1"/>
    </xf>
    <xf numFmtId="0" fontId="14" fillId="9" borderId="38" xfId="0" applyFont="1" applyFill="1" applyBorder="1" applyAlignment="1">
      <alignment horizontal="center" vertical="center" wrapText="1"/>
    </xf>
    <xf numFmtId="0" fontId="13" fillId="0" borderId="94" xfId="0" applyFont="1" applyBorder="1" applyAlignment="1">
      <alignment horizontal="center" vertical="center" wrapText="1"/>
    </xf>
    <xf numFmtId="0" fontId="9" fillId="0" borderId="108" xfId="0" applyFont="1" applyBorder="1" applyAlignment="1">
      <alignment wrapText="1"/>
    </xf>
    <xf numFmtId="0" fontId="9" fillId="0" borderId="142" xfId="0" applyFont="1" applyBorder="1" applyAlignment="1">
      <alignment wrapText="1"/>
    </xf>
    <xf numFmtId="0" fontId="9" fillId="0" borderId="143" xfId="0" applyFont="1" applyBorder="1" applyAlignment="1">
      <alignment horizontal="center" vertical="center" wrapText="1"/>
    </xf>
    <xf numFmtId="0" fontId="9" fillId="0" borderId="144" xfId="0" applyFont="1" applyBorder="1" applyAlignment="1">
      <alignment horizontal="center" vertical="center" wrapText="1"/>
    </xf>
    <xf numFmtId="0" fontId="9" fillId="0" borderId="145" xfId="0" applyFont="1" applyBorder="1" applyAlignment="1">
      <alignment wrapText="1"/>
    </xf>
    <xf numFmtId="0" fontId="9" fillId="0" borderId="84" xfId="0" applyFont="1" applyBorder="1" applyAlignment="1">
      <alignment horizontal="center" vertical="center" wrapText="1"/>
    </xf>
    <xf numFmtId="0" fontId="9" fillId="0" borderId="146" xfId="0" applyFont="1" applyBorder="1" applyAlignment="1">
      <alignment horizontal="center" vertical="center" wrapText="1"/>
    </xf>
    <xf numFmtId="0" fontId="14" fillId="0" borderId="84" xfId="0" applyFont="1" applyBorder="1" applyAlignment="1">
      <alignment horizontal="center" vertical="center" wrapText="1"/>
    </xf>
    <xf numFmtId="0" fontId="14" fillId="0" borderId="146" xfId="0" applyFont="1" applyBorder="1" applyAlignment="1">
      <alignment horizontal="center" vertical="center" wrapText="1"/>
    </xf>
    <xf numFmtId="0" fontId="9" fillId="0" borderId="150" xfId="0" applyFont="1" applyBorder="1" applyAlignment="1">
      <alignment horizontal="center" vertical="center" wrapText="1"/>
    </xf>
    <xf numFmtId="166" fontId="13" fillId="5" borderId="154" xfId="0" applyNumberFormat="1" applyFont="1" applyFill="1" applyBorder="1" applyAlignment="1">
      <alignment horizontal="center" vertical="center" wrapText="1"/>
    </xf>
    <xf numFmtId="0" fontId="14" fillId="0" borderId="51" xfId="0" applyFont="1" applyBorder="1" applyAlignment="1">
      <alignment horizontal="center" vertical="center" wrapText="1"/>
    </xf>
    <xf numFmtId="166" fontId="14" fillId="0" borderId="154" xfId="0" applyNumberFormat="1" applyFont="1" applyBorder="1" applyAlignment="1">
      <alignment horizontal="center" vertical="center" wrapText="1"/>
    </xf>
    <xf numFmtId="166" fontId="13" fillId="0" borderId="154" xfId="0" applyNumberFormat="1" applyFont="1" applyBorder="1" applyAlignment="1">
      <alignment horizontal="center" vertical="center" wrapText="1"/>
    </xf>
    <xf numFmtId="166" fontId="13" fillId="5" borderId="149" xfId="0" applyNumberFormat="1" applyFont="1" applyFill="1" applyBorder="1" applyAlignment="1">
      <alignment horizontal="center" vertical="center" wrapText="1"/>
    </xf>
    <xf numFmtId="49" fontId="13" fillId="0" borderId="84" xfId="0" applyNumberFormat="1" applyFont="1" applyBorder="1" applyAlignment="1">
      <alignment horizontal="center" vertical="center" wrapText="1"/>
    </xf>
    <xf numFmtId="166" fontId="13" fillId="0" borderId="146" xfId="0" applyNumberFormat="1" applyFont="1" applyBorder="1" applyAlignment="1">
      <alignment horizontal="center" vertical="center" wrapText="1"/>
    </xf>
    <xf numFmtId="0" fontId="13" fillId="5" borderId="135" xfId="0" applyFont="1" applyFill="1" applyBorder="1" applyAlignment="1">
      <alignment horizontal="center" vertical="center" wrapText="1"/>
    </xf>
    <xf numFmtId="166" fontId="13" fillId="5" borderId="155" xfId="0" applyNumberFormat="1" applyFont="1" applyFill="1" applyBorder="1" applyAlignment="1">
      <alignment horizontal="center" vertical="center" wrapText="1"/>
    </xf>
    <xf numFmtId="165" fontId="14" fillId="0" borderId="154" xfId="0" applyNumberFormat="1" applyFont="1" applyBorder="1" applyAlignment="1">
      <alignment horizontal="center" vertical="center" wrapText="1"/>
    </xf>
    <xf numFmtId="0" fontId="14" fillId="0" borderId="63" xfId="0" applyFont="1" applyBorder="1" applyAlignment="1">
      <alignment horizontal="center" vertical="center" wrapText="1"/>
    </xf>
    <xf numFmtId="2" fontId="14" fillId="0" borderId="82" xfId="0" applyNumberFormat="1" applyFont="1" applyBorder="1" applyAlignment="1">
      <alignment horizontal="center" vertical="center" wrapText="1"/>
    </xf>
    <xf numFmtId="0" fontId="14" fillId="0" borderId="82" xfId="0" applyFont="1" applyBorder="1" applyAlignment="1">
      <alignment horizontal="center" vertical="center" wrapText="1"/>
    </xf>
    <xf numFmtId="4" fontId="14" fillId="0" borderId="51" xfId="0" applyNumberFormat="1" applyFont="1" applyBorder="1" applyAlignment="1">
      <alignment horizontal="center" vertical="center" wrapText="1"/>
    </xf>
    <xf numFmtId="164" fontId="14" fillId="0" borderId="72" xfId="0" applyNumberFormat="1" applyFont="1" applyBorder="1" applyAlignment="1">
      <alignment horizontal="center" vertical="center" wrapText="1"/>
    </xf>
    <xf numFmtId="166" fontId="13" fillId="0" borderId="156" xfId="0" applyNumberFormat="1" applyFont="1" applyBorder="1" applyAlignment="1">
      <alignment horizontal="center" vertical="center" wrapText="1"/>
    </xf>
    <xf numFmtId="0" fontId="13" fillId="0" borderId="48" xfId="0" applyFont="1" applyBorder="1" applyAlignment="1">
      <alignment horizontal="center" vertical="center" wrapText="1"/>
    </xf>
    <xf numFmtId="166" fontId="13" fillId="0" borderId="149" xfId="0" applyNumberFormat="1" applyFont="1" applyBorder="1" applyAlignment="1">
      <alignment horizontal="center" vertical="center" wrapText="1"/>
    </xf>
    <xf numFmtId="0" fontId="13" fillId="3" borderId="135" xfId="0" applyFont="1" applyFill="1" applyBorder="1" applyAlignment="1">
      <alignment horizontal="center" vertical="center" wrapText="1"/>
    </xf>
    <xf numFmtId="166" fontId="13" fillId="3" borderId="155" xfId="0" applyNumberFormat="1" applyFont="1" applyFill="1" applyBorder="1" applyAlignment="1">
      <alignment horizontal="center" vertical="center" wrapText="1"/>
    </xf>
    <xf numFmtId="0" fontId="14" fillId="0" borderId="132" xfId="0" applyFont="1" applyBorder="1" applyAlignment="1">
      <alignment horizontal="center" vertical="center" wrapText="1"/>
    </xf>
    <xf numFmtId="0" fontId="14" fillId="0" borderId="51" xfId="0" applyFont="1" applyBorder="1" applyAlignment="1">
      <alignment horizontal="left" vertical="center" wrapText="1"/>
    </xf>
    <xf numFmtId="168" fontId="14" fillId="0" borderId="51" xfId="0" applyNumberFormat="1" applyFont="1" applyBorder="1" applyAlignment="1">
      <alignment horizontal="center" vertical="center" wrapText="1"/>
    </xf>
    <xf numFmtId="169" fontId="14" fillId="0" borderId="51" xfId="0" applyNumberFormat="1" applyFont="1" applyBorder="1" applyAlignment="1">
      <alignment horizontal="center" vertical="center" wrapText="1"/>
    </xf>
    <xf numFmtId="165" fontId="14" fillId="0" borderId="155" xfId="0" applyNumberFormat="1" applyFont="1" applyBorder="1" applyAlignment="1">
      <alignment horizontal="center" vertical="center" wrapText="1"/>
    </xf>
    <xf numFmtId="0" fontId="14" fillId="0" borderId="83" xfId="0" applyFont="1" applyBorder="1" applyAlignment="1">
      <alignment horizontal="center" vertical="center" wrapText="1"/>
    </xf>
    <xf numFmtId="166" fontId="13" fillId="0" borderId="153" xfId="0" applyNumberFormat="1" applyFont="1" applyBorder="1" applyAlignment="1">
      <alignment horizontal="center" vertical="center" wrapText="1"/>
    </xf>
    <xf numFmtId="2" fontId="14" fillId="0" borderId="51" xfId="0" applyNumberFormat="1" applyFont="1" applyBorder="1" applyAlignment="1">
      <alignment horizontal="center" vertical="center" wrapText="1"/>
    </xf>
    <xf numFmtId="164" fontId="14" fillId="0" borderId="85" xfId="0" applyNumberFormat="1" applyFont="1" applyBorder="1" applyAlignment="1">
      <alignment horizontal="center" vertical="center" wrapText="1"/>
    </xf>
    <xf numFmtId="171" fontId="14" fillId="0" borderId="51" xfId="0" applyNumberFormat="1" applyFont="1" applyBorder="1" applyAlignment="1">
      <alignment horizontal="center" vertical="center" wrapText="1"/>
    </xf>
    <xf numFmtId="174" fontId="14" fillId="0" borderId="155" xfId="0" applyNumberFormat="1" applyFont="1" applyBorder="1" applyAlignment="1">
      <alignment horizontal="center" vertical="center" wrapText="1"/>
    </xf>
    <xf numFmtId="2" fontId="14" fillId="0" borderId="84" xfId="0" applyNumberFormat="1" applyFont="1" applyBorder="1" applyAlignment="1">
      <alignment horizontal="center" vertical="center" wrapText="1"/>
    </xf>
    <xf numFmtId="0" fontId="13" fillId="0" borderId="63" xfId="0" applyFont="1" applyBorder="1" applyAlignment="1">
      <alignment horizontal="center" vertical="center" wrapText="1"/>
    </xf>
    <xf numFmtId="0" fontId="13" fillId="0" borderId="82" xfId="0" applyFont="1" applyBorder="1" applyAlignment="1">
      <alignment horizontal="center" vertical="center" wrapText="1"/>
    </xf>
    <xf numFmtId="166" fontId="13" fillId="0" borderId="151" xfId="0" applyNumberFormat="1" applyFont="1" applyBorder="1" applyAlignment="1">
      <alignment horizontal="center" vertical="center" wrapText="1"/>
    </xf>
    <xf numFmtId="165" fontId="13" fillId="3" borderId="154" xfId="0" applyNumberFormat="1" applyFont="1" applyFill="1" applyBorder="1" applyAlignment="1">
      <alignment horizontal="center" vertical="center" wrapText="1"/>
    </xf>
    <xf numFmtId="165" fontId="13" fillId="5" borderId="154" xfId="0" applyNumberFormat="1" applyFont="1" applyFill="1" applyBorder="1" applyAlignment="1">
      <alignment horizontal="center" vertical="center" wrapText="1"/>
    </xf>
    <xf numFmtId="0" fontId="14" fillId="0" borderId="84" xfId="0" applyFont="1" applyBorder="1" applyAlignment="1">
      <alignment horizontal="left" vertical="center" wrapText="1"/>
    </xf>
    <xf numFmtId="4" fontId="14" fillId="0" borderId="84" xfId="0" applyNumberFormat="1" applyFont="1" applyBorder="1" applyAlignment="1">
      <alignment horizontal="center" vertical="center" wrapText="1"/>
    </xf>
    <xf numFmtId="164" fontId="14" fillId="0" borderId="84" xfId="0" applyNumberFormat="1" applyFont="1" applyBorder="1" applyAlignment="1">
      <alignment horizontal="center" vertical="center" wrapText="1"/>
    </xf>
    <xf numFmtId="0" fontId="9" fillId="0" borderId="145" xfId="0" applyFont="1" applyBorder="1" applyAlignment="1">
      <alignment horizontal="center" vertical="center" wrapText="1"/>
    </xf>
    <xf numFmtId="166" fontId="13" fillId="3" borderId="154" xfId="0" applyNumberFormat="1" applyFont="1" applyFill="1" applyBorder="1" applyAlignment="1">
      <alignment horizontal="center" vertical="center" wrapText="1"/>
    </xf>
    <xf numFmtId="0" fontId="9" fillId="0" borderId="84" xfId="0" applyFont="1" applyBorder="1" applyAlignment="1">
      <alignment wrapText="1"/>
    </xf>
    <xf numFmtId="0" fontId="13" fillId="2" borderId="84" xfId="0" applyFont="1" applyFill="1" applyBorder="1" applyAlignment="1">
      <alignment horizontal="center" vertical="center" wrapText="1"/>
    </xf>
    <xf numFmtId="166" fontId="13" fillId="2" borderId="146" xfId="0" applyNumberFormat="1" applyFont="1" applyFill="1" applyBorder="1" applyAlignment="1">
      <alignment horizontal="center" vertical="center" wrapText="1"/>
    </xf>
    <xf numFmtId="165" fontId="13" fillId="7" borderId="154" xfId="0" applyNumberFormat="1" applyFont="1" applyFill="1" applyBorder="1" applyAlignment="1">
      <alignment horizontal="center" vertical="center" wrapText="1"/>
    </xf>
    <xf numFmtId="0" fontId="13" fillId="0" borderId="51" xfId="0" applyFont="1" applyBorder="1" applyAlignment="1">
      <alignment horizontal="center" vertical="center" wrapText="1"/>
    </xf>
    <xf numFmtId="175" fontId="14" fillId="0" borderId="51" xfId="0" applyNumberFormat="1" applyFont="1" applyBorder="1" applyAlignment="1">
      <alignment horizontal="right" vertical="center" wrapText="1"/>
    </xf>
    <xf numFmtId="166" fontId="14" fillId="0" borderId="155" xfId="0" applyNumberFormat="1" applyFont="1" applyBorder="1" applyAlignment="1">
      <alignment horizontal="left" vertical="center" wrapText="1"/>
    </xf>
    <xf numFmtId="175" fontId="14" fillId="0" borderId="51" xfId="0" applyNumberFormat="1" applyFont="1" applyBorder="1" applyAlignment="1">
      <alignment horizontal="center" vertical="center" wrapText="1"/>
    </xf>
    <xf numFmtId="166" fontId="14" fillId="0" borderId="155" xfId="0" applyNumberFormat="1" applyFont="1" applyBorder="1" applyAlignment="1">
      <alignment horizontal="center" vertical="center" wrapText="1"/>
    </xf>
    <xf numFmtId="165" fontId="14" fillId="0" borderId="154" xfId="0" applyNumberFormat="1" applyFont="1" applyBorder="1" applyAlignment="1">
      <alignment horizontal="left" vertical="center" wrapText="1"/>
    </xf>
    <xf numFmtId="0" fontId="14" fillId="0" borderId="51" xfId="0" applyFont="1" applyBorder="1" applyAlignment="1">
      <alignment vertical="center" wrapText="1"/>
    </xf>
    <xf numFmtId="0" fontId="13" fillId="0" borderId="84" xfId="0" applyFont="1" applyBorder="1" applyAlignment="1">
      <alignment horizontal="center" vertical="center" wrapText="1"/>
    </xf>
    <xf numFmtId="0" fontId="14" fillId="0" borderId="135" xfId="0" applyFont="1" applyBorder="1" applyAlignment="1">
      <alignment horizontal="center" vertical="center" wrapText="1"/>
    </xf>
    <xf numFmtId="166" fontId="13" fillId="7" borderId="154" xfId="0" applyNumberFormat="1" applyFont="1" applyFill="1" applyBorder="1" applyAlignment="1">
      <alignment horizontal="center" vertical="center" wrapText="1"/>
    </xf>
    <xf numFmtId="166" fontId="14" fillId="0" borderId="149" xfId="0" applyNumberFormat="1" applyFont="1" applyBorder="1" applyAlignment="1">
      <alignment horizontal="center" vertical="center" wrapText="1"/>
    </xf>
    <xf numFmtId="166" fontId="13" fillId="5" borderId="151" xfId="0" applyNumberFormat="1" applyFont="1" applyFill="1" applyBorder="1" applyAlignment="1">
      <alignment horizontal="center" vertical="center" wrapText="1"/>
    </xf>
    <xf numFmtId="0" fontId="13" fillId="0" borderId="85" xfId="0" applyFont="1" applyBorder="1" applyAlignment="1">
      <alignment horizontal="center" vertical="center" wrapText="1"/>
    </xf>
    <xf numFmtId="0" fontId="13" fillId="5" borderId="42" xfId="0" applyFont="1" applyFill="1" applyBorder="1" applyAlignment="1">
      <alignment horizontal="center" vertical="center" wrapText="1"/>
    </xf>
    <xf numFmtId="0" fontId="13" fillId="5" borderId="134" xfId="0" applyFont="1" applyFill="1" applyBorder="1" applyAlignment="1">
      <alignment horizontal="center" vertical="center" wrapText="1"/>
    </xf>
    <xf numFmtId="0" fontId="13" fillId="5" borderId="85" xfId="0" applyFont="1" applyFill="1" applyBorder="1" applyAlignment="1">
      <alignment horizontal="center" vertical="center" wrapText="1"/>
    </xf>
    <xf numFmtId="166" fontId="13" fillId="5" borderId="153" xfId="0" applyNumberFormat="1" applyFont="1" applyFill="1" applyBorder="1" applyAlignment="1">
      <alignment horizontal="center" vertical="center" wrapText="1"/>
    </xf>
    <xf numFmtId="0" fontId="15" fillId="0" borderId="145" xfId="0" applyFont="1" applyBorder="1" applyAlignment="1">
      <alignment wrapText="1"/>
    </xf>
    <xf numFmtId="4" fontId="14" fillId="0" borderId="76" xfId="0" applyNumberFormat="1" applyFont="1" applyBorder="1" applyAlignment="1">
      <alignment horizontal="center" vertical="center" wrapText="1"/>
    </xf>
    <xf numFmtId="0" fontId="14" fillId="0" borderId="133" xfId="0" applyFont="1" applyBorder="1" applyAlignment="1">
      <alignment horizontal="center" vertical="center" wrapText="1"/>
    </xf>
    <xf numFmtId="49" fontId="14" fillId="0" borderId="51" xfId="0" applyNumberFormat="1" applyFont="1" applyBorder="1" applyAlignment="1">
      <alignment horizontal="center" vertical="center" wrapText="1"/>
    </xf>
    <xf numFmtId="0" fontId="11" fillId="0" borderId="150" xfId="0" applyFont="1" applyBorder="1" applyAlignment="1">
      <alignment horizontal="center" wrapText="1"/>
    </xf>
    <xf numFmtId="0" fontId="11" fillId="0" borderId="145" xfId="0" applyFont="1" applyBorder="1" applyAlignment="1">
      <alignment wrapText="1"/>
    </xf>
    <xf numFmtId="166" fontId="13" fillId="9" borderId="154" xfId="0" applyNumberFormat="1" applyFont="1" applyFill="1" applyBorder="1" applyAlignment="1">
      <alignment horizontal="center" vertical="center" wrapText="1"/>
    </xf>
    <xf numFmtId="169" fontId="14" fillId="0" borderId="154" xfId="0" applyNumberFormat="1" applyFont="1" applyBorder="1" applyAlignment="1">
      <alignment horizontal="center" vertical="center" wrapText="1"/>
    </xf>
    <xf numFmtId="0" fontId="14" fillId="0" borderId="85" xfId="0" applyFont="1" applyBorder="1" applyAlignment="1">
      <alignment horizontal="center" vertical="center" wrapText="1"/>
    </xf>
    <xf numFmtId="166" fontId="14" fillId="0" borderId="146" xfId="0" applyNumberFormat="1" applyFont="1" applyBorder="1" applyAlignment="1">
      <alignment horizontal="center" vertical="center" wrapText="1"/>
    </xf>
    <xf numFmtId="175" fontId="14" fillId="0" borderId="155" xfId="0" applyNumberFormat="1" applyFont="1" applyBorder="1" applyAlignment="1">
      <alignment horizontal="center" vertical="center" wrapText="1"/>
    </xf>
    <xf numFmtId="178" fontId="14" fillId="0" borderId="51" xfId="0" applyNumberFormat="1" applyFont="1" applyBorder="1" applyAlignment="1">
      <alignment horizontal="center" vertical="center" wrapText="1"/>
    </xf>
    <xf numFmtId="166" fontId="14" fillId="0" borderId="155" xfId="0" applyNumberFormat="1" applyFont="1" applyBorder="1" applyAlignment="1">
      <alignment horizontal="right" vertical="center" wrapText="1"/>
    </xf>
    <xf numFmtId="166" fontId="14" fillId="5" borderId="154" xfId="0" applyNumberFormat="1"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4" fillId="5" borderId="42" xfId="0" applyFont="1" applyFill="1" applyBorder="1" applyAlignment="1">
      <alignment horizontal="center" vertical="center" wrapText="1"/>
    </xf>
    <xf numFmtId="165" fontId="14" fillId="5" borderId="154" xfId="0" applyNumberFormat="1" applyFont="1" applyFill="1" applyBorder="1" applyAlignment="1">
      <alignment horizontal="center" vertical="center" wrapText="1"/>
    </xf>
    <xf numFmtId="165" fontId="14" fillId="9" borderId="154" xfId="0" applyNumberFormat="1" applyFont="1" applyFill="1" applyBorder="1" applyAlignment="1">
      <alignment horizontal="center" vertical="center" wrapText="1"/>
    </xf>
    <xf numFmtId="0" fontId="13" fillId="3" borderId="133" xfId="0" applyFont="1" applyFill="1" applyBorder="1" applyAlignment="1">
      <alignment horizontal="center" vertical="center" wrapText="1"/>
    </xf>
    <xf numFmtId="166" fontId="13" fillId="5" borderId="157" xfId="0" applyNumberFormat="1" applyFont="1" applyFill="1" applyBorder="1" applyAlignment="1">
      <alignment horizontal="center" vertical="center" wrapText="1"/>
    </xf>
    <xf numFmtId="179" fontId="13" fillId="5" borderId="149" xfId="0" applyNumberFormat="1" applyFont="1" applyFill="1" applyBorder="1" applyAlignment="1">
      <alignment horizontal="center" vertical="center" wrapText="1"/>
    </xf>
    <xf numFmtId="0" fontId="9" fillId="0" borderId="158" xfId="0" applyFont="1" applyBorder="1" applyAlignment="1">
      <alignment wrapText="1"/>
    </xf>
    <xf numFmtId="166" fontId="13" fillId="5" borderId="162" xfId="0" applyNumberFormat="1" applyFont="1" applyFill="1" applyBorder="1" applyAlignment="1">
      <alignment horizontal="center" vertical="center" wrapText="1"/>
    </xf>
    <xf numFmtId="181" fontId="13" fillId="0" borderId="166" xfId="0" applyNumberFormat="1" applyFont="1" applyBorder="1" applyAlignment="1">
      <alignment horizontal="center" vertical="center" wrapText="1"/>
    </xf>
    <xf numFmtId="181" fontId="14" fillId="0" borderId="168" xfId="0" applyNumberFormat="1" applyFont="1" applyBorder="1" applyAlignment="1">
      <alignment horizontal="center" vertical="center" wrapText="1"/>
    </xf>
    <xf numFmtId="175" fontId="13" fillId="0" borderId="154" xfId="0" applyNumberFormat="1" applyFont="1" applyBorder="1" applyAlignment="1">
      <alignment horizontal="center" vertical="center" wrapText="1"/>
    </xf>
    <xf numFmtId="181" fontId="14" fillId="0" borderId="154" xfId="0" applyNumberFormat="1" applyFont="1" applyBorder="1" applyAlignment="1">
      <alignment horizontal="center" vertical="center" wrapText="1"/>
    </xf>
    <xf numFmtId="0" fontId="13" fillId="0" borderId="169" xfId="0" applyFont="1" applyBorder="1" applyAlignment="1">
      <alignment horizontal="center" vertical="center" wrapText="1"/>
    </xf>
    <xf numFmtId="0" fontId="13" fillId="0" borderId="99" xfId="0" applyFont="1" applyBorder="1" applyAlignment="1">
      <alignment horizontal="center" vertical="center" wrapText="1"/>
    </xf>
    <xf numFmtId="10" fontId="14" fillId="0" borderId="100" xfId="0" applyNumberFormat="1" applyFont="1" applyBorder="1" applyAlignment="1">
      <alignment horizontal="center" vertical="center" wrapText="1"/>
    </xf>
    <xf numFmtId="175" fontId="14" fillId="0" borderId="154" xfId="0" applyNumberFormat="1" applyFont="1" applyBorder="1" applyAlignment="1">
      <alignment horizontal="center" vertical="center" wrapText="1"/>
    </xf>
    <xf numFmtId="0" fontId="13" fillId="0" borderId="170" xfId="0" applyFont="1" applyBorder="1" applyAlignment="1">
      <alignment horizontal="center" vertical="center" wrapText="1"/>
    </xf>
    <xf numFmtId="9" fontId="14" fillId="0" borderId="171" xfId="0" applyNumberFormat="1" applyFont="1" applyBorder="1" applyAlignment="1">
      <alignment horizontal="center" vertical="center" wrapText="1"/>
    </xf>
    <xf numFmtId="182" fontId="13" fillId="0" borderId="171" xfId="0" applyNumberFormat="1" applyFont="1" applyBorder="1" applyAlignment="1">
      <alignment horizontal="center" vertical="center" wrapText="1"/>
    </xf>
    <xf numFmtId="0" fontId="14" fillId="0" borderId="172" xfId="0" applyFont="1" applyBorder="1" applyAlignment="1">
      <alignment horizontal="center" vertical="center" wrapText="1"/>
    </xf>
    <xf numFmtId="181" fontId="13" fillId="5" borderId="173" xfId="0" applyNumberFormat="1" applyFont="1" applyFill="1" applyBorder="1" applyAlignment="1">
      <alignment horizontal="center" vertical="center" wrapText="1"/>
    </xf>
    <xf numFmtId="0" fontId="18" fillId="0" borderId="84" xfId="1" applyFont="1"/>
    <xf numFmtId="0" fontId="18" fillId="0" borderId="84" xfId="1" applyFont="1" applyFill="1"/>
    <xf numFmtId="0" fontId="2" fillId="0" borderId="84" xfId="1"/>
    <xf numFmtId="0" fontId="18" fillId="0" borderId="174" xfId="1" applyFont="1" applyBorder="1"/>
    <xf numFmtId="0" fontId="18" fillId="0" borderId="175" xfId="1" applyFont="1" applyBorder="1"/>
    <xf numFmtId="0" fontId="18" fillId="0" borderId="176" xfId="1" applyFont="1" applyFill="1" applyBorder="1"/>
    <xf numFmtId="0" fontId="18" fillId="0" borderId="177" xfId="1" applyFont="1" applyBorder="1"/>
    <xf numFmtId="0" fontId="18" fillId="0" borderId="84" xfId="1" applyFont="1" applyBorder="1"/>
    <xf numFmtId="0" fontId="18" fillId="0" borderId="179" xfId="1" applyFont="1" applyFill="1" applyBorder="1"/>
    <xf numFmtId="0" fontId="20" fillId="0" borderId="178" xfId="1" applyFont="1" applyBorder="1" applyAlignment="1">
      <alignment horizontal="left" vertical="center"/>
    </xf>
    <xf numFmtId="0" fontId="21" fillId="0" borderId="178" xfId="1" applyFont="1" applyBorder="1" applyAlignment="1">
      <alignment horizontal="left" vertical="center"/>
    </xf>
    <xf numFmtId="0" fontId="22" fillId="0" borderId="84" xfId="1" applyFont="1" applyBorder="1"/>
    <xf numFmtId="0" fontId="23" fillId="0" borderId="84" xfId="1" applyFont="1" applyBorder="1"/>
    <xf numFmtId="0" fontId="24" fillId="0" borderId="179" xfId="1" applyFont="1" applyFill="1" applyBorder="1" applyAlignment="1">
      <alignment horizontal="center" wrapText="1"/>
    </xf>
    <xf numFmtId="0" fontId="12" fillId="0" borderId="84" xfId="1" applyFont="1" applyBorder="1"/>
    <xf numFmtId="0" fontId="19" fillId="0" borderId="179" xfId="3" applyFont="1" applyFill="1" applyBorder="1" applyAlignment="1">
      <alignment horizontal="center" vertical="center"/>
    </xf>
    <xf numFmtId="0" fontId="19" fillId="0" borderId="179" xfId="1" applyFont="1" applyFill="1" applyBorder="1" applyAlignment="1">
      <alignment horizontal="center" vertical="center"/>
    </xf>
    <xf numFmtId="0" fontId="12" fillId="0" borderId="198" xfId="1" applyFont="1" applyBorder="1" applyAlignment="1">
      <alignment horizontal="center"/>
    </xf>
    <xf numFmtId="0" fontId="27" fillId="0" borderId="192" xfId="1" applyFont="1" applyBorder="1" applyAlignment="1">
      <alignment horizontal="center"/>
    </xf>
    <xf numFmtId="0" fontId="12" fillId="0" borderId="192" xfId="1" applyFont="1" applyBorder="1" applyAlignment="1">
      <alignment vertical="center"/>
    </xf>
    <xf numFmtId="0" fontId="12" fillId="0" borderId="193" xfId="1" applyFont="1" applyBorder="1" applyAlignment="1">
      <alignment vertical="center"/>
    </xf>
    <xf numFmtId="0" fontId="19" fillId="0" borderId="179" xfId="1" applyFont="1" applyFill="1" applyBorder="1" applyAlignment="1">
      <alignment vertical="center"/>
    </xf>
    <xf numFmtId="0" fontId="12" fillId="0" borderId="142" xfId="1" applyFont="1" applyBorder="1" applyAlignment="1">
      <alignment horizontal="center"/>
    </xf>
    <xf numFmtId="0" fontId="27" fillId="0" borderId="143" xfId="1" applyFont="1" applyBorder="1" applyAlignment="1">
      <alignment horizontal="center"/>
    </xf>
    <xf numFmtId="0" fontId="12" fillId="0" borderId="143" xfId="1" applyFont="1" applyBorder="1" applyAlignment="1">
      <alignment horizontal="right" vertical="center"/>
    </xf>
    <xf numFmtId="0" fontId="12" fillId="0" borderId="199" xfId="1" applyFont="1" applyBorder="1" applyAlignment="1">
      <alignment horizontal="center" vertical="center"/>
    </xf>
    <xf numFmtId="0" fontId="12" fillId="0" borderId="200" xfId="1" applyFont="1" applyBorder="1" applyAlignment="1">
      <alignment horizontal="center" vertical="center"/>
    </xf>
    <xf numFmtId="0" fontId="12" fillId="0" borderId="145" xfId="1" applyFont="1" applyBorder="1" applyAlignment="1">
      <alignment horizontal="center"/>
    </xf>
    <xf numFmtId="0" fontId="27" fillId="0" borderId="84" xfId="1" applyFont="1" applyBorder="1" applyAlignment="1">
      <alignment horizontal="center"/>
    </xf>
    <xf numFmtId="0" fontId="12" fillId="0" borderId="84" xfId="1" applyFont="1" applyBorder="1" applyAlignment="1">
      <alignment horizontal="right" vertical="center"/>
    </xf>
    <xf numFmtId="1" fontId="12" fillId="0" borderId="180" xfId="1" applyNumberFormat="1" applyFont="1" applyBorder="1" applyAlignment="1">
      <alignment horizontal="center" vertical="center"/>
    </xf>
    <xf numFmtId="1" fontId="12" fillId="0" borderId="201" xfId="1" applyNumberFormat="1" applyFont="1" applyBorder="1" applyAlignment="1">
      <alignment horizontal="center" vertical="center"/>
    </xf>
    <xf numFmtId="1" fontId="19" fillId="0" borderId="179" xfId="1" applyNumberFormat="1" applyFont="1" applyFill="1" applyBorder="1" applyAlignment="1">
      <alignment horizontal="center" vertical="center"/>
    </xf>
    <xf numFmtId="1" fontId="12" fillId="0" borderId="146" xfId="1" applyNumberFormat="1" applyFont="1" applyBorder="1" applyAlignment="1">
      <alignment horizontal="center" vertical="center"/>
    </xf>
    <xf numFmtId="0" fontId="12" fillId="0" borderId="202" xfId="1" applyFont="1" applyBorder="1" applyAlignment="1">
      <alignment horizontal="left"/>
    </xf>
    <xf numFmtId="0" fontId="12" fillId="0" borderId="188" xfId="1" applyFont="1" applyBorder="1" applyAlignment="1">
      <alignment horizontal="center"/>
    </xf>
    <xf numFmtId="0" fontId="12" fillId="0" borderId="189" xfId="1" applyFont="1" applyBorder="1" applyAlignment="1">
      <alignment horizontal="center"/>
    </xf>
    <xf numFmtId="0" fontId="19" fillId="0" borderId="179" xfId="1" applyFont="1" applyFill="1" applyBorder="1" applyAlignment="1">
      <alignment horizontal="center"/>
    </xf>
    <xf numFmtId="0" fontId="12" fillId="0" borderId="203" xfId="1" applyFont="1" applyBorder="1"/>
    <xf numFmtId="0" fontId="12" fillId="0" borderId="204" xfId="1" applyFont="1" applyBorder="1"/>
    <xf numFmtId="0" fontId="12" fillId="0" borderId="205" xfId="1" applyFont="1" applyBorder="1"/>
    <xf numFmtId="0" fontId="12" fillId="0" borderId="142" xfId="1" applyFont="1" applyBorder="1"/>
    <xf numFmtId="0" fontId="12" fillId="0" borderId="143" xfId="1" applyFont="1" applyBorder="1"/>
    <xf numFmtId="0" fontId="12" fillId="0" borderId="144" xfId="1" applyFont="1" applyBorder="1"/>
    <xf numFmtId="0" fontId="29" fillId="0" borderId="179" xfId="1" applyFont="1" applyFill="1" applyBorder="1" applyAlignment="1" applyProtection="1">
      <alignment horizontal="center"/>
      <protection locked="0"/>
    </xf>
    <xf numFmtId="0" fontId="12" fillId="0" borderId="145" xfId="1" applyFont="1" applyBorder="1"/>
    <xf numFmtId="0" fontId="12" fillId="0" borderId="146" xfId="1" applyFont="1" applyBorder="1"/>
    <xf numFmtId="0" fontId="27" fillId="57" borderId="206" xfId="1" applyFont="1" applyFill="1" applyBorder="1" applyAlignment="1">
      <alignment horizontal="center" vertical="center"/>
    </xf>
    <xf numFmtId="0" fontId="29" fillId="0" borderId="179" xfId="1" applyFont="1" applyFill="1" applyBorder="1" applyAlignment="1">
      <alignment horizontal="center" vertical="center"/>
    </xf>
    <xf numFmtId="0" fontId="12" fillId="57" borderId="210" xfId="1" applyFont="1" applyFill="1" applyBorder="1" applyAlignment="1">
      <alignment horizontal="center" vertical="center"/>
    </xf>
    <xf numFmtId="4" fontId="12" fillId="57" borderId="210" xfId="1" applyNumberFormat="1" applyFont="1" applyFill="1" applyBorder="1" applyAlignment="1">
      <alignment horizontal="center" vertical="center"/>
    </xf>
    <xf numFmtId="4" fontId="18" fillId="0" borderId="179" xfId="1" applyNumberFormat="1" applyFont="1" applyFill="1" applyBorder="1" applyAlignment="1">
      <alignment horizontal="center" vertical="center"/>
    </xf>
    <xf numFmtId="0" fontId="29" fillId="0" borderId="179" xfId="1" applyFont="1" applyFill="1" applyBorder="1" applyAlignment="1">
      <alignment horizontal="left" vertical="center"/>
    </xf>
    <xf numFmtId="0" fontId="27" fillId="57" borderId="199" xfId="1" applyFont="1" applyFill="1" applyBorder="1" applyAlignment="1">
      <alignment horizontal="center"/>
    </xf>
    <xf numFmtId="0" fontId="27" fillId="57" borderId="200" xfId="1" applyFont="1" applyFill="1" applyBorder="1" applyAlignment="1">
      <alignment horizontal="center"/>
    </xf>
    <xf numFmtId="0" fontId="29" fillId="0" borderId="179" xfId="1" applyFont="1" applyFill="1" applyBorder="1" applyAlignment="1">
      <alignment horizontal="center"/>
    </xf>
    <xf numFmtId="185" fontId="12" fillId="0" borderId="180" xfId="4" applyFont="1" applyBorder="1"/>
    <xf numFmtId="185" fontId="12" fillId="0" borderId="201" xfId="4" applyFont="1" applyBorder="1"/>
    <xf numFmtId="185" fontId="18" fillId="0" borderId="179" xfId="4" applyFont="1" applyFill="1" applyBorder="1"/>
    <xf numFmtId="0" fontId="12" fillId="0" borderId="198" xfId="1" applyFont="1" applyBorder="1"/>
    <xf numFmtId="0" fontId="12" fillId="0" borderId="192" xfId="1" applyFont="1" applyBorder="1"/>
    <xf numFmtId="0" fontId="12" fillId="0" borderId="219" xfId="1" applyFont="1" applyBorder="1"/>
    <xf numFmtId="0" fontId="12" fillId="0" borderId="191" xfId="1" applyFont="1" applyBorder="1"/>
    <xf numFmtId="185" fontId="12" fillId="0" borderId="222" xfId="4" applyFont="1" applyBorder="1"/>
    <xf numFmtId="185" fontId="12" fillId="0" borderId="226" xfId="1" applyNumberFormat="1" applyFont="1" applyBorder="1"/>
    <xf numFmtId="185" fontId="18" fillId="0" borderId="179" xfId="1" applyNumberFormat="1" applyFont="1" applyFill="1" applyBorder="1"/>
    <xf numFmtId="0" fontId="27" fillId="57" borderId="213" xfId="1" applyFont="1" applyFill="1" applyBorder="1" applyAlignment="1">
      <alignment horizontal="center"/>
    </xf>
    <xf numFmtId="0" fontId="12" fillId="0" borderId="216" xfId="1" applyFont="1" applyBorder="1" applyAlignment="1">
      <alignment horizontal="center"/>
    </xf>
    <xf numFmtId="2" fontId="12" fillId="0" borderId="180" xfId="1" applyNumberFormat="1" applyFont="1" applyBorder="1"/>
    <xf numFmtId="0" fontId="12" fillId="0" borderId="227" xfId="1" applyFont="1" applyBorder="1"/>
    <xf numFmtId="185" fontId="12" fillId="0" borderId="228" xfId="4" applyFont="1" applyBorder="1"/>
    <xf numFmtId="185" fontId="12" fillId="0" borderId="226" xfId="4" applyFont="1" applyBorder="1"/>
    <xf numFmtId="0" fontId="27" fillId="57" borderId="208" xfId="1" applyFont="1" applyFill="1" applyBorder="1" applyAlignment="1">
      <alignment horizontal="center"/>
    </xf>
    <xf numFmtId="0" fontId="27" fillId="57" borderId="199" xfId="1" applyFont="1" applyFill="1" applyBorder="1"/>
    <xf numFmtId="2" fontId="12" fillId="0" borderId="180" xfId="1" applyNumberFormat="1" applyFont="1" applyBorder="1" applyAlignment="1">
      <alignment horizontal="center"/>
    </xf>
    <xf numFmtId="2" fontId="12" fillId="0" borderId="216" xfId="1" applyNumberFormat="1" applyFont="1" applyBorder="1" applyAlignment="1">
      <alignment horizontal="center"/>
    </xf>
    <xf numFmtId="0" fontId="12" fillId="0" borderId="222" xfId="1" applyFont="1" applyBorder="1"/>
    <xf numFmtId="0" fontId="12" fillId="0" borderId="211" xfId="1" applyFont="1" applyBorder="1"/>
    <xf numFmtId="185" fontId="12" fillId="0" borderId="229" xfId="4" applyFont="1" applyBorder="1"/>
    <xf numFmtId="0" fontId="27" fillId="57" borderId="208" xfId="1" applyFont="1" applyFill="1" applyBorder="1" applyAlignment="1">
      <alignment horizontal="center" wrapText="1"/>
    </xf>
    <xf numFmtId="0" fontId="27" fillId="57" borderId="199" xfId="1" applyFont="1" applyFill="1" applyBorder="1" applyAlignment="1">
      <alignment horizontal="center" wrapText="1"/>
    </xf>
    <xf numFmtId="0" fontId="27" fillId="57" borderId="200" xfId="1" applyFont="1" applyFill="1" applyBorder="1" applyAlignment="1">
      <alignment horizontal="center" wrapText="1"/>
    </xf>
    <xf numFmtId="0" fontId="29" fillId="0" borderId="179" xfId="1" applyFont="1" applyFill="1" applyBorder="1" applyAlignment="1">
      <alignment horizontal="center" wrapText="1"/>
    </xf>
    <xf numFmtId="0" fontId="12" fillId="0" borderId="215" xfId="1" applyFont="1" applyBorder="1" applyAlignment="1">
      <alignment horizontal="left"/>
    </xf>
    <xf numFmtId="0" fontId="12" fillId="0" borderId="216" xfId="1" applyFont="1" applyBorder="1" applyAlignment="1">
      <alignment horizontal="left"/>
    </xf>
    <xf numFmtId="185" fontId="12" fillId="0" borderId="180" xfId="4" applyFont="1" applyBorder="1" applyAlignment="1">
      <alignment horizontal="center"/>
    </xf>
    <xf numFmtId="0" fontId="12" fillId="0" borderId="216" xfId="5" applyNumberFormat="1" applyFont="1" applyBorder="1" applyAlignment="1">
      <alignment horizontal="center"/>
    </xf>
    <xf numFmtId="186" fontId="12" fillId="0" borderId="194" xfId="1" applyNumberFormat="1" applyFont="1" applyBorder="1" applyAlignment="1">
      <alignment horizontal="center" wrapText="1"/>
    </xf>
    <xf numFmtId="185" fontId="12" fillId="0" borderId="230" xfId="4" applyFont="1" applyBorder="1" applyAlignment="1">
      <alignment horizontal="center" wrapText="1"/>
    </xf>
    <xf numFmtId="185" fontId="18" fillId="0" borderId="179" xfId="4" applyFont="1" applyFill="1" applyBorder="1" applyAlignment="1">
      <alignment horizontal="center" wrapText="1"/>
    </xf>
    <xf numFmtId="186" fontId="12" fillId="57" borderId="226" xfId="1" applyNumberFormat="1" applyFont="1" applyFill="1" applyBorder="1"/>
    <xf numFmtId="186" fontId="18" fillId="0" borderId="179" xfId="1" applyNumberFormat="1" applyFont="1" applyFill="1" applyBorder="1"/>
    <xf numFmtId="0" fontId="27" fillId="57" borderId="212" xfId="1" applyFont="1" applyFill="1" applyBorder="1" applyAlignment="1">
      <alignment horizontal="center" wrapText="1"/>
    </xf>
    <xf numFmtId="187" fontId="12" fillId="0" borderId="216" xfId="4" applyNumberFormat="1" applyFont="1" applyBorder="1"/>
    <xf numFmtId="9" fontId="12" fillId="0" borderId="217" xfId="5" applyFont="1" applyBorder="1"/>
    <xf numFmtId="9" fontId="12" fillId="0" borderId="180" xfId="5" applyFont="1" applyBorder="1" applyAlignment="1">
      <alignment horizontal="center"/>
    </xf>
    <xf numFmtId="187" fontId="12" fillId="0" borderId="201" xfId="4" applyNumberFormat="1" applyFont="1" applyBorder="1"/>
    <xf numFmtId="187" fontId="18" fillId="0" borderId="179" xfId="4" applyNumberFormat="1" applyFont="1" applyFill="1" applyBorder="1"/>
    <xf numFmtId="187" fontId="12" fillId="0" borderId="204" xfId="4" applyNumberFormat="1" applyFont="1" applyBorder="1"/>
    <xf numFmtId="9" fontId="12" fillId="0" borderId="220" xfId="5" applyFont="1" applyBorder="1"/>
    <xf numFmtId="187" fontId="12" fillId="0" borderId="226" xfId="1" applyNumberFormat="1" applyFont="1" applyBorder="1"/>
    <xf numFmtId="187" fontId="18" fillId="0" borderId="179" xfId="1" applyNumberFormat="1" applyFont="1" applyFill="1" applyBorder="1"/>
    <xf numFmtId="187" fontId="12" fillId="57" borderId="226" xfId="1" applyNumberFormat="1" applyFont="1" applyFill="1" applyBorder="1"/>
    <xf numFmtId="0" fontId="12" fillId="0" borderId="188" xfId="1" applyFont="1" applyBorder="1"/>
    <xf numFmtId="0" fontId="32" fillId="0" borderId="179" xfId="1" applyFont="1" applyFill="1" applyBorder="1"/>
    <xf numFmtId="0" fontId="12" fillId="0" borderId="84" xfId="1" applyFont="1" applyBorder="1" applyAlignment="1">
      <alignment horizontal="center"/>
    </xf>
    <xf numFmtId="0" fontId="12" fillId="0" borderId="146" xfId="1" applyFont="1" applyBorder="1" applyAlignment="1">
      <alignment horizontal="center"/>
    </xf>
    <xf numFmtId="0" fontId="18" fillId="0" borderId="179" xfId="1" applyFont="1" applyFill="1" applyBorder="1" applyAlignment="1">
      <alignment horizontal="center"/>
    </xf>
    <xf numFmtId="0" fontId="27" fillId="0" borderId="215" xfId="1" applyFont="1" applyBorder="1"/>
    <xf numFmtId="0" fontId="12" fillId="0" borderId="216" xfId="1" applyFont="1" applyBorder="1"/>
    <xf numFmtId="0" fontId="12" fillId="0" borderId="231" xfId="1" applyFont="1" applyBorder="1"/>
    <xf numFmtId="0" fontId="27" fillId="0" borderId="145" xfId="1" applyFont="1" applyBorder="1" applyAlignment="1">
      <alignment horizontal="left"/>
    </xf>
    <xf numFmtId="0" fontId="33" fillId="0" borderId="179" xfId="1" applyFont="1" applyFill="1" applyBorder="1" applyAlignment="1">
      <alignment wrapText="1"/>
    </xf>
    <xf numFmtId="0" fontId="12" fillId="0" borderId="84" xfId="1" applyFont="1" applyBorder="1" applyAlignment="1">
      <alignment horizontal="left"/>
    </xf>
    <xf numFmtId="0" fontId="12" fillId="0" borderId="145" xfId="1" applyFont="1" applyBorder="1" applyAlignment="1">
      <alignment horizontal="left"/>
    </xf>
    <xf numFmtId="0" fontId="24" fillId="0" borderId="179" xfId="1" applyFont="1" applyFill="1" applyBorder="1" applyAlignment="1">
      <alignment horizontal="right"/>
    </xf>
    <xf numFmtId="0" fontId="18" fillId="0" borderId="232" xfId="1" applyFont="1" applyBorder="1"/>
    <xf numFmtId="0" fontId="18" fillId="0" borderId="233" xfId="1" applyFont="1" applyBorder="1"/>
    <xf numFmtId="0" fontId="18" fillId="0" borderId="234" xfId="1" applyFont="1" applyFill="1" applyBorder="1"/>
    <xf numFmtId="0" fontId="14" fillId="0" borderId="42" xfId="0" applyFont="1" applyBorder="1" applyAlignment="1">
      <alignment horizontal="left" vertical="center" wrapText="1"/>
    </xf>
    <xf numFmtId="0" fontId="12" fillId="0" borderId="44" xfId="0" applyFont="1" applyBorder="1" applyAlignment="1">
      <alignment wrapText="1"/>
    </xf>
    <xf numFmtId="0" fontId="12" fillId="0" borderId="45" xfId="0" applyFont="1" applyBorder="1" applyAlignment="1">
      <alignment wrapText="1"/>
    </xf>
    <xf numFmtId="0" fontId="13" fillId="5" borderId="20" xfId="0" applyFont="1" applyFill="1" applyBorder="1" applyAlignment="1">
      <alignment horizontal="center" vertical="center" wrapText="1"/>
    </xf>
    <xf numFmtId="0" fontId="12" fillId="0" borderId="21" xfId="0" applyFont="1" applyBorder="1" applyAlignment="1">
      <alignment wrapText="1"/>
    </xf>
    <xf numFmtId="0" fontId="12" fillId="0" borderId="46" xfId="0" applyFont="1" applyBorder="1" applyAlignment="1">
      <alignment wrapText="1"/>
    </xf>
    <xf numFmtId="0" fontId="13" fillId="2" borderId="28" xfId="0" applyFont="1" applyFill="1" applyBorder="1" applyAlignment="1">
      <alignment horizontal="center" vertical="center" wrapText="1"/>
    </xf>
    <xf numFmtId="0" fontId="12" fillId="0" borderId="34" xfId="0" applyFont="1" applyBorder="1" applyAlignment="1">
      <alignment wrapText="1"/>
    </xf>
    <xf numFmtId="0" fontId="13" fillId="0" borderId="29" xfId="0" applyFont="1" applyBorder="1" applyAlignment="1">
      <alignment horizontal="center" vertical="center" wrapText="1"/>
    </xf>
    <xf numFmtId="0" fontId="12" fillId="0" borderId="30" xfId="0" applyFont="1" applyBorder="1" applyAlignment="1">
      <alignment wrapText="1"/>
    </xf>
    <xf numFmtId="0" fontId="14" fillId="0" borderId="60" xfId="0" applyFont="1" applyBorder="1" applyAlignment="1">
      <alignment horizontal="left" vertical="center" wrapText="1"/>
    </xf>
    <xf numFmtId="0" fontId="12" fillId="0" borderId="12" xfId="0" applyFont="1" applyBorder="1" applyAlignment="1">
      <alignment wrapText="1"/>
    </xf>
    <xf numFmtId="0" fontId="13" fillId="2" borderId="27" xfId="0" applyFont="1" applyFill="1" applyBorder="1" applyAlignment="1">
      <alignment horizontal="center" vertical="center" wrapText="1"/>
    </xf>
    <xf numFmtId="0" fontId="12" fillId="0" borderId="33" xfId="0" applyFont="1" applyBorder="1" applyAlignment="1">
      <alignment wrapText="1"/>
    </xf>
    <xf numFmtId="4" fontId="13" fillId="2" borderId="28" xfId="0" applyNumberFormat="1"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2" fillId="0" borderId="25" xfId="0" applyFont="1" applyBorder="1" applyAlignment="1">
      <alignment wrapText="1"/>
    </xf>
    <xf numFmtId="0" fontId="12" fillId="0" borderId="26" xfId="0" applyFont="1" applyBorder="1" applyAlignment="1">
      <alignment wrapText="1"/>
    </xf>
    <xf numFmtId="0" fontId="13" fillId="0" borderId="20" xfId="0" applyFont="1" applyBorder="1" applyAlignment="1">
      <alignment horizontal="center" vertical="center" wrapText="1"/>
    </xf>
    <xf numFmtId="166" fontId="13" fillId="2" borderId="31" xfId="0" applyNumberFormat="1" applyFont="1" applyFill="1" applyBorder="1" applyAlignment="1">
      <alignment horizontal="center" vertical="center" wrapText="1"/>
    </xf>
    <xf numFmtId="0" fontId="12" fillId="0" borderId="36" xfId="0" applyFont="1" applyBorder="1" applyAlignment="1">
      <alignment wrapText="1"/>
    </xf>
    <xf numFmtId="0" fontId="12" fillId="0" borderId="22" xfId="0" applyFont="1" applyBorder="1" applyAlignment="1">
      <alignment wrapText="1"/>
    </xf>
    <xf numFmtId="0" fontId="12" fillId="0" borderId="58" xfId="0" applyFont="1" applyBorder="1" applyAlignment="1">
      <alignment wrapText="1"/>
    </xf>
    <xf numFmtId="0" fontId="12" fillId="0" borderId="41" xfId="0" applyFont="1" applyBorder="1" applyAlignment="1">
      <alignment wrapText="1"/>
    </xf>
    <xf numFmtId="0" fontId="12" fillId="0" borderId="66" xfId="0" applyFont="1" applyBorder="1" applyAlignment="1">
      <alignment wrapText="1"/>
    </xf>
    <xf numFmtId="0" fontId="14" fillId="0" borderId="69" xfId="0" applyFont="1" applyBorder="1" applyAlignment="1">
      <alignment horizontal="left" vertical="center" wrapText="1"/>
    </xf>
    <xf numFmtId="0" fontId="12" fillId="0" borderId="54" xfId="0" applyFont="1" applyBorder="1" applyAlignment="1">
      <alignment wrapText="1"/>
    </xf>
    <xf numFmtId="0" fontId="12" fillId="0" borderId="70" xfId="0" applyFont="1" applyBorder="1" applyAlignment="1">
      <alignment wrapText="1"/>
    </xf>
    <xf numFmtId="0" fontId="12" fillId="0" borderId="67" xfId="0" applyFont="1" applyBorder="1" applyAlignment="1">
      <alignment wrapText="1"/>
    </xf>
    <xf numFmtId="0" fontId="14" fillId="0" borderId="68" xfId="0" applyFont="1" applyBorder="1" applyAlignment="1">
      <alignment horizontal="left" vertical="center" wrapText="1"/>
    </xf>
    <xf numFmtId="0" fontId="11" fillId="0" borderId="4" xfId="0" applyFont="1" applyBorder="1" applyAlignment="1">
      <alignment horizontal="center" vertical="center" wrapText="1"/>
    </xf>
    <xf numFmtId="0" fontId="12" fillId="0" borderId="5" xfId="0" applyFont="1" applyBorder="1" applyAlignment="1">
      <alignment wrapText="1"/>
    </xf>
    <xf numFmtId="0" fontId="12" fillId="0" borderId="6" xfId="0" applyFont="1" applyBorder="1" applyAlignment="1">
      <alignment wrapText="1"/>
    </xf>
    <xf numFmtId="0" fontId="13" fillId="0" borderId="8" xfId="0" applyFont="1" applyBorder="1" applyAlignment="1">
      <alignment horizontal="center" vertical="center" wrapText="1"/>
    </xf>
    <xf numFmtId="0" fontId="10" fillId="0" borderId="0" xfId="0" applyFont="1" applyAlignment="1">
      <alignment wrapText="1"/>
    </xf>
    <xf numFmtId="0" fontId="14" fillId="3" borderId="11" xfId="0" applyFont="1" applyFill="1" applyBorder="1" applyAlignment="1">
      <alignment horizontal="center" vertical="center" wrapText="1"/>
    </xf>
    <xf numFmtId="0" fontId="12" fillId="0" borderId="13" xfId="0" applyFont="1" applyBorder="1" applyAlignment="1">
      <alignment wrapText="1"/>
    </xf>
    <xf numFmtId="0" fontId="12" fillId="0" borderId="14" xfId="0" applyFont="1" applyBorder="1" applyAlignment="1">
      <alignment wrapText="1"/>
    </xf>
    <xf numFmtId="0" fontId="12" fillId="0" borderId="15" xfId="0" applyFont="1" applyBorder="1" applyAlignment="1">
      <alignment wrapText="1"/>
    </xf>
    <xf numFmtId="0" fontId="12" fillId="0" borderId="16" xfId="0" applyFont="1" applyBorder="1" applyAlignment="1">
      <alignment wrapText="1"/>
    </xf>
    <xf numFmtId="0" fontId="14" fillId="4" borderId="17" xfId="0" applyFont="1" applyFill="1" applyBorder="1" applyAlignment="1">
      <alignment horizontal="center" vertical="center" wrapText="1"/>
    </xf>
    <xf numFmtId="0" fontId="12" fillId="0" borderId="18" xfId="0" applyFont="1" applyBorder="1" applyAlignment="1">
      <alignment wrapText="1"/>
    </xf>
    <xf numFmtId="0" fontId="12" fillId="0" borderId="19" xfId="0" applyFont="1" applyBorder="1" applyAlignment="1">
      <alignment wrapText="1"/>
    </xf>
    <xf numFmtId="0" fontId="13" fillId="3" borderId="20"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12" fillId="0" borderId="37" xfId="0" applyFont="1" applyBorder="1" applyAlignment="1">
      <alignment wrapText="1"/>
    </xf>
    <xf numFmtId="0" fontId="14" fillId="0" borderId="44" xfId="0" applyFont="1" applyBorder="1" applyAlignment="1">
      <alignment horizontal="left" vertical="center" wrapText="1"/>
    </xf>
    <xf numFmtId="0" fontId="13" fillId="5" borderId="48"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0" borderId="21" xfId="0" applyFont="1" applyBorder="1" applyAlignment="1">
      <alignment horizontal="center" vertical="center" wrapText="1"/>
    </xf>
    <xf numFmtId="0" fontId="14" fillId="0" borderId="12" xfId="0" applyFont="1" applyBorder="1" applyAlignment="1">
      <alignment horizontal="left" vertical="center" wrapText="1"/>
    </xf>
    <xf numFmtId="0" fontId="17" fillId="0" borderId="20" xfId="0" applyFont="1" applyBorder="1" applyAlignment="1">
      <alignment horizontal="center" vertical="center" wrapText="1"/>
    </xf>
    <xf numFmtId="0" fontId="12" fillId="0" borderId="72" xfId="0" applyFont="1" applyBorder="1" applyAlignment="1">
      <alignment wrapText="1"/>
    </xf>
    <xf numFmtId="0" fontId="13" fillId="3" borderId="78" xfId="0" applyFont="1" applyFill="1" applyBorder="1" applyAlignment="1">
      <alignment horizontal="center" vertical="center" wrapText="1"/>
    </xf>
    <xf numFmtId="0" fontId="12" fillId="0" borderId="79" xfId="0" applyFont="1" applyBorder="1" applyAlignment="1">
      <alignment wrapText="1"/>
    </xf>
    <xf numFmtId="0" fontId="12" fillId="0" borderId="80" xfId="0" applyFont="1" applyBorder="1" applyAlignment="1">
      <alignment wrapText="1"/>
    </xf>
    <xf numFmtId="0" fontId="12" fillId="0" borderId="8" xfId="0" applyFont="1" applyBorder="1" applyAlignment="1">
      <alignment wrapText="1"/>
    </xf>
    <xf numFmtId="0" fontId="12" fillId="0" borderId="81" xfId="0" applyFont="1" applyBorder="1" applyAlignment="1">
      <alignment wrapText="1"/>
    </xf>
    <xf numFmtId="0" fontId="12" fillId="0" borderId="53" xfId="0" applyFont="1" applyBorder="1" applyAlignment="1">
      <alignment wrapText="1"/>
    </xf>
    <xf numFmtId="0" fontId="12" fillId="0" borderId="55" xfId="0" applyFont="1" applyBorder="1" applyAlignment="1">
      <alignment wrapText="1"/>
    </xf>
    <xf numFmtId="0" fontId="12" fillId="0" borderId="82" xfId="0" applyFont="1" applyBorder="1" applyAlignment="1">
      <alignment wrapText="1"/>
    </xf>
    <xf numFmtId="0" fontId="13" fillId="5" borderId="83" xfId="0" applyFont="1" applyFill="1" applyBorder="1" applyAlignment="1">
      <alignment horizontal="center" vertical="center" wrapText="1"/>
    </xf>
    <xf numFmtId="0" fontId="12" fillId="0" borderId="84" xfId="0" applyFont="1" applyBorder="1" applyAlignment="1">
      <alignment wrapText="1"/>
    </xf>
    <xf numFmtId="0" fontId="12" fillId="0" borderId="85" xfId="0" applyFont="1" applyBorder="1" applyAlignment="1">
      <alignment wrapText="1"/>
    </xf>
    <xf numFmtId="49" fontId="13" fillId="7" borderId="78" xfId="0" applyNumberFormat="1" applyFont="1" applyFill="1" applyBorder="1" applyAlignment="1">
      <alignment horizontal="center" vertical="center" wrapText="1"/>
    </xf>
    <xf numFmtId="0" fontId="14" fillId="4" borderId="95" xfId="0" applyFont="1" applyFill="1" applyBorder="1" applyAlignment="1">
      <alignment horizontal="center" vertical="center" wrapText="1"/>
    </xf>
    <xf numFmtId="0" fontId="13" fillId="4" borderId="42" xfId="0" applyFont="1" applyFill="1" applyBorder="1" applyAlignment="1">
      <alignment horizontal="center" vertical="top" wrapText="1"/>
    </xf>
    <xf numFmtId="3" fontId="13" fillId="4" borderId="42" xfId="0" applyNumberFormat="1" applyFont="1" applyFill="1" applyBorder="1" applyAlignment="1">
      <alignment horizontal="center" vertical="top" wrapText="1"/>
    </xf>
    <xf numFmtId="0" fontId="14" fillId="2" borderId="104" xfId="0" applyFont="1" applyFill="1" applyBorder="1" applyAlignment="1">
      <alignment horizontal="center" vertical="center" wrapText="1"/>
    </xf>
    <xf numFmtId="0" fontId="12" fillId="0" borderId="105" xfId="0" applyFont="1" applyBorder="1" applyAlignment="1">
      <alignment wrapText="1"/>
    </xf>
    <xf numFmtId="0" fontId="12" fillId="0" borderId="106" xfId="0" applyFont="1" applyBorder="1" applyAlignment="1">
      <alignment wrapText="1"/>
    </xf>
    <xf numFmtId="0" fontId="13" fillId="0" borderId="68" xfId="0" applyFont="1" applyBorder="1" applyAlignment="1">
      <alignment horizontal="center" vertical="center" wrapText="1"/>
    </xf>
    <xf numFmtId="0" fontId="14" fillId="0" borderId="90" xfId="0" applyFont="1" applyBorder="1" applyAlignment="1">
      <alignment horizontal="center" vertical="center" wrapText="1"/>
    </xf>
    <xf numFmtId="0" fontId="12" fillId="0" borderId="90" xfId="0" applyFont="1" applyBorder="1" applyAlignment="1">
      <alignment wrapText="1"/>
    </xf>
    <xf numFmtId="3" fontId="13" fillId="4" borderId="42" xfId="0" applyNumberFormat="1" applyFont="1" applyFill="1" applyBorder="1" applyAlignment="1">
      <alignment horizontal="center" vertical="center" wrapText="1"/>
    </xf>
    <xf numFmtId="49" fontId="13" fillId="5" borderId="20" xfId="0" applyNumberFormat="1" applyFont="1" applyFill="1" applyBorder="1" applyAlignment="1">
      <alignment horizontal="center" vertical="center" wrapText="1"/>
    </xf>
    <xf numFmtId="0" fontId="12" fillId="0" borderId="87" xfId="0" applyFont="1" applyBorder="1" applyAlignment="1">
      <alignment wrapText="1"/>
    </xf>
    <xf numFmtId="0" fontId="13" fillId="0" borderId="89" xfId="0" applyFont="1" applyBorder="1" applyAlignment="1">
      <alignment horizontal="center" vertical="center" wrapText="1"/>
    </xf>
    <xf numFmtId="0" fontId="13" fillId="2" borderId="130" xfId="0" applyFont="1" applyFill="1" applyBorder="1" applyAlignment="1">
      <alignment horizontal="center" vertical="center" wrapText="1"/>
    </xf>
    <xf numFmtId="0" fontId="12" fillId="0" borderId="76" xfId="0" applyFont="1" applyBorder="1" applyAlignment="1">
      <alignment wrapText="1"/>
    </xf>
    <xf numFmtId="4" fontId="13" fillId="2" borderId="130" xfId="0" applyNumberFormat="1" applyFont="1" applyFill="1" applyBorder="1" applyAlignment="1">
      <alignment horizontal="center" vertical="center" wrapText="1"/>
    </xf>
    <xf numFmtId="166" fontId="13" fillId="2" borderId="152" xfId="0" applyNumberFormat="1" applyFont="1" applyFill="1" applyBorder="1" applyAlignment="1">
      <alignment horizontal="center" vertical="center" wrapText="1"/>
    </xf>
    <xf numFmtId="0" fontId="12" fillId="0" borderId="153" xfId="0" applyFont="1" applyBorder="1" applyAlignment="1">
      <alignment wrapText="1"/>
    </xf>
    <xf numFmtId="0" fontId="12" fillId="0" borderId="48" xfId="0" applyFont="1" applyBorder="1" applyAlignment="1">
      <alignment wrapText="1"/>
    </xf>
    <xf numFmtId="0" fontId="12" fillId="0" borderId="149" xfId="0" applyFont="1" applyBorder="1" applyAlignment="1">
      <alignment wrapText="1"/>
    </xf>
    <xf numFmtId="0" fontId="13" fillId="5" borderId="63" xfId="0" applyFont="1" applyFill="1" applyBorder="1" applyAlignment="1">
      <alignment horizontal="center" vertical="center" wrapText="1"/>
    </xf>
    <xf numFmtId="0" fontId="12" fillId="0" borderId="151" xfId="0" applyFont="1" applyBorder="1" applyAlignment="1">
      <alignment wrapText="1"/>
    </xf>
    <xf numFmtId="0" fontId="12" fillId="0" borderId="112" xfId="0" applyFont="1" applyBorder="1" applyAlignment="1">
      <alignment wrapText="1"/>
    </xf>
    <xf numFmtId="0" fontId="13" fillId="0" borderId="119" xfId="0" applyFont="1" applyBorder="1" applyAlignment="1">
      <alignment horizontal="center" vertical="center" wrapText="1"/>
    </xf>
    <xf numFmtId="0" fontId="12" fillId="0" borderId="131" xfId="0" applyFont="1" applyBorder="1" applyAlignment="1">
      <alignment wrapText="1"/>
    </xf>
    <xf numFmtId="0" fontId="12" fillId="0" borderId="99" xfId="0" applyFont="1" applyBorder="1" applyAlignment="1">
      <alignment wrapText="1"/>
    </xf>
    <xf numFmtId="0" fontId="12" fillId="0" borderId="51" xfId="0" applyFont="1" applyBorder="1" applyAlignment="1">
      <alignment wrapText="1"/>
    </xf>
    <xf numFmtId="0" fontId="12" fillId="0" borderId="155" xfId="0" applyFont="1" applyBorder="1" applyAlignment="1">
      <alignment wrapText="1"/>
    </xf>
    <xf numFmtId="0" fontId="12" fillId="0" borderId="132" xfId="0" applyFont="1" applyBorder="1" applyAlignment="1">
      <alignment wrapText="1"/>
    </xf>
    <xf numFmtId="0" fontId="13" fillId="0" borderId="83" xfId="0" applyFont="1" applyBorder="1" applyAlignment="1">
      <alignment horizontal="center" vertical="center" wrapText="1"/>
    </xf>
    <xf numFmtId="0" fontId="10" fillId="0" borderId="84" xfId="0" applyFont="1" applyBorder="1" applyAlignment="1">
      <alignment wrapText="1"/>
    </xf>
    <xf numFmtId="0" fontId="10" fillId="0" borderId="146" xfId="0" applyFont="1" applyBorder="1" applyAlignment="1">
      <alignment wrapText="1"/>
    </xf>
    <xf numFmtId="0" fontId="14" fillId="3" borderId="17" xfId="0" applyFont="1" applyFill="1" applyBorder="1" applyAlignment="1">
      <alignment horizontal="center" vertical="center" wrapText="1"/>
    </xf>
    <xf numFmtId="0" fontId="12" fillId="0" borderId="147" xfId="0" applyFont="1" applyBorder="1" applyAlignment="1">
      <alignment wrapText="1"/>
    </xf>
    <xf numFmtId="0" fontId="12" fillId="0" borderId="133" xfId="0" applyFont="1" applyBorder="1" applyAlignment="1">
      <alignment wrapText="1"/>
    </xf>
    <xf numFmtId="0" fontId="12" fillId="0" borderId="134" xfId="0" applyFont="1" applyBorder="1" applyAlignment="1">
      <alignment wrapText="1"/>
    </xf>
    <xf numFmtId="0" fontId="12" fillId="0" borderId="148" xfId="0" applyFont="1" applyBorder="1" applyAlignment="1">
      <alignment wrapText="1"/>
    </xf>
    <xf numFmtId="0" fontId="13" fillId="0" borderId="167" xfId="0" applyFont="1" applyBorder="1" applyAlignment="1">
      <alignment horizontal="center" vertical="center" wrapText="1"/>
    </xf>
    <xf numFmtId="0" fontId="13" fillId="5" borderId="159" xfId="0" applyFont="1" applyFill="1" applyBorder="1" applyAlignment="1">
      <alignment horizontal="center" vertical="center" wrapText="1"/>
    </xf>
    <xf numFmtId="0" fontId="12" fillId="0" borderId="160" xfId="0" applyFont="1" applyBorder="1" applyAlignment="1">
      <alignment wrapText="1"/>
    </xf>
    <xf numFmtId="0" fontId="12" fillId="0" borderId="161" xfId="0" applyFont="1" applyBorder="1" applyAlignment="1">
      <alignment wrapText="1"/>
    </xf>
    <xf numFmtId="0" fontId="13" fillId="0" borderId="163" xfId="0" applyFont="1" applyBorder="1" applyAlignment="1">
      <alignment horizontal="center" vertical="center" wrapText="1"/>
    </xf>
    <xf numFmtId="0" fontId="12" fillId="0" borderId="164" xfId="0" applyFont="1" applyBorder="1" applyAlignment="1">
      <alignment wrapText="1"/>
    </xf>
    <xf numFmtId="0" fontId="12" fillId="0" borderId="165" xfId="0" applyFont="1" applyBorder="1" applyAlignment="1">
      <alignment wrapText="1"/>
    </xf>
    <xf numFmtId="49" fontId="13" fillId="7" borderId="126" xfId="0" applyNumberFormat="1" applyFont="1" applyFill="1" applyBorder="1" applyAlignment="1">
      <alignment horizontal="center" vertical="center" wrapText="1"/>
    </xf>
    <xf numFmtId="0" fontId="12" fillId="0" borderId="127" xfId="0" applyFont="1" applyBorder="1" applyAlignment="1">
      <alignment wrapText="1"/>
    </xf>
    <xf numFmtId="0" fontId="12" fillId="0" borderId="157" xfId="0" applyFont="1" applyBorder="1" applyAlignment="1">
      <alignment wrapText="1"/>
    </xf>
    <xf numFmtId="0" fontId="12" fillId="0" borderId="63" xfId="0" applyFont="1" applyBorder="1" applyAlignment="1">
      <alignment wrapText="1"/>
    </xf>
    <xf numFmtId="0" fontId="13" fillId="3" borderId="126" xfId="0" applyFont="1" applyFill="1" applyBorder="1" applyAlignment="1">
      <alignment horizontal="center" vertical="center" wrapText="1"/>
    </xf>
    <xf numFmtId="0" fontId="12" fillId="0" borderId="83" xfId="0" applyFont="1" applyBorder="1" applyAlignment="1">
      <alignment wrapText="1"/>
    </xf>
    <xf numFmtId="0" fontId="12" fillId="0" borderId="146" xfId="0" applyFont="1" applyBorder="1" applyAlignment="1">
      <alignment wrapText="1"/>
    </xf>
    <xf numFmtId="0" fontId="27" fillId="0" borderId="145" xfId="1" applyFont="1" applyBorder="1" applyAlignment="1">
      <alignment wrapText="1"/>
    </xf>
    <xf numFmtId="0" fontId="27" fillId="0" borderId="84" xfId="1" applyFont="1" applyBorder="1" applyAlignment="1">
      <alignment wrapText="1"/>
    </xf>
    <xf numFmtId="0" fontId="27" fillId="0" borderId="146" xfId="1" applyFont="1" applyBorder="1" applyAlignment="1">
      <alignment wrapText="1"/>
    </xf>
    <xf numFmtId="0" fontId="12" fillId="0" borderId="84" xfId="1" applyFont="1" applyBorder="1" applyAlignment="1">
      <alignment horizontal="right"/>
    </xf>
    <xf numFmtId="0" fontId="12" fillId="0" borderId="146" xfId="1" applyFont="1" applyBorder="1" applyAlignment="1">
      <alignment horizontal="right"/>
    </xf>
    <xf numFmtId="0" fontId="12" fillId="0" borderId="211" xfId="1" applyFont="1" applyBorder="1" applyAlignment="1">
      <alignment horizontal="right"/>
    </xf>
    <xf numFmtId="0" fontId="12" fillId="0" borderId="173" xfId="1" applyFont="1" applyBorder="1" applyAlignment="1">
      <alignment horizontal="right"/>
    </xf>
    <xf numFmtId="0" fontId="12" fillId="0" borderId="158" xfId="1" applyFont="1" applyBorder="1" applyAlignment="1">
      <alignment horizontal="left"/>
    </xf>
    <xf numFmtId="0" fontId="12" fillId="0" borderId="211" xfId="1" applyFont="1" applyBorder="1" applyAlignment="1">
      <alignment horizontal="left"/>
    </xf>
    <xf numFmtId="187" fontId="12" fillId="0" borderId="218" xfId="4" applyNumberFormat="1" applyFont="1" applyBorder="1" applyAlignment="1">
      <alignment horizontal="center"/>
    </xf>
    <xf numFmtId="187" fontId="12" fillId="0" borderId="217" xfId="4" applyNumberFormat="1" applyFont="1" applyBorder="1" applyAlignment="1">
      <alignment horizontal="center"/>
    </xf>
    <xf numFmtId="187" fontId="12" fillId="0" borderId="221" xfId="4" applyNumberFormat="1" applyFont="1" applyBorder="1" applyAlignment="1">
      <alignment horizontal="center"/>
    </xf>
    <xf numFmtId="187" fontId="12" fillId="0" borderId="220" xfId="4" applyNumberFormat="1" applyFont="1" applyBorder="1" applyAlignment="1">
      <alignment horizontal="center"/>
    </xf>
    <xf numFmtId="0" fontId="27" fillId="0" borderId="223" xfId="1" applyFont="1" applyBorder="1" applyAlignment="1">
      <alignment horizontal="right"/>
    </xf>
    <xf numFmtId="0" fontId="27" fillId="0" borderId="224" xfId="1" applyFont="1" applyBorder="1" applyAlignment="1">
      <alignment horizontal="right"/>
    </xf>
    <xf numFmtId="0" fontId="27" fillId="0" borderId="225" xfId="1" applyFont="1" applyBorder="1" applyAlignment="1">
      <alignment horizontal="right"/>
    </xf>
    <xf numFmtId="0" fontId="27" fillId="57" borderId="223" xfId="1" applyFont="1" applyFill="1" applyBorder="1" applyAlignment="1">
      <alignment horizontal="right"/>
    </xf>
    <xf numFmtId="0" fontId="27" fillId="57" borderId="224" xfId="1" applyFont="1" applyFill="1" applyBorder="1" applyAlignment="1">
      <alignment horizontal="right"/>
    </xf>
    <xf numFmtId="0" fontId="27" fillId="57" borderId="225" xfId="1" applyFont="1" applyFill="1" applyBorder="1" applyAlignment="1">
      <alignment horizontal="right"/>
    </xf>
    <xf numFmtId="0" fontId="12" fillId="0" borderId="215" xfId="1" applyFont="1" applyBorder="1" applyAlignment="1">
      <alignment horizontal="center"/>
    </xf>
    <xf numFmtId="0" fontId="12" fillId="0" borderId="216" xfId="1" applyFont="1" applyBorder="1" applyAlignment="1">
      <alignment horizontal="center"/>
    </xf>
    <xf numFmtId="0" fontId="12" fillId="0" borderId="231" xfId="1" applyFont="1" applyBorder="1" applyAlignment="1">
      <alignment horizontal="center"/>
    </xf>
    <xf numFmtId="0" fontId="27" fillId="0" borderId="142" xfId="1" applyFont="1" applyBorder="1" applyAlignment="1">
      <alignment horizontal="left" vertical="center"/>
    </xf>
    <xf numFmtId="0" fontId="27" fillId="0" borderId="143" xfId="1" applyFont="1" applyBorder="1" applyAlignment="1">
      <alignment horizontal="left" vertical="center"/>
    </xf>
    <xf numFmtId="0" fontId="27" fillId="0" borderId="144" xfId="1" applyFont="1" applyBorder="1" applyAlignment="1">
      <alignment horizontal="left" vertical="center"/>
    </xf>
    <xf numFmtId="0" fontId="27" fillId="0" borderId="145" xfId="1" applyFont="1" applyBorder="1" applyAlignment="1">
      <alignment horizontal="left" vertical="center"/>
    </xf>
    <xf numFmtId="0" fontId="27" fillId="0" borderId="84" xfId="1" applyFont="1" applyBorder="1" applyAlignment="1">
      <alignment horizontal="left" vertical="center"/>
    </xf>
    <xf numFmtId="0" fontId="27" fillId="0" borderId="146" xfId="1" applyFont="1" applyBorder="1" applyAlignment="1">
      <alignment horizontal="left" vertical="center"/>
    </xf>
    <xf numFmtId="0" fontId="27" fillId="0" borderId="158" xfId="1" applyFont="1" applyBorder="1" applyAlignment="1">
      <alignment horizontal="left" vertical="center"/>
    </xf>
    <xf numFmtId="0" fontId="27" fillId="0" borderId="211" xfId="1" applyFont="1" applyBorder="1" applyAlignment="1">
      <alignment horizontal="left" vertical="center"/>
    </xf>
    <xf numFmtId="0" fontId="27" fillId="0" borderId="173" xfId="1" applyFont="1" applyBorder="1" applyAlignment="1">
      <alignment horizontal="left" vertical="center"/>
    </xf>
    <xf numFmtId="0" fontId="27" fillId="57" borderId="207" xfId="1" applyFont="1" applyFill="1" applyBorder="1" applyAlignment="1">
      <alignment horizontal="center"/>
    </xf>
    <xf numFmtId="0" fontId="27" fillId="57" borderId="208" xfId="1" applyFont="1" applyFill="1" applyBorder="1" applyAlignment="1">
      <alignment horizontal="center"/>
    </xf>
    <xf numFmtId="0" fontId="27" fillId="57" borderId="213" xfId="1" applyFont="1" applyFill="1" applyBorder="1" applyAlignment="1">
      <alignment horizontal="center" wrapText="1"/>
    </xf>
    <xf numFmtId="0" fontId="27" fillId="57" borderId="212" xfId="1" applyFont="1" applyFill="1" applyBorder="1" applyAlignment="1">
      <alignment horizontal="center" wrapText="1"/>
    </xf>
    <xf numFmtId="0" fontId="12" fillId="0" borderId="215" xfId="1" applyFont="1" applyBorder="1" applyAlignment="1"/>
    <xf numFmtId="0" fontId="12" fillId="0" borderId="216" xfId="1" applyFont="1" applyBorder="1" applyAlignment="1"/>
    <xf numFmtId="2" fontId="12" fillId="0" borderId="218" xfId="1" applyNumberFormat="1" applyFont="1" applyBorder="1" applyAlignment="1">
      <alignment horizontal="center" wrapText="1"/>
    </xf>
    <xf numFmtId="2" fontId="12" fillId="0" borderId="217" xfId="1" applyNumberFormat="1" applyFont="1" applyBorder="1" applyAlignment="1">
      <alignment horizontal="center" wrapText="1"/>
    </xf>
    <xf numFmtId="2" fontId="12" fillId="0" borderId="218" xfId="1" applyNumberFormat="1" applyFont="1" applyBorder="1" applyAlignment="1">
      <alignment horizontal="center"/>
    </xf>
    <xf numFmtId="2" fontId="12" fillId="0" borderId="217" xfId="1" applyNumberFormat="1" applyFont="1" applyBorder="1" applyAlignment="1">
      <alignment horizontal="center"/>
    </xf>
    <xf numFmtId="0" fontId="12" fillId="0" borderId="203" xfId="1" applyFont="1" applyBorder="1" applyAlignment="1"/>
    <xf numFmtId="0" fontId="12" fillId="0" borderId="204" xfId="1" applyFont="1" applyBorder="1" applyAlignment="1"/>
    <xf numFmtId="0" fontId="12" fillId="0" borderId="221" xfId="1" applyFont="1" applyBorder="1" applyAlignment="1">
      <alignment horizontal="center"/>
    </xf>
    <xf numFmtId="0" fontId="12" fillId="0" borderId="220" xfId="1" applyFont="1" applyBorder="1" applyAlignment="1">
      <alignment horizontal="center"/>
    </xf>
    <xf numFmtId="0" fontId="27" fillId="57" borderId="213" xfId="1" applyFont="1" applyFill="1" applyBorder="1" applyAlignment="1">
      <alignment horizontal="center"/>
    </xf>
    <xf numFmtId="0" fontId="27" fillId="57" borderId="212" xfId="1" applyFont="1" applyFill="1" applyBorder="1" applyAlignment="1">
      <alignment horizontal="center"/>
    </xf>
    <xf numFmtId="0" fontId="12" fillId="0" borderId="217" xfId="1" applyFont="1" applyBorder="1" applyAlignment="1"/>
    <xf numFmtId="185" fontId="12" fillId="0" borderId="218" xfId="4" applyFont="1" applyBorder="1" applyAlignment="1">
      <alignment horizontal="center"/>
    </xf>
    <xf numFmtId="185" fontId="12" fillId="0" borderId="217" xfId="4" applyFont="1" applyBorder="1" applyAlignment="1">
      <alignment horizontal="center"/>
    </xf>
    <xf numFmtId="0" fontId="12" fillId="0" borderId="220" xfId="1" applyFont="1" applyBorder="1" applyAlignment="1"/>
    <xf numFmtId="0" fontId="12" fillId="0" borderId="218" xfId="1" applyFont="1" applyBorder="1" applyAlignment="1">
      <alignment horizontal="center"/>
    </xf>
    <xf numFmtId="0" fontId="12" fillId="0" borderId="217" xfId="1" applyFont="1" applyBorder="1" applyAlignment="1">
      <alignment horizontal="center"/>
    </xf>
    <xf numFmtId="0" fontId="12" fillId="0" borderId="221" xfId="1" applyFont="1" applyBorder="1" applyAlignment="1"/>
    <xf numFmtId="2" fontId="12" fillId="0" borderId="221" xfId="1" applyNumberFormat="1" applyFont="1" applyBorder="1" applyAlignment="1">
      <alignment horizontal="center"/>
    </xf>
    <xf numFmtId="2" fontId="12" fillId="0" borderId="220" xfId="1" applyNumberFormat="1" applyFont="1" applyBorder="1" applyAlignment="1">
      <alignment horizontal="center"/>
    </xf>
    <xf numFmtId="0" fontId="12" fillId="57" borderId="208" xfId="1" applyFont="1" applyFill="1" applyBorder="1" applyAlignment="1">
      <alignment horizontal="center"/>
    </xf>
    <xf numFmtId="0" fontId="12" fillId="57" borderId="212" xfId="1" applyFont="1" applyFill="1" applyBorder="1" applyAlignment="1">
      <alignment horizontal="center"/>
    </xf>
    <xf numFmtId="0" fontId="27" fillId="57" borderId="187" xfId="1" applyFont="1" applyFill="1" applyBorder="1" applyAlignment="1">
      <alignment horizontal="center"/>
    </xf>
    <xf numFmtId="0" fontId="27" fillId="57" borderId="214" xfId="1" applyFont="1" applyFill="1" applyBorder="1" applyAlignment="1">
      <alignment horizontal="center"/>
    </xf>
    <xf numFmtId="0" fontId="12" fillId="0" borderId="218" xfId="1" applyFont="1" applyBorder="1" applyAlignment="1"/>
    <xf numFmtId="0" fontId="27" fillId="0" borderId="145" xfId="1" applyFont="1" applyBorder="1" applyAlignment="1">
      <alignment horizontal="right" vertical="center"/>
    </xf>
    <xf numFmtId="0" fontId="27" fillId="0" borderId="84" xfId="1" applyFont="1" applyBorder="1" applyAlignment="1">
      <alignment horizontal="right" vertical="center"/>
    </xf>
    <xf numFmtId="0" fontId="27" fillId="0" borderId="142" xfId="1" applyFont="1" applyBorder="1" applyAlignment="1" applyProtection="1">
      <alignment horizontal="center"/>
      <protection locked="0"/>
    </xf>
    <xf numFmtId="0" fontId="27" fillId="0" borderId="143" xfId="1" applyFont="1" applyBorder="1" applyAlignment="1" applyProtection="1">
      <alignment horizontal="center"/>
      <protection locked="0"/>
    </xf>
    <xf numFmtId="0" fontId="27" fillId="0" borderId="144" xfId="1" applyFont="1" applyBorder="1" applyAlignment="1" applyProtection="1">
      <alignment horizontal="center"/>
      <protection locked="0"/>
    </xf>
    <xf numFmtId="0" fontId="27" fillId="57" borderId="207" xfId="1" applyFont="1" applyFill="1" applyBorder="1" applyAlignment="1">
      <alignment horizontal="center" vertical="center" wrapText="1"/>
    </xf>
    <xf numFmtId="0" fontId="27" fillId="57" borderId="208" xfId="1" applyFont="1" applyFill="1" applyBorder="1" applyAlignment="1">
      <alignment horizontal="center" vertical="center" wrapText="1"/>
    </xf>
    <xf numFmtId="0" fontId="27" fillId="57" borderId="209" xfId="1" applyFont="1" applyFill="1" applyBorder="1" applyAlignment="1">
      <alignment horizontal="center" vertical="center" wrapText="1"/>
    </xf>
    <xf numFmtId="0" fontId="27" fillId="57" borderId="207" xfId="1" applyFont="1" applyFill="1" applyBorder="1" applyAlignment="1">
      <alignment horizontal="center" vertical="center"/>
    </xf>
    <xf numFmtId="0" fontId="27" fillId="57" borderId="209" xfId="1" applyFont="1" applyFill="1" applyBorder="1" applyAlignment="1">
      <alignment horizontal="center" vertical="center"/>
    </xf>
    <xf numFmtId="0" fontId="12" fillId="57" borderId="203" xfId="1" applyFont="1" applyFill="1" applyBorder="1" applyAlignment="1">
      <alignment horizontal="center" vertical="center"/>
    </xf>
    <xf numFmtId="0" fontId="12" fillId="57" borderId="204" xfId="1" applyFont="1" applyFill="1" applyBorder="1" applyAlignment="1">
      <alignment horizontal="center" vertical="center"/>
    </xf>
    <xf numFmtId="0" fontId="12" fillId="57" borderId="205" xfId="1" applyFont="1" applyFill="1" applyBorder="1" applyAlignment="1">
      <alignment horizontal="center" vertical="center"/>
    </xf>
    <xf numFmtId="0" fontId="27" fillId="0" borderId="185" xfId="1" applyFont="1" applyBorder="1" applyAlignment="1">
      <alignment horizontal="center" vertical="center" wrapText="1"/>
    </xf>
    <xf numFmtId="0" fontId="27" fillId="0" borderId="84" xfId="1" applyFont="1" applyBorder="1" applyAlignment="1">
      <alignment horizontal="center" vertical="center" wrapText="1"/>
    </xf>
    <xf numFmtId="0" fontId="27" fillId="0" borderId="186" xfId="1" applyFont="1" applyBorder="1" applyAlignment="1">
      <alignment horizontal="center" vertical="center" wrapText="1"/>
    </xf>
    <xf numFmtId="0" fontId="12" fillId="0" borderId="190" xfId="3" applyFont="1" applyBorder="1" applyAlignment="1">
      <alignment horizontal="center" vertical="center"/>
    </xf>
    <xf numFmtId="0" fontId="12" fillId="0" borderId="196" xfId="3" applyFont="1" applyBorder="1" applyAlignment="1">
      <alignment horizontal="center" vertical="center"/>
    </xf>
    <xf numFmtId="0" fontId="12" fillId="0" borderId="195" xfId="3" applyFont="1" applyBorder="1" applyAlignment="1">
      <alignment horizontal="center" vertical="center"/>
    </xf>
    <xf numFmtId="0" fontId="12" fillId="0" borderId="197" xfId="3" applyFont="1" applyBorder="1" applyAlignment="1">
      <alignment horizontal="center" vertical="center"/>
    </xf>
    <xf numFmtId="0" fontId="27" fillId="0" borderId="185" xfId="1" applyFont="1" applyBorder="1" applyAlignment="1">
      <alignment horizontal="center"/>
    </xf>
    <xf numFmtId="0" fontId="27" fillId="0" borderId="84" xfId="1" applyFont="1" applyBorder="1" applyAlignment="1">
      <alignment horizontal="center"/>
    </xf>
    <xf numFmtId="0" fontId="27" fillId="0" borderId="186" xfId="1" applyFont="1" applyBorder="1" applyAlignment="1">
      <alignment horizontal="center"/>
    </xf>
    <xf numFmtId="0" fontId="19" fillId="0" borderId="178" xfId="1" applyFont="1" applyBorder="1" applyAlignment="1">
      <alignment horizontal="center" wrapText="1"/>
    </xf>
    <xf numFmtId="0" fontId="12" fillId="56" borderId="180" xfId="1" applyFont="1" applyFill="1" applyBorder="1" applyAlignment="1">
      <alignment horizontal="center" vertical="center" wrapText="1"/>
    </xf>
    <xf numFmtId="0" fontId="26" fillId="0" borderId="181" xfId="2" applyFont="1" applyBorder="1" applyAlignment="1" applyProtection="1">
      <alignment horizontal="center"/>
    </xf>
    <xf numFmtId="0" fontId="26" fillId="0" borderId="184" xfId="2" applyFont="1" applyBorder="1" applyAlignment="1" applyProtection="1">
      <alignment horizontal="center"/>
    </xf>
    <xf numFmtId="0" fontId="27" fillId="0" borderId="182" xfId="1" applyFont="1" applyBorder="1" applyAlignment="1">
      <alignment horizontal="center"/>
    </xf>
    <xf numFmtId="0" fontId="27" fillId="0" borderId="143" xfId="1" applyFont="1" applyBorder="1" applyAlignment="1">
      <alignment horizontal="center"/>
    </xf>
    <xf numFmtId="0" fontId="27" fillId="0" borderId="183" xfId="1" applyFont="1" applyBorder="1" applyAlignment="1">
      <alignment horizontal="center"/>
    </xf>
    <xf numFmtId="0" fontId="12" fillId="0" borderId="182" xfId="3" applyFont="1" applyBorder="1" applyAlignment="1">
      <alignment horizontal="center" vertical="center"/>
    </xf>
    <xf numFmtId="0" fontId="12" fillId="0" borderId="143" xfId="3" applyFont="1" applyBorder="1" applyAlignment="1">
      <alignment horizontal="center" vertical="center"/>
    </xf>
    <xf numFmtId="0" fontId="12" fillId="0" borderId="144" xfId="3" applyFont="1" applyBorder="1" applyAlignment="1">
      <alignment horizontal="center" vertical="center"/>
    </xf>
    <xf numFmtId="0" fontId="12" fillId="0" borderId="187" xfId="3" applyFont="1" applyBorder="1" applyAlignment="1">
      <alignment horizontal="center" vertical="center"/>
    </xf>
    <xf numFmtId="0" fontId="12" fillId="0" borderId="188" xfId="3" applyFont="1" applyBorder="1" applyAlignment="1">
      <alignment horizontal="center" vertical="center"/>
    </xf>
    <xf numFmtId="0" fontId="12" fillId="0" borderId="189" xfId="3" applyFont="1" applyBorder="1" applyAlignment="1">
      <alignment horizontal="center" vertical="center"/>
    </xf>
    <xf numFmtId="0" fontId="12" fillId="0" borderId="194" xfId="1" applyFont="1" applyBorder="1" applyAlignment="1">
      <alignment horizontal="center" vertical="center"/>
    </xf>
    <xf numFmtId="0" fontId="12" fillId="0" borderId="191" xfId="3" applyFont="1" applyBorder="1" applyAlignment="1">
      <alignment horizontal="center" vertical="center"/>
    </xf>
    <xf numFmtId="0" fontId="12" fillId="0" borderId="192" xfId="3" applyFont="1" applyBorder="1" applyAlignment="1">
      <alignment horizontal="center" vertical="center"/>
    </xf>
    <xf numFmtId="0" fontId="12" fillId="0" borderId="193" xfId="3" applyFont="1" applyBorder="1" applyAlignment="1">
      <alignment horizontal="center" vertical="center"/>
    </xf>
    <xf numFmtId="0" fontId="12" fillId="0" borderId="187" xfId="1" applyFont="1" applyBorder="1" applyAlignment="1">
      <alignment horizontal="center" vertical="center"/>
    </xf>
    <xf numFmtId="0" fontId="12" fillId="0" borderId="188" xfId="1" applyFont="1" applyBorder="1" applyAlignment="1">
      <alignment horizontal="center" vertical="center"/>
    </xf>
    <xf numFmtId="0" fontId="12" fillId="0" borderId="189" xfId="1" applyFont="1" applyBorder="1" applyAlignment="1">
      <alignment horizontal="center" vertical="center"/>
    </xf>
    <xf numFmtId="0" fontId="4" fillId="0" borderId="20" xfId="0" applyFont="1" applyBorder="1" applyAlignment="1">
      <alignment horizontal="center" vertical="center"/>
    </xf>
    <xf numFmtId="0" fontId="2" fillId="0" borderId="21" xfId="0" applyFont="1" applyBorder="1"/>
    <xf numFmtId="0" fontId="2" fillId="0" borderId="87" xfId="0" applyFont="1" applyBorder="1"/>
    <xf numFmtId="0" fontId="4" fillId="0" borderId="78" xfId="0" applyFont="1" applyBorder="1" applyAlignment="1">
      <alignment horizontal="center" vertical="center"/>
    </xf>
    <xf numFmtId="0" fontId="2" fillId="0" borderId="79" xfId="0" applyFont="1" applyBorder="1"/>
    <xf numFmtId="0" fontId="2" fillId="0" borderId="111" xfId="0" applyFont="1" applyBorder="1"/>
    <xf numFmtId="0" fontId="4" fillId="0" borderId="68" xfId="0" applyFont="1" applyBorder="1" applyAlignment="1">
      <alignment horizontal="center" vertical="center"/>
    </xf>
    <xf numFmtId="0" fontId="2" fillId="0" borderId="44" xfId="0" applyFont="1" applyBorder="1"/>
    <xf numFmtId="0" fontId="2" fillId="0" borderId="138" xfId="0" applyFont="1" applyBorder="1"/>
    <xf numFmtId="184" fontId="6" fillId="0" borderId="139" xfId="0" applyNumberFormat="1" applyFont="1" applyBorder="1" applyAlignment="1">
      <alignment horizontal="center" vertical="center"/>
    </xf>
    <xf numFmtId="0" fontId="2" fillId="0" borderId="139" xfId="0" applyFont="1" applyBorder="1"/>
    <xf numFmtId="0" fontId="2" fillId="0" borderId="129" xfId="0" applyFont="1" applyBorder="1"/>
  </cellXfs>
  <cellStyles count="257">
    <cellStyle name="20% - Énfasis1 2" xfId="6" xr:uid="{00000000-0005-0000-0000-000000000000}"/>
    <cellStyle name="20% - Énfasis1 3" xfId="7" xr:uid="{00000000-0005-0000-0000-000001000000}"/>
    <cellStyle name="20% - Énfasis2 2" xfId="8" xr:uid="{00000000-0005-0000-0000-000002000000}"/>
    <cellStyle name="20% - Énfasis2 3" xfId="9" xr:uid="{00000000-0005-0000-0000-000003000000}"/>
    <cellStyle name="20% - Énfasis3 2" xfId="10" xr:uid="{00000000-0005-0000-0000-000004000000}"/>
    <cellStyle name="20% - Énfasis3 3" xfId="11" xr:uid="{00000000-0005-0000-0000-000005000000}"/>
    <cellStyle name="20% - Énfasis4 2" xfId="12" xr:uid="{00000000-0005-0000-0000-000006000000}"/>
    <cellStyle name="20% - Énfasis4 3" xfId="13" xr:uid="{00000000-0005-0000-0000-000007000000}"/>
    <cellStyle name="20% - Énfasis5 2" xfId="14" xr:uid="{00000000-0005-0000-0000-000008000000}"/>
    <cellStyle name="20% - Énfasis5 3" xfId="15" xr:uid="{00000000-0005-0000-0000-000009000000}"/>
    <cellStyle name="20% - Énfasis6 2" xfId="16" xr:uid="{00000000-0005-0000-0000-00000A000000}"/>
    <cellStyle name="20% - Énfasis6 3" xfId="17" xr:uid="{00000000-0005-0000-0000-00000B000000}"/>
    <cellStyle name="40% - Énfasis1 2" xfId="18" xr:uid="{00000000-0005-0000-0000-00000C000000}"/>
    <cellStyle name="40% - Énfasis1 3" xfId="19" xr:uid="{00000000-0005-0000-0000-00000D000000}"/>
    <cellStyle name="40% - Énfasis2 2" xfId="20" xr:uid="{00000000-0005-0000-0000-00000E000000}"/>
    <cellStyle name="40% - Énfasis2 3" xfId="21" xr:uid="{00000000-0005-0000-0000-00000F000000}"/>
    <cellStyle name="40% - Énfasis3 2" xfId="22" xr:uid="{00000000-0005-0000-0000-000010000000}"/>
    <cellStyle name="40% - Énfasis3 3" xfId="23" xr:uid="{00000000-0005-0000-0000-000011000000}"/>
    <cellStyle name="40% - Énfasis4 2" xfId="24" xr:uid="{00000000-0005-0000-0000-000012000000}"/>
    <cellStyle name="40% - Énfasis4 3" xfId="25" xr:uid="{00000000-0005-0000-0000-000013000000}"/>
    <cellStyle name="40% - Énfasis5 2" xfId="26" xr:uid="{00000000-0005-0000-0000-000014000000}"/>
    <cellStyle name="40% - Énfasis5 3" xfId="27" xr:uid="{00000000-0005-0000-0000-000015000000}"/>
    <cellStyle name="40% - Énfasis6 2" xfId="28" xr:uid="{00000000-0005-0000-0000-000016000000}"/>
    <cellStyle name="40% - Énfasis6 3" xfId="29" xr:uid="{00000000-0005-0000-0000-000017000000}"/>
    <cellStyle name="60% - Énfasis1 2" xfId="30" xr:uid="{00000000-0005-0000-0000-000018000000}"/>
    <cellStyle name="60% - Énfasis1 3" xfId="31" xr:uid="{00000000-0005-0000-0000-000019000000}"/>
    <cellStyle name="60% - Énfasis2 2" xfId="32" xr:uid="{00000000-0005-0000-0000-00001A000000}"/>
    <cellStyle name="60% - Énfasis2 3" xfId="33" xr:uid="{00000000-0005-0000-0000-00001B000000}"/>
    <cellStyle name="60% - Énfasis3 2" xfId="34" xr:uid="{00000000-0005-0000-0000-00001C000000}"/>
    <cellStyle name="60% - Énfasis3 3" xfId="35" xr:uid="{00000000-0005-0000-0000-00001D000000}"/>
    <cellStyle name="60% - Énfasis4 2" xfId="36" xr:uid="{00000000-0005-0000-0000-00001E000000}"/>
    <cellStyle name="60% - Énfasis4 3" xfId="37" xr:uid="{00000000-0005-0000-0000-00001F000000}"/>
    <cellStyle name="60% - Énfasis5 2" xfId="38" xr:uid="{00000000-0005-0000-0000-000020000000}"/>
    <cellStyle name="60% - Énfasis5 3" xfId="39" xr:uid="{00000000-0005-0000-0000-000021000000}"/>
    <cellStyle name="60% - Énfasis6 2" xfId="40" xr:uid="{00000000-0005-0000-0000-000022000000}"/>
    <cellStyle name="60% - Énfasis6 3" xfId="41" xr:uid="{00000000-0005-0000-0000-000023000000}"/>
    <cellStyle name="Buena 2" xfId="42" xr:uid="{00000000-0005-0000-0000-000024000000}"/>
    <cellStyle name="Buena 3" xfId="43" xr:uid="{00000000-0005-0000-0000-000025000000}"/>
    <cellStyle name="Cálculo 2" xfId="44" xr:uid="{00000000-0005-0000-0000-000026000000}"/>
    <cellStyle name="Cálculo 3" xfId="45" xr:uid="{00000000-0005-0000-0000-000027000000}"/>
    <cellStyle name="Cancel" xfId="46" xr:uid="{00000000-0005-0000-0000-000028000000}"/>
    <cellStyle name="Celda de comprobación 2" xfId="47" xr:uid="{00000000-0005-0000-0000-000029000000}"/>
    <cellStyle name="Celda de comprobación 3" xfId="48" xr:uid="{00000000-0005-0000-0000-00002A000000}"/>
    <cellStyle name="Celda vinculada 2" xfId="49" xr:uid="{00000000-0005-0000-0000-00002B000000}"/>
    <cellStyle name="Celda vinculada 3" xfId="50" xr:uid="{00000000-0005-0000-0000-00002C000000}"/>
    <cellStyle name="CIENTOS" xfId="51" xr:uid="{00000000-0005-0000-0000-00002D000000}"/>
    <cellStyle name="CIENTOS 2" xfId="52" xr:uid="{00000000-0005-0000-0000-00002E000000}"/>
    <cellStyle name="CIENTOS 2D" xfId="53" xr:uid="{00000000-0005-0000-0000-00002F000000}"/>
    <cellStyle name="CIENTOS 2D 2" xfId="54" xr:uid="{00000000-0005-0000-0000-000030000000}"/>
    <cellStyle name="CIENTOS 2D_PRESUPUESTO FASE III ABR-2015 Rev3" xfId="55" xr:uid="{00000000-0005-0000-0000-000031000000}"/>
    <cellStyle name="CIENTOS 3D" xfId="56" xr:uid="{00000000-0005-0000-0000-000032000000}"/>
    <cellStyle name="CIENTOS 3D 2" xfId="57" xr:uid="{00000000-0005-0000-0000-000033000000}"/>
    <cellStyle name="CIENTOS 3D_PRESUPUESTO FASE III ABR-2015 Rev3" xfId="58" xr:uid="{00000000-0005-0000-0000-000034000000}"/>
    <cellStyle name="CIENTOS 4D" xfId="59" xr:uid="{00000000-0005-0000-0000-000035000000}"/>
    <cellStyle name="CIENTOS 4D 2" xfId="60" xr:uid="{00000000-0005-0000-0000-000036000000}"/>
    <cellStyle name="CIENTOS 4D_PRESUPUESTO FASE III ABR-2015 Rev3" xfId="61" xr:uid="{00000000-0005-0000-0000-000037000000}"/>
    <cellStyle name="CIENTOS_CantidadesGirardota" xfId="62" xr:uid="{00000000-0005-0000-0000-000038000000}"/>
    <cellStyle name="Comma" xfId="63" xr:uid="{00000000-0005-0000-0000-000039000000}"/>
    <cellStyle name="Comma0" xfId="64" xr:uid="{00000000-0005-0000-0000-00003A000000}"/>
    <cellStyle name="Currency" xfId="65" xr:uid="{00000000-0005-0000-0000-00003B000000}"/>
    <cellStyle name="Currency0" xfId="66" xr:uid="{00000000-0005-0000-0000-00003C000000}"/>
    <cellStyle name="Date" xfId="67" xr:uid="{00000000-0005-0000-0000-00003D000000}"/>
    <cellStyle name="Encabezado 4 2" xfId="68" xr:uid="{00000000-0005-0000-0000-00003E000000}"/>
    <cellStyle name="Encabezado 4 3" xfId="69" xr:uid="{00000000-0005-0000-0000-00003F000000}"/>
    <cellStyle name="Énfasis1 2" xfId="70" xr:uid="{00000000-0005-0000-0000-000040000000}"/>
    <cellStyle name="Énfasis1 3" xfId="71" xr:uid="{00000000-0005-0000-0000-000041000000}"/>
    <cellStyle name="Énfasis2 2" xfId="72" xr:uid="{00000000-0005-0000-0000-000042000000}"/>
    <cellStyle name="Énfasis2 3" xfId="73" xr:uid="{00000000-0005-0000-0000-000043000000}"/>
    <cellStyle name="Énfasis3 2" xfId="74" xr:uid="{00000000-0005-0000-0000-000044000000}"/>
    <cellStyle name="Énfasis3 3" xfId="75" xr:uid="{00000000-0005-0000-0000-000045000000}"/>
    <cellStyle name="Énfasis4 2" xfId="76" xr:uid="{00000000-0005-0000-0000-000046000000}"/>
    <cellStyle name="Énfasis4 3" xfId="77" xr:uid="{00000000-0005-0000-0000-000047000000}"/>
    <cellStyle name="Énfasis5 2" xfId="78" xr:uid="{00000000-0005-0000-0000-000048000000}"/>
    <cellStyle name="Énfasis5 3" xfId="79" xr:uid="{00000000-0005-0000-0000-000049000000}"/>
    <cellStyle name="Énfasis6 2" xfId="80" xr:uid="{00000000-0005-0000-0000-00004A000000}"/>
    <cellStyle name="Énfasis6 3" xfId="81" xr:uid="{00000000-0005-0000-0000-00004B000000}"/>
    <cellStyle name="Entrada 2" xfId="82" xr:uid="{00000000-0005-0000-0000-00004C000000}"/>
    <cellStyle name="Entrada 3" xfId="83" xr:uid="{00000000-0005-0000-0000-00004D000000}"/>
    <cellStyle name="Estilo 1" xfId="84" xr:uid="{00000000-0005-0000-0000-00004E000000}"/>
    <cellStyle name="Euro" xfId="85" xr:uid="{00000000-0005-0000-0000-00004F000000}"/>
    <cellStyle name="F2" xfId="86" xr:uid="{00000000-0005-0000-0000-000050000000}"/>
    <cellStyle name="F3" xfId="87" xr:uid="{00000000-0005-0000-0000-000051000000}"/>
    <cellStyle name="F4" xfId="88" xr:uid="{00000000-0005-0000-0000-000052000000}"/>
    <cellStyle name="F5" xfId="89" xr:uid="{00000000-0005-0000-0000-000053000000}"/>
    <cellStyle name="F6" xfId="90" xr:uid="{00000000-0005-0000-0000-000054000000}"/>
    <cellStyle name="F7" xfId="91" xr:uid="{00000000-0005-0000-0000-000055000000}"/>
    <cellStyle name="F8" xfId="92" xr:uid="{00000000-0005-0000-0000-000056000000}"/>
    <cellStyle name="Fixed" xfId="93" xr:uid="{00000000-0005-0000-0000-000057000000}"/>
    <cellStyle name="Heading 1" xfId="94" xr:uid="{00000000-0005-0000-0000-000058000000}"/>
    <cellStyle name="Heading 2" xfId="95" xr:uid="{00000000-0005-0000-0000-000059000000}"/>
    <cellStyle name="Heading1" xfId="96" xr:uid="{00000000-0005-0000-0000-00005A000000}"/>
    <cellStyle name="Heading2" xfId="97" xr:uid="{00000000-0005-0000-0000-00005B000000}"/>
    <cellStyle name="Hipervínculo" xfId="2" builtinId="8"/>
    <cellStyle name="Incorrecto 2" xfId="98" xr:uid="{00000000-0005-0000-0000-00005D000000}"/>
    <cellStyle name="Incorrecto 3" xfId="99" xr:uid="{00000000-0005-0000-0000-00005E000000}"/>
    <cellStyle name="MILE DE MILLONES" xfId="100" xr:uid="{00000000-0005-0000-0000-00005F000000}"/>
    <cellStyle name="MILE DE MILLONES 2" xfId="101" xr:uid="{00000000-0005-0000-0000-000060000000}"/>
    <cellStyle name="MILE DE MILLONES_PRESUPUESTO FASE III ABR-2015 Rev3" xfId="102" xr:uid="{00000000-0005-0000-0000-000061000000}"/>
    <cellStyle name="MILES" xfId="103" xr:uid="{00000000-0005-0000-0000-000062000000}"/>
    <cellStyle name="MILES 2" xfId="104" xr:uid="{00000000-0005-0000-0000-000063000000}"/>
    <cellStyle name="Millares [2]" xfId="105" xr:uid="{00000000-0005-0000-0000-000064000000}"/>
    <cellStyle name="Millares [2] 2" xfId="106" xr:uid="{00000000-0005-0000-0000-000065000000}"/>
    <cellStyle name="Millares 10" xfId="107" xr:uid="{00000000-0005-0000-0000-000066000000}"/>
    <cellStyle name="Millares 10 2" xfId="108" xr:uid="{00000000-0005-0000-0000-000067000000}"/>
    <cellStyle name="Millares 11" xfId="109" xr:uid="{00000000-0005-0000-0000-000068000000}"/>
    <cellStyle name="Millares 11 2" xfId="110" xr:uid="{00000000-0005-0000-0000-000069000000}"/>
    <cellStyle name="Millares 12" xfId="111" xr:uid="{00000000-0005-0000-0000-00006A000000}"/>
    <cellStyle name="Millares 13" xfId="112" xr:uid="{00000000-0005-0000-0000-00006B000000}"/>
    <cellStyle name="Millares 2" xfId="113" xr:uid="{00000000-0005-0000-0000-00006C000000}"/>
    <cellStyle name="Millares 2 2" xfId="114" xr:uid="{00000000-0005-0000-0000-00006D000000}"/>
    <cellStyle name="Millares 2 3" xfId="115" xr:uid="{00000000-0005-0000-0000-00006E000000}"/>
    <cellStyle name="Millares 2 4" xfId="4" xr:uid="{00000000-0005-0000-0000-00006F000000}"/>
    <cellStyle name="Millares 2 5" xfId="116" xr:uid="{00000000-0005-0000-0000-000070000000}"/>
    <cellStyle name="Millares 2 6" xfId="117" xr:uid="{00000000-0005-0000-0000-000071000000}"/>
    <cellStyle name="Millares 2_APU´S_NO_PREVISTOS (1)" xfId="118" xr:uid="{00000000-0005-0000-0000-000072000000}"/>
    <cellStyle name="Millares 3" xfId="119" xr:uid="{00000000-0005-0000-0000-000073000000}"/>
    <cellStyle name="Millares 3 2" xfId="120" xr:uid="{00000000-0005-0000-0000-000074000000}"/>
    <cellStyle name="Millares 3 3" xfId="121" xr:uid="{00000000-0005-0000-0000-000075000000}"/>
    <cellStyle name="Millares 3 4" xfId="122" xr:uid="{00000000-0005-0000-0000-000076000000}"/>
    <cellStyle name="Millares 3 5" xfId="123" xr:uid="{00000000-0005-0000-0000-000077000000}"/>
    <cellStyle name="Millares 4" xfId="124" xr:uid="{00000000-0005-0000-0000-000078000000}"/>
    <cellStyle name="Millares 4 2" xfId="125" xr:uid="{00000000-0005-0000-0000-000079000000}"/>
    <cellStyle name="Millares 4 3" xfId="126" xr:uid="{00000000-0005-0000-0000-00007A000000}"/>
    <cellStyle name="Millares 4_APU´S_NO_PREVISTOS (1)" xfId="127" xr:uid="{00000000-0005-0000-0000-00007B000000}"/>
    <cellStyle name="Millares 5" xfId="128" xr:uid="{00000000-0005-0000-0000-00007C000000}"/>
    <cellStyle name="Millares 5 2" xfId="129" xr:uid="{00000000-0005-0000-0000-00007D000000}"/>
    <cellStyle name="Millares 6" xfId="130" xr:uid="{00000000-0005-0000-0000-00007E000000}"/>
    <cellStyle name="Millares 6 2" xfId="131" xr:uid="{00000000-0005-0000-0000-00007F000000}"/>
    <cellStyle name="Millares 7" xfId="132" xr:uid="{00000000-0005-0000-0000-000080000000}"/>
    <cellStyle name="Millares 7 2" xfId="133" xr:uid="{00000000-0005-0000-0000-000081000000}"/>
    <cellStyle name="Millares 7 2 2" xfId="134" xr:uid="{00000000-0005-0000-0000-000082000000}"/>
    <cellStyle name="Millares 8" xfId="135" xr:uid="{00000000-0005-0000-0000-000083000000}"/>
    <cellStyle name="Millares 8 2" xfId="136" xr:uid="{00000000-0005-0000-0000-000084000000}"/>
    <cellStyle name="Millares 9" xfId="137" xr:uid="{00000000-0005-0000-0000-000085000000}"/>
    <cellStyle name="Millares 9 2" xfId="138" xr:uid="{00000000-0005-0000-0000-000086000000}"/>
    <cellStyle name="MILLONES" xfId="139" xr:uid="{00000000-0005-0000-0000-000087000000}"/>
    <cellStyle name="MILLONES 2" xfId="140" xr:uid="{00000000-0005-0000-0000-000088000000}"/>
    <cellStyle name="MILLONES_PRESUPUESTO FASE III ABR-2015 Rev3" xfId="141" xr:uid="{00000000-0005-0000-0000-000089000000}"/>
    <cellStyle name="Moneda 10 2" xfId="142" xr:uid="{00000000-0005-0000-0000-00008A000000}"/>
    <cellStyle name="Moneda 2" xfId="143" xr:uid="{00000000-0005-0000-0000-00008B000000}"/>
    <cellStyle name="Moneda 2 10" xfId="144" xr:uid="{00000000-0005-0000-0000-00008C000000}"/>
    <cellStyle name="Moneda 2 11" xfId="145" xr:uid="{00000000-0005-0000-0000-00008D000000}"/>
    <cellStyle name="Moneda 2 12" xfId="146" xr:uid="{00000000-0005-0000-0000-00008E000000}"/>
    <cellStyle name="Moneda 2 13" xfId="147" xr:uid="{00000000-0005-0000-0000-00008F000000}"/>
    <cellStyle name="Moneda 2 2" xfId="148" xr:uid="{00000000-0005-0000-0000-000090000000}"/>
    <cellStyle name="Moneda 2 2 2" xfId="149" xr:uid="{00000000-0005-0000-0000-000091000000}"/>
    <cellStyle name="Moneda 2 2 2 2" xfId="150" xr:uid="{00000000-0005-0000-0000-000092000000}"/>
    <cellStyle name="Moneda 2 2 2 2 2" xfId="151" xr:uid="{00000000-0005-0000-0000-000093000000}"/>
    <cellStyle name="Moneda 2 2 3" xfId="152" xr:uid="{00000000-0005-0000-0000-000094000000}"/>
    <cellStyle name="Moneda 2 2 4" xfId="153" xr:uid="{00000000-0005-0000-0000-000095000000}"/>
    <cellStyle name="Moneda 2 2 5" xfId="154" xr:uid="{00000000-0005-0000-0000-000096000000}"/>
    <cellStyle name="Moneda 2 2_APU´S_NO_PREVISTOS (1)" xfId="155" xr:uid="{00000000-0005-0000-0000-000097000000}"/>
    <cellStyle name="Moneda 2 3" xfId="156" xr:uid="{00000000-0005-0000-0000-000098000000}"/>
    <cellStyle name="Moneda 2 4" xfId="157" xr:uid="{00000000-0005-0000-0000-000099000000}"/>
    <cellStyle name="Moneda 2 5" xfId="158" xr:uid="{00000000-0005-0000-0000-00009A000000}"/>
    <cellStyle name="Moneda 2 6" xfId="159" xr:uid="{00000000-0005-0000-0000-00009B000000}"/>
    <cellStyle name="Moneda 2 7" xfId="160" xr:uid="{00000000-0005-0000-0000-00009C000000}"/>
    <cellStyle name="Moneda 2 8" xfId="161" xr:uid="{00000000-0005-0000-0000-00009D000000}"/>
    <cellStyle name="Moneda 2 9" xfId="162" xr:uid="{00000000-0005-0000-0000-00009E000000}"/>
    <cellStyle name="Moneda 2_APU´S_NO_PREVISTOS (1)" xfId="163" xr:uid="{00000000-0005-0000-0000-00009F000000}"/>
    <cellStyle name="Moneda 3" xfId="164" xr:uid="{00000000-0005-0000-0000-0000A0000000}"/>
    <cellStyle name="Moneda 4" xfId="165" xr:uid="{00000000-0005-0000-0000-0000A1000000}"/>
    <cellStyle name="Monetario0" xfId="166" xr:uid="{00000000-0005-0000-0000-0000A2000000}"/>
    <cellStyle name="Neutral 2" xfId="167" xr:uid="{00000000-0005-0000-0000-0000A3000000}"/>
    <cellStyle name="Neutral 3" xfId="168" xr:uid="{00000000-0005-0000-0000-0000A4000000}"/>
    <cellStyle name="No. punto" xfId="169" xr:uid="{00000000-0005-0000-0000-0000A5000000}"/>
    <cellStyle name="No. punto 2" xfId="170" xr:uid="{00000000-0005-0000-0000-0000A6000000}"/>
    <cellStyle name="Normal" xfId="0" builtinId="0"/>
    <cellStyle name="Normal 10" xfId="171" xr:uid="{00000000-0005-0000-0000-0000A8000000}"/>
    <cellStyle name="Normal 2" xfId="1" xr:uid="{00000000-0005-0000-0000-0000A9000000}"/>
    <cellStyle name="Normal 2 10" xfId="172" xr:uid="{00000000-0005-0000-0000-0000AA000000}"/>
    <cellStyle name="Normal 2 10 2" xfId="173" xr:uid="{00000000-0005-0000-0000-0000AB000000}"/>
    <cellStyle name="Normal 2 10 2 2" xfId="174" xr:uid="{00000000-0005-0000-0000-0000AC000000}"/>
    <cellStyle name="Normal 2 10 3" xfId="175" xr:uid="{00000000-0005-0000-0000-0000AD000000}"/>
    <cellStyle name="Normal 2 11" xfId="176" xr:uid="{00000000-0005-0000-0000-0000AE000000}"/>
    <cellStyle name="Normal 2 12" xfId="177" xr:uid="{00000000-0005-0000-0000-0000AF000000}"/>
    <cellStyle name="Normal 2 13" xfId="178" xr:uid="{00000000-0005-0000-0000-0000B0000000}"/>
    <cellStyle name="Normal 2 2" xfId="179" xr:uid="{00000000-0005-0000-0000-0000B1000000}"/>
    <cellStyle name="Normal 2 2 2" xfId="180" xr:uid="{00000000-0005-0000-0000-0000B2000000}"/>
    <cellStyle name="Normal 2 2 3" xfId="181" xr:uid="{00000000-0005-0000-0000-0000B3000000}"/>
    <cellStyle name="Normal 2 3" xfId="182" xr:uid="{00000000-0005-0000-0000-0000B4000000}"/>
    <cellStyle name="Normal 2 3 2" xfId="183" xr:uid="{00000000-0005-0000-0000-0000B5000000}"/>
    <cellStyle name="Normal 2 4" xfId="184" xr:uid="{00000000-0005-0000-0000-0000B6000000}"/>
    <cellStyle name="Normal 2 5" xfId="185" xr:uid="{00000000-0005-0000-0000-0000B7000000}"/>
    <cellStyle name="Normal 2 6" xfId="186" xr:uid="{00000000-0005-0000-0000-0000B8000000}"/>
    <cellStyle name="Normal 2 7" xfId="187" xr:uid="{00000000-0005-0000-0000-0000B9000000}"/>
    <cellStyle name="Normal 2 8" xfId="188" xr:uid="{00000000-0005-0000-0000-0000BA000000}"/>
    <cellStyle name="Normal 2 9" xfId="189" xr:uid="{00000000-0005-0000-0000-0000BB000000}"/>
    <cellStyle name="Normal 2_APU NO PREVISTOS MTTO" xfId="190" xr:uid="{00000000-0005-0000-0000-0000BC000000}"/>
    <cellStyle name="Normal 29" xfId="191" xr:uid="{00000000-0005-0000-0000-0000BD000000}"/>
    <cellStyle name="Normal 3" xfId="192" xr:uid="{00000000-0005-0000-0000-0000BE000000}"/>
    <cellStyle name="Normal 3 10" xfId="193" xr:uid="{00000000-0005-0000-0000-0000BF000000}"/>
    <cellStyle name="Normal 3 11" xfId="194" xr:uid="{00000000-0005-0000-0000-0000C0000000}"/>
    <cellStyle name="Normal 3 11 2" xfId="195" xr:uid="{00000000-0005-0000-0000-0000C1000000}"/>
    <cellStyle name="Normal 3 2" xfId="196" xr:uid="{00000000-0005-0000-0000-0000C2000000}"/>
    <cellStyle name="Normal 3 2 2" xfId="197" xr:uid="{00000000-0005-0000-0000-0000C3000000}"/>
    <cellStyle name="Normal 3 3" xfId="198" xr:uid="{00000000-0005-0000-0000-0000C4000000}"/>
    <cellStyle name="Normal 3 4" xfId="199" xr:uid="{00000000-0005-0000-0000-0000C5000000}"/>
    <cellStyle name="Normal 3_APU´S_NO_PREVISTOS (1)" xfId="200" xr:uid="{00000000-0005-0000-0000-0000C6000000}"/>
    <cellStyle name="Normal 4" xfId="201" xr:uid="{00000000-0005-0000-0000-0000C7000000}"/>
    <cellStyle name="Normal 4 2" xfId="202" xr:uid="{00000000-0005-0000-0000-0000C8000000}"/>
    <cellStyle name="Normal 4 2 2" xfId="203" xr:uid="{00000000-0005-0000-0000-0000C9000000}"/>
    <cellStyle name="Normal 5" xfId="204" xr:uid="{00000000-0005-0000-0000-0000CA000000}"/>
    <cellStyle name="Normal 6" xfId="205" xr:uid="{00000000-0005-0000-0000-0000CB000000}"/>
    <cellStyle name="Normal 6 2" xfId="206" xr:uid="{00000000-0005-0000-0000-0000CC000000}"/>
    <cellStyle name="Normal 7" xfId="207" xr:uid="{00000000-0005-0000-0000-0000CD000000}"/>
    <cellStyle name="Normal 8" xfId="208" xr:uid="{00000000-0005-0000-0000-0000CE000000}"/>
    <cellStyle name="Normal 9" xfId="209" xr:uid="{00000000-0005-0000-0000-0000CF000000}"/>
    <cellStyle name="Normal 9 2" xfId="210" xr:uid="{00000000-0005-0000-0000-0000D0000000}"/>
    <cellStyle name="Normal_modelo ACTA OBRA y MODIFICACION" xfId="3" xr:uid="{00000000-0005-0000-0000-0000D1000000}"/>
    <cellStyle name="Notas 2" xfId="211" xr:uid="{00000000-0005-0000-0000-0000D2000000}"/>
    <cellStyle name="Notas 3" xfId="212" xr:uid="{00000000-0005-0000-0000-0000D3000000}"/>
    <cellStyle name="Percent" xfId="213" xr:uid="{00000000-0005-0000-0000-0000D4000000}"/>
    <cellStyle name="Porcentaje 2" xfId="5" xr:uid="{00000000-0005-0000-0000-0000D5000000}"/>
    <cellStyle name="Porcentaje 3" xfId="214" xr:uid="{00000000-0005-0000-0000-0000D6000000}"/>
    <cellStyle name="Porcentaje 4" xfId="215" xr:uid="{00000000-0005-0000-0000-0000D7000000}"/>
    <cellStyle name="Porcentaje 5" xfId="216" xr:uid="{00000000-0005-0000-0000-0000D8000000}"/>
    <cellStyle name="Porcentaje 5 2" xfId="217" xr:uid="{00000000-0005-0000-0000-0000D9000000}"/>
    <cellStyle name="Porcentual 2" xfId="218" xr:uid="{00000000-0005-0000-0000-0000DA000000}"/>
    <cellStyle name="Porcentual 2 10" xfId="219" xr:uid="{00000000-0005-0000-0000-0000DB000000}"/>
    <cellStyle name="Porcentual 2 10 2" xfId="220" xr:uid="{00000000-0005-0000-0000-0000DC000000}"/>
    <cellStyle name="Porcentual 2 11" xfId="221" xr:uid="{00000000-0005-0000-0000-0000DD000000}"/>
    <cellStyle name="Porcentual 2 12" xfId="222" xr:uid="{00000000-0005-0000-0000-0000DE000000}"/>
    <cellStyle name="Porcentual 2 2" xfId="223" xr:uid="{00000000-0005-0000-0000-0000DF000000}"/>
    <cellStyle name="Porcentual 2 3" xfId="224" xr:uid="{00000000-0005-0000-0000-0000E0000000}"/>
    <cellStyle name="Porcentual 2 4" xfId="225" xr:uid="{00000000-0005-0000-0000-0000E1000000}"/>
    <cellStyle name="Porcentual 2 5" xfId="226" xr:uid="{00000000-0005-0000-0000-0000E2000000}"/>
    <cellStyle name="Porcentual 2 6" xfId="227" xr:uid="{00000000-0005-0000-0000-0000E3000000}"/>
    <cellStyle name="Porcentual 2 7" xfId="228" xr:uid="{00000000-0005-0000-0000-0000E4000000}"/>
    <cellStyle name="Porcentual 2 8" xfId="229" xr:uid="{00000000-0005-0000-0000-0000E5000000}"/>
    <cellStyle name="Porcentual 2 9" xfId="230" xr:uid="{00000000-0005-0000-0000-0000E6000000}"/>
    <cellStyle name="Porcentual 3" xfId="231" xr:uid="{00000000-0005-0000-0000-0000E7000000}"/>
    <cellStyle name="Porcentual 4" xfId="232" xr:uid="{00000000-0005-0000-0000-0000E8000000}"/>
    <cellStyle name="Porcentual 4 2" xfId="233" xr:uid="{00000000-0005-0000-0000-0000E9000000}"/>
    <cellStyle name="Porcentual 5" xfId="234" xr:uid="{00000000-0005-0000-0000-0000EA000000}"/>
    <cellStyle name="Porcentual 5 2" xfId="235" xr:uid="{00000000-0005-0000-0000-0000EB000000}"/>
    <cellStyle name="Porcentual 6" xfId="236" xr:uid="{00000000-0005-0000-0000-0000EC000000}"/>
    <cellStyle name="Porcentual 6 2" xfId="237" xr:uid="{00000000-0005-0000-0000-0000ED000000}"/>
    <cellStyle name="Porcentual 7" xfId="238" xr:uid="{00000000-0005-0000-0000-0000EE000000}"/>
    <cellStyle name="Porcentual 8" xfId="239" xr:uid="{00000000-0005-0000-0000-0000EF000000}"/>
    <cellStyle name="resaltado" xfId="240" xr:uid="{00000000-0005-0000-0000-0000F0000000}"/>
    <cellStyle name="Salida 2" xfId="241" xr:uid="{00000000-0005-0000-0000-0000F1000000}"/>
    <cellStyle name="Salida 3" xfId="242" xr:uid="{00000000-0005-0000-0000-0000F2000000}"/>
    <cellStyle name="Texto de advertencia 2" xfId="243" xr:uid="{00000000-0005-0000-0000-0000F3000000}"/>
    <cellStyle name="Texto de advertencia 3" xfId="244" xr:uid="{00000000-0005-0000-0000-0000F4000000}"/>
    <cellStyle name="Texto explicativo 2" xfId="245" xr:uid="{00000000-0005-0000-0000-0000F5000000}"/>
    <cellStyle name="Texto explicativo 3" xfId="246" xr:uid="{00000000-0005-0000-0000-0000F6000000}"/>
    <cellStyle name="Título 1 2" xfId="247" xr:uid="{00000000-0005-0000-0000-0000F7000000}"/>
    <cellStyle name="Título 1 3" xfId="248" xr:uid="{00000000-0005-0000-0000-0000F8000000}"/>
    <cellStyle name="Título 2 2" xfId="249" xr:uid="{00000000-0005-0000-0000-0000F9000000}"/>
    <cellStyle name="Título 2 3" xfId="250" xr:uid="{00000000-0005-0000-0000-0000FA000000}"/>
    <cellStyle name="Título 3 2" xfId="251" xr:uid="{00000000-0005-0000-0000-0000FB000000}"/>
    <cellStyle name="Título 3 3" xfId="252" xr:uid="{00000000-0005-0000-0000-0000FC000000}"/>
    <cellStyle name="Título 4" xfId="253" xr:uid="{00000000-0005-0000-0000-0000FD000000}"/>
    <cellStyle name="Título 5" xfId="254" xr:uid="{00000000-0005-0000-0000-0000FE000000}"/>
    <cellStyle name="Total 2" xfId="255" xr:uid="{00000000-0005-0000-0000-0000FF000000}"/>
    <cellStyle name="Total 3" xfId="256" xr:uid="{00000000-0005-0000-0000-000000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 /><Relationship Id="rId117" Type="http://schemas.openxmlformats.org/officeDocument/2006/relationships/theme" Target="theme/theme1.xml" /><Relationship Id="rId21" Type="http://schemas.openxmlformats.org/officeDocument/2006/relationships/externalLink" Target="externalLinks/externalLink16.xml" /><Relationship Id="rId42" Type="http://schemas.openxmlformats.org/officeDocument/2006/relationships/externalLink" Target="externalLinks/externalLink37.xml" /><Relationship Id="rId47" Type="http://schemas.openxmlformats.org/officeDocument/2006/relationships/externalLink" Target="externalLinks/externalLink42.xml" /><Relationship Id="rId63" Type="http://schemas.openxmlformats.org/officeDocument/2006/relationships/externalLink" Target="externalLinks/externalLink58.xml" /><Relationship Id="rId68" Type="http://schemas.openxmlformats.org/officeDocument/2006/relationships/externalLink" Target="externalLinks/externalLink63.xml" /><Relationship Id="rId84" Type="http://schemas.openxmlformats.org/officeDocument/2006/relationships/externalLink" Target="externalLinks/externalLink79.xml" /><Relationship Id="rId89" Type="http://schemas.openxmlformats.org/officeDocument/2006/relationships/externalLink" Target="externalLinks/externalLink84.xml" /><Relationship Id="rId112" Type="http://schemas.openxmlformats.org/officeDocument/2006/relationships/externalLink" Target="externalLinks/externalLink107.xml" /><Relationship Id="rId16" Type="http://schemas.openxmlformats.org/officeDocument/2006/relationships/externalLink" Target="externalLinks/externalLink11.xml" /><Relationship Id="rId107" Type="http://schemas.openxmlformats.org/officeDocument/2006/relationships/externalLink" Target="externalLinks/externalLink102.xml" /><Relationship Id="rId11" Type="http://schemas.openxmlformats.org/officeDocument/2006/relationships/externalLink" Target="externalLinks/externalLink6.xml" /><Relationship Id="rId24" Type="http://schemas.openxmlformats.org/officeDocument/2006/relationships/externalLink" Target="externalLinks/externalLink19.xml" /><Relationship Id="rId32" Type="http://schemas.openxmlformats.org/officeDocument/2006/relationships/externalLink" Target="externalLinks/externalLink27.xml" /><Relationship Id="rId37" Type="http://schemas.openxmlformats.org/officeDocument/2006/relationships/externalLink" Target="externalLinks/externalLink32.xml" /><Relationship Id="rId40" Type="http://schemas.openxmlformats.org/officeDocument/2006/relationships/externalLink" Target="externalLinks/externalLink35.xml" /><Relationship Id="rId45" Type="http://schemas.openxmlformats.org/officeDocument/2006/relationships/externalLink" Target="externalLinks/externalLink40.xml" /><Relationship Id="rId53" Type="http://schemas.openxmlformats.org/officeDocument/2006/relationships/externalLink" Target="externalLinks/externalLink48.xml" /><Relationship Id="rId58" Type="http://schemas.openxmlformats.org/officeDocument/2006/relationships/externalLink" Target="externalLinks/externalLink53.xml" /><Relationship Id="rId66" Type="http://schemas.openxmlformats.org/officeDocument/2006/relationships/externalLink" Target="externalLinks/externalLink61.xml" /><Relationship Id="rId74" Type="http://schemas.openxmlformats.org/officeDocument/2006/relationships/externalLink" Target="externalLinks/externalLink69.xml" /><Relationship Id="rId79" Type="http://schemas.openxmlformats.org/officeDocument/2006/relationships/externalLink" Target="externalLinks/externalLink74.xml" /><Relationship Id="rId87" Type="http://schemas.openxmlformats.org/officeDocument/2006/relationships/externalLink" Target="externalLinks/externalLink82.xml" /><Relationship Id="rId102" Type="http://schemas.openxmlformats.org/officeDocument/2006/relationships/externalLink" Target="externalLinks/externalLink97.xml" /><Relationship Id="rId110" Type="http://schemas.openxmlformats.org/officeDocument/2006/relationships/externalLink" Target="externalLinks/externalLink105.xml" /><Relationship Id="rId115" Type="http://schemas.openxmlformats.org/officeDocument/2006/relationships/externalLink" Target="externalLinks/externalLink110.xml" /><Relationship Id="rId5" Type="http://schemas.openxmlformats.org/officeDocument/2006/relationships/worksheet" Target="worksheets/sheet5.xml" /><Relationship Id="rId61" Type="http://schemas.openxmlformats.org/officeDocument/2006/relationships/externalLink" Target="externalLinks/externalLink56.xml" /><Relationship Id="rId82" Type="http://schemas.openxmlformats.org/officeDocument/2006/relationships/externalLink" Target="externalLinks/externalLink77.xml" /><Relationship Id="rId90" Type="http://schemas.openxmlformats.org/officeDocument/2006/relationships/externalLink" Target="externalLinks/externalLink85.xml" /><Relationship Id="rId95" Type="http://schemas.openxmlformats.org/officeDocument/2006/relationships/externalLink" Target="externalLinks/externalLink90.xml" /><Relationship Id="rId19" Type="http://schemas.openxmlformats.org/officeDocument/2006/relationships/externalLink" Target="externalLinks/externalLink14.xml" /><Relationship Id="rId14" Type="http://schemas.openxmlformats.org/officeDocument/2006/relationships/externalLink" Target="externalLinks/externalLink9.xml" /><Relationship Id="rId22" Type="http://schemas.openxmlformats.org/officeDocument/2006/relationships/externalLink" Target="externalLinks/externalLink17.xml" /><Relationship Id="rId27" Type="http://schemas.openxmlformats.org/officeDocument/2006/relationships/externalLink" Target="externalLinks/externalLink22.xml" /><Relationship Id="rId30" Type="http://schemas.openxmlformats.org/officeDocument/2006/relationships/externalLink" Target="externalLinks/externalLink25.xml" /><Relationship Id="rId35" Type="http://schemas.openxmlformats.org/officeDocument/2006/relationships/externalLink" Target="externalLinks/externalLink30.xml" /><Relationship Id="rId43" Type="http://schemas.openxmlformats.org/officeDocument/2006/relationships/externalLink" Target="externalLinks/externalLink38.xml" /><Relationship Id="rId48" Type="http://schemas.openxmlformats.org/officeDocument/2006/relationships/externalLink" Target="externalLinks/externalLink43.xml" /><Relationship Id="rId56" Type="http://schemas.openxmlformats.org/officeDocument/2006/relationships/externalLink" Target="externalLinks/externalLink51.xml" /><Relationship Id="rId64" Type="http://schemas.openxmlformats.org/officeDocument/2006/relationships/externalLink" Target="externalLinks/externalLink59.xml" /><Relationship Id="rId69" Type="http://schemas.openxmlformats.org/officeDocument/2006/relationships/externalLink" Target="externalLinks/externalLink64.xml" /><Relationship Id="rId77" Type="http://schemas.openxmlformats.org/officeDocument/2006/relationships/externalLink" Target="externalLinks/externalLink72.xml" /><Relationship Id="rId100" Type="http://schemas.openxmlformats.org/officeDocument/2006/relationships/externalLink" Target="externalLinks/externalLink95.xml" /><Relationship Id="rId105" Type="http://schemas.openxmlformats.org/officeDocument/2006/relationships/externalLink" Target="externalLinks/externalLink100.xml" /><Relationship Id="rId113" Type="http://schemas.openxmlformats.org/officeDocument/2006/relationships/externalLink" Target="externalLinks/externalLink108.xml" /><Relationship Id="rId118" Type="http://schemas.openxmlformats.org/officeDocument/2006/relationships/styles" Target="styles.xml" /><Relationship Id="rId8" Type="http://schemas.openxmlformats.org/officeDocument/2006/relationships/externalLink" Target="externalLinks/externalLink3.xml" /><Relationship Id="rId51" Type="http://schemas.openxmlformats.org/officeDocument/2006/relationships/externalLink" Target="externalLinks/externalLink46.xml" /><Relationship Id="rId72" Type="http://schemas.openxmlformats.org/officeDocument/2006/relationships/externalLink" Target="externalLinks/externalLink67.xml" /><Relationship Id="rId80" Type="http://schemas.openxmlformats.org/officeDocument/2006/relationships/externalLink" Target="externalLinks/externalLink75.xml" /><Relationship Id="rId85" Type="http://schemas.openxmlformats.org/officeDocument/2006/relationships/externalLink" Target="externalLinks/externalLink80.xml" /><Relationship Id="rId93" Type="http://schemas.openxmlformats.org/officeDocument/2006/relationships/externalLink" Target="externalLinks/externalLink88.xml" /><Relationship Id="rId98" Type="http://schemas.openxmlformats.org/officeDocument/2006/relationships/externalLink" Target="externalLinks/externalLink93.xml" /><Relationship Id="rId3" Type="http://schemas.openxmlformats.org/officeDocument/2006/relationships/worksheet" Target="worksheets/sheet3.xml" /><Relationship Id="rId12" Type="http://schemas.openxmlformats.org/officeDocument/2006/relationships/externalLink" Target="externalLinks/externalLink7.xml" /><Relationship Id="rId17" Type="http://schemas.openxmlformats.org/officeDocument/2006/relationships/externalLink" Target="externalLinks/externalLink12.xml" /><Relationship Id="rId25" Type="http://schemas.openxmlformats.org/officeDocument/2006/relationships/externalLink" Target="externalLinks/externalLink20.xml" /><Relationship Id="rId33" Type="http://schemas.openxmlformats.org/officeDocument/2006/relationships/externalLink" Target="externalLinks/externalLink28.xml" /><Relationship Id="rId38" Type="http://schemas.openxmlformats.org/officeDocument/2006/relationships/externalLink" Target="externalLinks/externalLink33.xml" /><Relationship Id="rId46" Type="http://schemas.openxmlformats.org/officeDocument/2006/relationships/externalLink" Target="externalLinks/externalLink41.xml" /><Relationship Id="rId59" Type="http://schemas.openxmlformats.org/officeDocument/2006/relationships/externalLink" Target="externalLinks/externalLink54.xml" /><Relationship Id="rId67" Type="http://schemas.openxmlformats.org/officeDocument/2006/relationships/externalLink" Target="externalLinks/externalLink62.xml" /><Relationship Id="rId103" Type="http://schemas.openxmlformats.org/officeDocument/2006/relationships/externalLink" Target="externalLinks/externalLink98.xml" /><Relationship Id="rId108" Type="http://schemas.openxmlformats.org/officeDocument/2006/relationships/externalLink" Target="externalLinks/externalLink103.xml" /><Relationship Id="rId116" Type="http://schemas.openxmlformats.org/officeDocument/2006/relationships/externalLink" Target="externalLinks/externalLink111.xml" /><Relationship Id="rId20" Type="http://schemas.openxmlformats.org/officeDocument/2006/relationships/externalLink" Target="externalLinks/externalLink15.xml" /><Relationship Id="rId41" Type="http://schemas.openxmlformats.org/officeDocument/2006/relationships/externalLink" Target="externalLinks/externalLink36.xml" /><Relationship Id="rId54" Type="http://schemas.openxmlformats.org/officeDocument/2006/relationships/externalLink" Target="externalLinks/externalLink49.xml" /><Relationship Id="rId62" Type="http://schemas.openxmlformats.org/officeDocument/2006/relationships/externalLink" Target="externalLinks/externalLink57.xml" /><Relationship Id="rId70" Type="http://schemas.openxmlformats.org/officeDocument/2006/relationships/externalLink" Target="externalLinks/externalLink65.xml" /><Relationship Id="rId75" Type="http://schemas.openxmlformats.org/officeDocument/2006/relationships/externalLink" Target="externalLinks/externalLink70.xml" /><Relationship Id="rId83" Type="http://schemas.openxmlformats.org/officeDocument/2006/relationships/externalLink" Target="externalLinks/externalLink78.xml" /><Relationship Id="rId88" Type="http://schemas.openxmlformats.org/officeDocument/2006/relationships/externalLink" Target="externalLinks/externalLink83.xml" /><Relationship Id="rId91" Type="http://schemas.openxmlformats.org/officeDocument/2006/relationships/externalLink" Target="externalLinks/externalLink86.xml" /><Relationship Id="rId96" Type="http://schemas.openxmlformats.org/officeDocument/2006/relationships/externalLink" Target="externalLinks/externalLink91.xml" /><Relationship Id="rId111" Type="http://schemas.openxmlformats.org/officeDocument/2006/relationships/externalLink" Target="externalLinks/externalLink106.xml" /><Relationship Id="rId1" Type="http://schemas.openxmlformats.org/officeDocument/2006/relationships/worksheet" Target="worksheets/sheet1.xml" /><Relationship Id="rId6" Type="http://schemas.openxmlformats.org/officeDocument/2006/relationships/externalLink" Target="externalLinks/externalLink1.xml" /><Relationship Id="rId15" Type="http://schemas.openxmlformats.org/officeDocument/2006/relationships/externalLink" Target="externalLinks/externalLink10.xml" /><Relationship Id="rId23" Type="http://schemas.openxmlformats.org/officeDocument/2006/relationships/externalLink" Target="externalLinks/externalLink18.xml" /><Relationship Id="rId28" Type="http://schemas.openxmlformats.org/officeDocument/2006/relationships/externalLink" Target="externalLinks/externalLink23.xml" /><Relationship Id="rId36" Type="http://schemas.openxmlformats.org/officeDocument/2006/relationships/externalLink" Target="externalLinks/externalLink31.xml" /><Relationship Id="rId49" Type="http://schemas.openxmlformats.org/officeDocument/2006/relationships/externalLink" Target="externalLinks/externalLink44.xml" /><Relationship Id="rId57" Type="http://schemas.openxmlformats.org/officeDocument/2006/relationships/externalLink" Target="externalLinks/externalLink52.xml" /><Relationship Id="rId106" Type="http://schemas.openxmlformats.org/officeDocument/2006/relationships/externalLink" Target="externalLinks/externalLink101.xml" /><Relationship Id="rId114" Type="http://schemas.openxmlformats.org/officeDocument/2006/relationships/externalLink" Target="externalLinks/externalLink109.xml" /><Relationship Id="rId119" Type="http://schemas.openxmlformats.org/officeDocument/2006/relationships/sharedStrings" Target="sharedStrings.xml" /><Relationship Id="rId10" Type="http://schemas.openxmlformats.org/officeDocument/2006/relationships/externalLink" Target="externalLinks/externalLink5.xml" /><Relationship Id="rId31" Type="http://schemas.openxmlformats.org/officeDocument/2006/relationships/externalLink" Target="externalLinks/externalLink26.xml" /><Relationship Id="rId44" Type="http://schemas.openxmlformats.org/officeDocument/2006/relationships/externalLink" Target="externalLinks/externalLink39.xml" /><Relationship Id="rId52" Type="http://schemas.openxmlformats.org/officeDocument/2006/relationships/externalLink" Target="externalLinks/externalLink47.xml" /><Relationship Id="rId60" Type="http://schemas.openxmlformats.org/officeDocument/2006/relationships/externalLink" Target="externalLinks/externalLink55.xml" /><Relationship Id="rId65" Type="http://schemas.openxmlformats.org/officeDocument/2006/relationships/externalLink" Target="externalLinks/externalLink60.xml" /><Relationship Id="rId73" Type="http://schemas.openxmlformats.org/officeDocument/2006/relationships/externalLink" Target="externalLinks/externalLink68.xml" /><Relationship Id="rId78" Type="http://schemas.openxmlformats.org/officeDocument/2006/relationships/externalLink" Target="externalLinks/externalLink73.xml" /><Relationship Id="rId81" Type="http://schemas.openxmlformats.org/officeDocument/2006/relationships/externalLink" Target="externalLinks/externalLink76.xml" /><Relationship Id="rId86" Type="http://schemas.openxmlformats.org/officeDocument/2006/relationships/externalLink" Target="externalLinks/externalLink81.xml" /><Relationship Id="rId94" Type="http://schemas.openxmlformats.org/officeDocument/2006/relationships/externalLink" Target="externalLinks/externalLink89.xml" /><Relationship Id="rId99" Type="http://schemas.openxmlformats.org/officeDocument/2006/relationships/externalLink" Target="externalLinks/externalLink94.xml" /><Relationship Id="rId101" Type="http://schemas.openxmlformats.org/officeDocument/2006/relationships/externalLink" Target="externalLinks/externalLink96.xml" /><Relationship Id="rId4" Type="http://schemas.openxmlformats.org/officeDocument/2006/relationships/worksheet" Target="worksheets/sheet4.xml" /><Relationship Id="rId9" Type="http://schemas.openxmlformats.org/officeDocument/2006/relationships/externalLink" Target="externalLinks/externalLink4.xml" /><Relationship Id="rId13" Type="http://schemas.openxmlformats.org/officeDocument/2006/relationships/externalLink" Target="externalLinks/externalLink8.xml" /><Relationship Id="rId18" Type="http://schemas.openxmlformats.org/officeDocument/2006/relationships/externalLink" Target="externalLinks/externalLink13.xml" /><Relationship Id="rId39" Type="http://schemas.openxmlformats.org/officeDocument/2006/relationships/externalLink" Target="externalLinks/externalLink34.xml" /><Relationship Id="rId109" Type="http://schemas.openxmlformats.org/officeDocument/2006/relationships/externalLink" Target="externalLinks/externalLink104.xml" /><Relationship Id="rId34" Type="http://schemas.openxmlformats.org/officeDocument/2006/relationships/externalLink" Target="externalLinks/externalLink29.xml" /><Relationship Id="rId50" Type="http://schemas.openxmlformats.org/officeDocument/2006/relationships/externalLink" Target="externalLinks/externalLink45.xml" /><Relationship Id="rId55" Type="http://schemas.openxmlformats.org/officeDocument/2006/relationships/externalLink" Target="externalLinks/externalLink50.xml" /><Relationship Id="rId76" Type="http://schemas.openxmlformats.org/officeDocument/2006/relationships/externalLink" Target="externalLinks/externalLink71.xml" /><Relationship Id="rId97" Type="http://schemas.openxmlformats.org/officeDocument/2006/relationships/externalLink" Target="externalLinks/externalLink92.xml" /><Relationship Id="rId104" Type="http://schemas.openxmlformats.org/officeDocument/2006/relationships/externalLink" Target="externalLinks/externalLink99.xml" /><Relationship Id="rId120" Type="http://schemas.openxmlformats.org/officeDocument/2006/relationships/calcChain" Target="calcChain.xml" /><Relationship Id="rId7" Type="http://schemas.openxmlformats.org/officeDocument/2006/relationships/externalLink" Target="externalLinks/externalLink2.xml" /><Relationship Id="rId71" Type="http://schemas.openxmlformats.org/officeDocument/2006/relationships/externalLink" Target="externalLinks/externalLink66.xml" /><Relationship Id="rId92" Type="http://schemas.openxmlformats.org/officeDocument/2006/relationships/externalLink" Target="externalLinks/externalLink87.xml" /><Relationship Id="rId2" Type="http://schemas.openxmlformats.org/officeDocument/2006/relationships/worksheet" Target="worksheets/sheet2.xml" /><Relationship Id="rId29" Type="http://schemas.openxmlformats.org/officeDocument/2006/relationships/externalLink" Target="externalLinks/externalLink24.xml" /></Relationships>
</file>

<file path=xl/drawings/drawing1.xml><?xml version="1.0" encoding="utf-8"?>
<xdr:wsDr xmlns:xdr="http://schemas.openxmlformats.org/drawingml/2006/spreadsheetDrawing" xmlns:a="http://schemas.openxmlformats.org/drawingml/2006/main">
  <xdr:twoCellAnchor editAs="oneCell">
    <xdr:from>
      <xdr:col>6</xdr:col>
      <xdr:colOff>152400</xdr:colOff>
      <xdr:row>16</xdr:row>
      <xdr:rowOff>142875</xdr:rowOff>
    </xdr:from>
    <xdr:to>
      <xdr:col>6</xdr:col>
      <xdr:colOff>447675</xdr:colOff>
      <xdr:row>17</xdr:row>
      <xdr:rowOff>136526</xdr:rowOff>
    </xdr:to>
    <xdr:sp macro="" textlink="">
      <xdr:nvSpPr>
        <xdr:cNvPr id="2" name="Check Box 5" hidden="1">
          <a:extLst>
            <a:ext uri="{63B3BB69-23CF-44E3-9099-C40C66FF867C}">
              <a14:compatExt xmlns:a14="http://schemas.microsoft.com/office/drawing/2010/main" spid="_x0000_s2051"/>
            </a:ext>
            <a:ext uri="{FF2B5EF4-FFF2-40B4-BE49-F238E27FC236}">
              <a16:creationId xmlns:a16="http://schemas.microsoft.com/office/drawing/2014/main" id="{00000000-0008-0000-0100-000003080000}"/>
            </a:ext>
          </a:extLst>
        </xdr:cNvPr>
        <xdr:cNvSpPr/>
      </xdr:nvSpPr>
      <xdr:spPr bwMode="auto">
        <a:xfrm>
          <a:off x="4162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152400</xdr:colOff>
      <xdr:row>16</xdr:row>
      <xdr:rowOff>142875</xdr:rowOff>
    </xdr:from>
    <xdr:to>
      <xdr:col>10</xdr:col>
      <xdr:colOff>447675</xdr:colOff>
      <xdr:row>17</xdr:row>
      <xdr:rowOff>136526</xdr:rowOff>
    </xdr:to>
    <xdr:sp macro="" textlink="">
      <xdr:nvSpPr>
        <xdr:cNvPr id="3" name="Check Box 6" hidden="1">
          <a:extLst>
            <a:ext uri="{63B3BB69-23CF-44E3-9099-C40C66FF867C}">
              <a14:compatExt xmlns:a14="http://schemas.microsoft.com/office/drawing/2010/main" spid="_x0000_s2052"/>
            </a:ext>
            <a:ext uri="{FF2B5EF4-FFF2-40B4-BE49-F238E27FC236}">
              <a16:creationId xmlns:a16="http://schemas.microsoft.com/office/drawing/2014/main" id="{00000000-0008-0000-0100-000004080000}"/>
            </a:ext>
          </a:extLst>
        </xdr:cNvPr>
        <xdr:cNvSpPr/>
      </xdr:nvSpPr>
      <xdr:spPr bwMode="auto">
        <a:xfrm>
          <a:off x="7210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 /></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 /></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 /></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 /></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 /></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 /></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 /></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 /></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 /></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 /></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 /></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 /></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 /></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 /></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 /></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 /></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 /></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 /></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 /></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 /></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 /></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 /></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 /></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V&#237;nculoExternoRecuperado1" TargetMode="External" /></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 /></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 /></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 /></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 /></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 /></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 /></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 /></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 /></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 /></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 /></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 /></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 /></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 /></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 /></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 /></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 /></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 /></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 /></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 /></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 /></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OFERTAS/7417/STIMA/7417stiA.xls" TargetMode="External" /></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 /></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 /></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 /></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 /></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 /></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OFERTAS/7422/RDO/7422RDO0.xls" TargetMode="External" /></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 /></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 /></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 /></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 /></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 /></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Factura13" TargetMode="External" /></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 /></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 /></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 /></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 /></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2BDEA4/NOMINA%20CONVENC" TargetMode="External" /></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 /></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 /></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VC/VARR/PLT/7417STI0.XLS" TargetMode="External" /></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 /></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 /></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 /></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 /></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 /></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 /></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 /></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 /></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9786AFA/NOMINA%20CONVENCIONAL.xls" TargetMode="External" /></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 /></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 /></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 /></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 /></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 /></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 /></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 /></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_INTERCO.xls" TargetMode="External" /></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 /></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REPROJMA.xls" TargetMode="External" /></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 /></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 /></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 /></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 /></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 /></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 /></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 /></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 /></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PROG-96.XLS" TargetMode="External" /></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 /></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 /></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 /></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 /></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 /></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Contratacion%20PME%20v021" TargetMode="External" /></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 /></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 /></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 /></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 /></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 /></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 /></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 /></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dicionales/IPR/IPR.xls" TargetMode="External" /></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 /></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 /></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Formatos.xls"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E16">
            <v>880</v>
          </cell>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s>
    <sheetDataSet>
      <sheetData sheetId="0"/>
      <sheetData sheetId="1"/>
      <sheetData sheetId="2"/>
      <sheetData sheetId="3"/>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BASE 01"/>
      <sheetName val="RESUMEN CONFIS"/>
      <sheetName val="Grafica"/>
      <sheetName val="Hoja1"/>
    </sheetNames>
    <sheetDataSet>
      <sheetData sheetId="0"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s>
    <sheetDataSet>
      <sheetData sheetId="0" refreshError="1">
        <row r="20">
          <cell r="C20">
            <v>2265.5</v>
          </cell>
        </row>
      </sheetData>
      <sheetData sheetId="1"/>
      <sheetData sheetId="2"/>
      <sheetData sheetId="3"/>
      <sheetData sheetId="4"/>
      <sheetData sheetId="5"/>
      <sheetData sheetId="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Hoja1"/>
      <sheetName val="items"/>
      <sheetName val="ESTADO RED TEC"/>
      <sheetName val="A-HOR"/>
      <sheetName val="INSUMOS"/>
      <sheetName val="BANCOS"/>
      <sheetName val="CARGOS"/>
      <sheetName val="EPS"/>
      <sheetName val="PENSIONES"/>
      <sheetName val="PREACTA 10"/>
      <sheetName val="DATOS"/>
      <sheetName val="PREACTA 9"/>
      <sheetName val="Bajadas"/>
      <sheetName val="Res-Accide-10"/>
      <sheetName val="TARIFAS"/>
      <sheetName val="TRANSPORTE"/>
      <sheetName val="NARIÑO"/>
      <sheetName val="PUNITARIOS%20PARA%20241201%202S"/>
      <sheetName val="ESTADO VÍA-CRIT.TECNICO"/>
      <sheetName val="SUB APU"/>
      <sheetName val="PRECIOS"/>
      <sheetName val="PREACTA 6"/>
      <sheetName val="TABLA 2008"/>
      <sheetName val="CLASIFICACION"/>
      <sheetName val="PRESUPUESTO"/>
      <sheetName val="Equipo"/>
      <sheetName val="Listas"/>
      <sheetName val="Excavación Mat. Común Estacione"/>
      <sheetName val="Demolición Pavimento"/>
      <sheetName val="Insum"/>
      <sheetName val="A. P. U."/>
      <sheetName val="RELACION MES"/>
      <sheetName val="PUNITARIOS_PARA_241201_2S"/>
      <sheetName val="PR_1"/>
      <sheetName val="ESTADO_RED_TEC"/>
      <sheetName val="PREACTA_10"/>
      <sheetName val="PREACTA_9"/>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 name="ane7"/>
      <definedName name="ane8"/>
    </defined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 name="ane7"/>
      <definedName name="ane8"/>
    </defined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Datos"/>
      <sheetName val="ACCIDENTALIDAD"/>
      <sheetName val="ACC.EJECUTIVO"/>
      <sheetName val="ACC.EJECUTIVO-OCT-02"/>
      <sheetName val="EJEC-AGO-2002"/>
      <sheetName val="TABLA"/>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Resumen"/>
      <sheetName val="TORTA"/>
      <sheetName val="Resum_Pav"/>
      <sheetName val="INVENT.ALC-CUNETAS 90BLB"/>
      <sheetName val="PUENTES Y PONTONES"/>
      <sheetName val="SEÑAL VERTICAL90BLB"/>
      <sheetName val="SEÑAL HORIZONTAL90BLB"/>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V%C3%ADnculoExternoRecuperado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13"/>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REF"/>
      <sheetName val="Formulario No.1 "/>
      <sheetName val="450.2P  Vía 9003"/>
      <sheetName val="632.1P "/>
      <sheetName val="630.4 Vía 9003"/>
      <sheetName val="630.6 Vía 7801"/>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MDO"/>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sheetData sheetId="201"/>
      <sheetData sheetId="202"/>
      <sheetData sheetId="203">
        <row r="1">
          <cell r="A1" t="str">
            <v>ITEM</v>
          </cell>
        </row>
      </sheetData>
      <sheetData sheetId="204">
        <row r="1">
          <cell r="A1" t="str">
            <v>EQUIPO</v>
          </cell>
        </row>
      </sheetData>
      <sheetData sheetId="205">
        <row r="1">
          <cell r="A1" t="str">
            <v>ADMINISTRACION</v>
          </cell>
        </row>
      </sheetData>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sheetData sheetId="743">
        <row r="1">
          <cell r="A1" t="str">
            <v>INSTITUTO NACIONAL DE VIAS</v>
          </cell>
        </row>
      </sheetData>
      <sheetData sheetId="744" refreshError="1"/>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sheetData sheetId="959"/>
      <sheetData sheetId="960"/>
      <sheetData sheetId="961"/>
      <sheetData sheetId="962"/>
      <sheetData sheetId="963"/>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sheetData sheetId="993" refreshError="1"/>
      <sheetData sheetId="994" refreshError="1"/>
      <sheetData sheetId="995" refreshError="1"/>
      <sheetData sheetId="996" refreshError="1"/>
      <sheetData sheetId="997"/>
      <sheetData sheetId="998" refreshError="1"/>
      <sheetData sheetId="999" refreshError="1"/>
      <sheetData sheetId="1000"/>
      <sheetData sheetId="100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sheetData sheetId="1505"/>
      <sheetData sheetId="1506"/>
      <sheetData sheetId="1507"/>
      <sheetData sheetId="1508"/>
      <sheetData sheetId="1509"/>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sheetData sheetId="1677">
        <row r="168">
          <cell r="D168">
            <v>0.16</v>
          </cell>
        </row>
      </sheetData>
      <sheetData sheetId="1678"/>
      <sheetData sheetId="1679">
        <row r="7">
          <cell r="B7">
            <v>1</v>
          </cell>
        </row>
      </sheetData>
      <sheetData sheetId="1680">
        <row r="33">
          <cell r="G33">
            <v>0.59504299999999999</v>
          </cell>
        </row>
      </sheetData>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sheetData sheetId="1768"/>
      <sheetData sheetId="1769"/>
      <sheetData sheetId="1770"/>
      <sheetData sheetId="1771"/>
      <sheetData sheetId="1772"/>
      <sheetData sheetId="1773"/>
      <sheetData sheetId="1774"/>
      <sheetData sheetId="1775"/>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sheetData sheetId="2458"/>
      <sheetData sheetId="2459"/>
      <sheetData sheetId="2460"/>
      <sheetData sheetId="2461"/>
      <sheetData sheetId="2462">
        <row r="3">
          <cell r="A3">
            <v>1</v>
          </cell>
        </row>
      </sheetData>
      <sheetData sheetId="2463"/>
      <sheetData sheetId="2464"/>
      <sheetData sheetId="2465"/>
      <sheetData sheetId="2466"/>
      <sheetData sheetId="2467"/>
      <sheetData sheetId="2468" refreshError="1"/>
      <sheetData sheetId="2469">
        <row r="1">
          <cell r="A1" t="str">
            <v>LISTADO DE INSUMOS GENERAL</v>
          </cell>
        </row>
      </sheetData>
      <sheetData sheetId="2470" refreshError="1"/>
      <sheetData sheetId="247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refreshError="1"/>
      <sheetData sheetId="2681"/>
      <sheetData sheetId="2682"/>
      <sheetData sheetId="2683" refreshError="1"/>
      <sheetData sheetId="2684" refreshError="1"/>
      <sheetData sheetId="2685" refreshError="1"/>
      <sheetData sheetId="2686" refreshError="1"/>
      <sheetData sheetId="2687"/>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CONT_ADI"/>
      <sheetName val="aCCIDENTES%20DE%201995%20-%2019"/>
      <sheetName val="Datos"/>
      <sheetName val="aCCIDENTES DE 1995 - 1996.xls"/>
      <sheetName val="items"/>
      <sheetName val="ACTA DE MODIFICACION  (2)"/>
      <sheetName val="INDICMICROEMP"/>
      <sheetName val="#¡REF"/>
      <sheetName val="\a  aaInformación GRUPO 4\A MIn"/>
      <sheetName val="MATERIALES"/>
      <sheetName val="Datos Básicos"/>
      <sheetName val="SALARIOS"/>
      <sheetName val="Informacion"/>
      <sheetName val="SUB APU"/>
      <sheetName val="Informe"/>
      <sheetName val="Seguim-16"/>
      <sheetName val="INV"/>
      <sheetName val="AASHTO"/>
      <sheetName val="PESOS"/>
      <sheetName val="Formulario N° 4"/>
      <sheetName val="EQUIPO"/>
      <sheetName val="Base Muestras"/>
      <sheetName val="otros"/>
      <sheetName val="PRESUPUESTO"/>
      <sheetName val="Res-Accide-10"/>
      <sheetName val="INDICE"/>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aCCIDENTES DE 1995 - 1996.xls]"/>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EQUIPOS"/>
      <sheetName val="MANO DE OBRA"/>
      <sheetName val="TRANSPORTE"/>
      <sheetName val="_aCCIDENTES_DE_1995___1996_x_10"/>
      <sheetName val="//ccefici"/>
      <sheetName val="//d.docs.live.net/a  aaInformac"/>
      <sheetName val="_aCCIDENTES_DE_1995___1996_xl_2"/>
      <sheetName val="_aCCIDENTES_DE_1995___1996_xl_3"/>
      <sheetName val="_aCCIDENTES_DE_1995___1996_xl_4"/>
      <sheetName val="_aCCIDENTES_DE_1995___1996_xl_5"/>
      <sheetName val="_aCCIDENTES_DE_1995___1996_xl_6"/>
      <sheetName val="_aCCIDENTES_DE_1995___1996_xl_7"/>
      <sheetName val="_aCCIDENTES_DE_1995___1996_xl_9"/>
      <sheetName val="_aCCIDENTES_DE_1995___1996_xl_8"/>
      <sheetName val="_aCCIDENTES_DE_1995___1996_x_11"/>
      <sheetName val="_aCCIDENTES_DE_1995___1996_x_12"/>
      <sheetName val="_aCCIDENTES_DE_1995___1996_x_13"/>
      <sheetName val="_aCCIDENTES_DE_1995___1996_x_14"/>
      <sheetName val="_aCCIDENTES_DE_1995___1996_x_15"/>
      <sheetName val="_aCCIDENTES_DE_1995___1996_x_18"/>
      <sheetName val="_aCCIDENTES_DE_1995___1996_x_16"/>
      <sheetName val="_aCCIDENTES_DE_1995___1996_x_17"/>
      <sheetName val="_aCCIDENTES_DE_1995___1996_x_19"/>
      <sheetName val="_aCCIDENTES_DE_1995___1996_x_37"/>
      <sheetName val="_aCCIDENTES_DE_1995___1996_x_26"/>
      <sheetName val="_aCCIDENTES_DE_1995___1996_x_20"/>
      <sheetName val="_aCCIDENTES_DE_1995___1996_x_21"/>
      <sheetName val="_aCCIDENTES_DE_1995___1996_x_22"/>
      <sheetName val="_aCCIDENTES_DE_1995___1996_x_23"/>
      <sheetName val="_aCCIDENTES_DE_1995___1996_x_25"/>
      <sheetName val="_aCCIDENTES_DE_1995___1996_x_24"/>
      <sheetName val="_aCCIDENTES_DE_1995___1996_x_36"/>
      <sheetName val="_aCCIDENTES_DE_1995___1996_x_28"/>
      <sheetName val="_aCCIDENTES_DE_1995___1996_x_27"/>
      <sheetName val="_aCCIDENTES_DE_1995___1996_x_29"/>
      <sheetName val="_aCCIDENTES_DE_1995___1996_x_34"/>
      <sheetName val="_aCCIDENTES_DE_1995___1996_x_32"/>
      <sheetName val="_aCCIDENTES_DE_1995___1996_x_30"/>
      <sheetName val="_aCCIDENTES_DE_1995___1996_x_31"/>
      <sheetName val="_aCCIDENTES_DE_1995___1996_x_33"/>
      <sheetName val="_aCCIDENTES_DE_1995___1996_x_35"/>
      <sheetName val="MANO_DE_OBRA"/>
      <sheetName val="\a__aaInformación_GRUPO_4\A_MI3"/>
      <sheetName val="ACTA_DE_MODIFICACION__(2)3"/>
      <sheetName val="Datos_Básicos2"/>
      <sheetName val="SUB_APU2"/>
      <sheetName val="Formulario_N°_4"/>
      <sheetName val="Base_Muestras"/>
      <sheetName val="//cceficiente_sharepoint_com/a_"/>
      <sheetName val="//d_docs_live_net/a__aaInformac"/>
      <sheetName val="_aCCIDENTES_DE_1995___1996_x_38"/>
      <sheetName val="_aCCIDENTES_DE_1995___1996_x_49"/>
      <sheetName val="_aCCIDENTES_DE_1995___1996_x_39"/>
      <sheetName val="_aCCIDENTES_DE_1995___1996_x_47"/>
      <sheetName val="_aCCIDENTES_DE_1995___1996_x_40"/>
      <sheetName val="_aCCIDENTES_DE_1995___1996_x_41"/>
      <sheetName val="_aCCIDENTES_DE_1995___1996_x_45"/>
      <sheetName val="_aCCIDENTES_DE_1995___1996_x_42"/>
      <sheetName val="_aCCIDENTES_DE_1995___1996_x_43"/>
      <sheetName val="_aCCIDENTES_DE_1995___1996_x_44"/>
      <sheetName val="_aCCIDENTES_DE_1995___1996_x_46"/>
      <sheetName val="_aCCIDENTES_DE_1995___1996_x_48"/>
      <sheetName val="_aCCIDENTES_DE_1995___1996_x_50"/>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AEA_944"/>
      <sheetName val="DUB_823"/>
      <sheetName val="ESTADO FINANCIERO"/>
      <sheetName val="BASE DATOS"/>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M.O."/>
      <sheetName val="aCCIDENTES DE 1995 - 1996"/>
      <sheetName val="Otros"/>
      <sheetName val="Presupuesto"/>
      <sheetName val="Fornato 6"/>
      <sheetName val="BASES"/>
      <sheetName val="CDItem"/>
      <sheetName val="\MANTENIMIENTO RUTA 1001_MARZO "/>
      <sheetName val="ANEXO IX"/>
      <sheetName val="APUs"/>
      <sheetName val="INSUMOS"/>
      <sheetName val="PptoGral"/>
      <sheetName val="\I\MANTENIMIENTO RUTA 1001_MARZ"/>
      <sheetName val="\F\MANTENIMIENTO RUTA 1001_MARZ"/>
      <sheetName val="a__aaInformación"/>
      <sheetName val="a__aaInformación1"/>
      <sheetName val="a__aaInformación2"/>
      <sheetName val="\\SERVIDOR\Public2\MANTENIMIE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iuApoSaraBrut2000.xls"/>
      <sheetName val="A. P. U."/>
      <sheetName val="Análisis de precios"/>
      <sheetName val="ANEXO 7"/>
      <sheetName val="DAT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AiuApoSaraBrut2000.xls"/>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BASES"/>
      <sheetName val="Acc Ago-Sep"/>
      <sheetName val="CDItem"/>
      <sheetName val="ESTADO RED"/>
      <sheetName val="Plan auditoría"/>
      <sheetName val="Presupuesto"/>
      <sheetName val="Generalidades_1"/>
      <sheetName val="Generalidades_2,3"/>
      <sheetName val="Mapa_estado_4"/>
      <sheetName val="Semáforo_5"/>
      <sheetName val="Semáforo_6"/>
      <sheetName val="Tortas_7"/>
      <sheetName val="Acciden-Señal_7A"/>
      <sheetName val="Puentes_8"/>
      <sheetName val="Críticos_9"/>
      <sheetName val="Emerg_9A"/>
      <sheetName val="Acci-Sep-12_(2)"/>
      <sheetName val="Acc_Ago-S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Portaf"/>
      <sheetName val="P10"/>
      <sheetName val="P50"/>
      <sheetName val="P90"/>
    </sheetNames>
    <sheetDataSet>
      <sheetData sheetId="0">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2">
          <cell r="E12" t="str">
            <v>GERARDO GOMEZ SILVA</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80</v>
          </cell>
          <cell r="K4">
            <v>80</v>
          </cell>
          <cell r="L4">
            <v>80</v>
          </cell>
          <cell r="M4">
            <v>80</v>
          </cell>
          <cell r="N4">
            <v>80</v>
          </cell>
          <cell r="O4">
            <v>80</v>
          </cell>
          <cell r="P4">
            <v>80</v>
          </cell>
          <cell r="Q4">
            <v>80</v>
          </cell>
          <cell r="R4">
            <v>80</v>
          </cell>
          <cell r="S4">
            <v>80</v>
          </cell>
          <cell r="T4">
            <v>80</v>
          </cell>
          <cell r="U4">
            <v>80</v>
          </cell>
          <cell r="V4">
            <v>80</v>
          </cell>
          <cell r="W4">
            <v>80</v>
          </cell>
          <cell r="X4">
            <v>80</v>
          </cell>
          <cell r="Y4">
            <v>80</v>
          </cell>
          <cell r="Z4">
            <v>80</v>
          </cell>
          <cell r="AA4">
            <v>80</v>
          </cell>
          <cell r="AB4">
            <v>80</v>
          </cell>
          <cell r="AC4">
            <v>80</v>
          </cell>
          <cell r="AD4">
            <v>80</v>
          </cell>
          <cell r="AE4">
            <v>80</v>
          </cell>
          <cell r="AF4">
            <v>80</v>
          </cell>
          <cell r="AG4">
            <v>80</v>
          </cell>
          <cell r="AH4">
            <v>80</v>
          </cell>
          <cell r="AI4">
            <v>80</v>
          </cell>
          <cell r="AJ4">
            <v>80</v>
          </cell>
          <cell r="AK4">
            <v>80</v>
          </cell>
          <cell r="AL4">
            <v>80</v>
          </cell>
          <cell r="AM4">
            <v>80</v>
          </cell>
          <cell r="AN4">
            <v>80</v>
          </cell>
          <cell r="AO4">
            <v>80</v>
          </cell>
          <cell r="AP4">
            <v>80</v>
          </cell>
          <cell r="AQ4">
            <v>80</v>
          </cell>
          <cell r="AR4">
            <v>80</v>
          </cell>
          <cell r="AS4">
            <v>80</v>
          </cell>
          <cell r="AT4">
            <v>80</v>
          </cell>
          <cell r="AU4">
            <v>80</v>
          </cell>
          <cell r="AV4">
            <v>80</v>
          </cell>
          <cell r="AW4">
            <v>80</v>
          </cell>
          <cell r="AX4">
            <v>284168.42105263157</v>
          </cell>
          <cell r="AY4">
            <v>284168.25</v>
          </cell>
          <cell r="AZ4">
            <v>284168.42105263157</v>
          </cell>
          <cell r="BA4">
            <v>284168.42105263157</v>
          </cell>
          <cell r="BB4">
            <v>284168.42105263157</v>
          </cell>
          <cell r="BC4">
            <v>284168.42105263157</v>
          </cell>
          <cell r="BD4">
            <v>284168.42105263157</v>
          </cell>
          <cell r="BE4">
            <v>284168.42105263157</v>
          </cell>
          <cell r="BF4">
            <v>284168.25</v>
          </cell>
          <cell r="BG4">
            <v>284168.42105263157</v>
          </cell>
          <cell r="BH4">
            <v>284168.42105263157</v>
          </cell>
          <cell r="BI4">
            <v>284168.42105263157</v>
          </cell>
          <cell r="BJ4">
            <v>284168.42105263157</v>
          </cell>
          <cell r="BK4">
            <v>284168.42105263157</v>
          </cell>
          <cell r="BL4">
            <v>284168.42105263157</v>
          </cell>
          <cell r="BM4">
            <v>284168.25</v>
          </cell>
          <cell r="BN4">
            <v>284168.42105263157</v>
          </cell>
          <cell r="BO4">
            <v>284168.42105263157</v>
          </cell>
          <cell r="BP4">
            <v>284168.42105263157</v>
          </cell>
          <cell r="BQ4">
            <v>284168.42105263157</v>
          </cell>
          <cell r="BR4">
            <v>284168.42105263157</v>
          </cell>
          <cell r="BS4">
            <v>284168.42105263157</v>
          </cell>
          <cell r="BT4">
            <v>284168.25</v>
          </cell>
          <cell r="BU4">
            <v>284168.25</v>
          </cell>
          <cell r="BV4">
            <v>284168.25</v>
          </cell>
          <cell r="BW4">
            <v>284168.25</v>
          </cell>
          <cell r="BX4">
            <v>284168.25</v>
          </cell>
          <cell r="BY4">
            <v>284168.25</v>
          </cell>
          <cell r="BZ4">
            <v>284168.25</v>
          </cell>
          <cell r="CA4">
            <v>284168.25</v>
          </cell>
          <cell r="CB4">
            <v>284168.25</v>
          </cell>
          <cell r="CC4">
            <v>284168.25</v>
          </cell>
          <cell r="CD4">
            <v>284168.25</v>
          </cell>
          <cell r="CE4">
            <v>284168.25</v>
          </cell>
          <cell r="CF4">
            <v>284168.25</v>
          </cell>
          <cell r="CG4">
            <v>284168.25</v>
          </cell>
          <cell r="CH4">
            <v>284168.25</v>
          </cell>
          <cell r="CI4">
            <v>284168.25</v>
          </cell>
          <cell r="CJ4">
            <v>284168.25</v>
          </cell>
          <cell r="CK4">
            <v>284168.25</v>
          </cell>
        </row>
        <row r="5">
          <cell r="J5">
            <v>284168.25</v>
          </cell>
          <cell r="K5">
            <v>284168.25</v>
          </cell>
          <cell r="L5">
            <v>284168.25</v>
          </cell>
          <cell r="M5">
            <v>284168.25</v>
          </cell>
          <cell r="N5">
            <v>284168.25</v>
          </cell>
          <cell r="O5">
            <v>284168.25</v>
          </cell>
          <cell r="P5">
            <v>284168.25</v>
          </cell>
          <cell r="Q5">
            <v>284168.25</v>
          </cell>
          <cell r="R5">
            <v>284168.25</v>
          </cell>
          <cell r="S5">
            <v>284168.25</v>
          </cell>
          <cell r="T5">
            <v>284168.25</v>
          </cell>
          <cell r="U5">
            <v>284168.25</v>
          </cell>
          <cell r="V5">
            <v>284168.25</v>
          </cell>
          <cell r="W5">
            <v>284168.25</v>
          </cell>
          <cell r="X5">
            <v>284168.25</v>
          </cell>
          <cell r="Y5">
            <v>284168.25</v>
          </cell>
          <cell r="Z5">
            <v>284168.25</v>
          </cell>
          <cell r="AA5">
            <v>284168.25</v>
          </cell>
          <cell r="AB5">
            <v>284168.25</v>
          </cell>
          <cell r="AC5">
            <v>284168.25</v>
          </cell>
          <cell r="AD5">
            <v>284168.25</v>
          </cell>
          <cell r="AE5">
            <v>284168.25</v>
          </cell>
          <cell r="AF5">
            <v>284168.25</v>
          </cell>
          <cell r="AG5">
            <v>284168.25</v>
          </cell>
          <cell r="AH5">
            <v>284168.25</v>
          </cell>
          <cell r="AI5">
            <v>284168.25</v>
          </cell>
          <cell r="AJ5">
            <v>284168.25</v>
          </cell>
          <cell r="AK5">
            <v>284168.25</v>
          </cell>
          <cell r="AL5">
            <v>284168.25</v>
          </cell>
          <cell r="AM5">
            <v>284168.25</v>
          </cell>
          <cell r="AN5">
            <v>284168.25</v>
          </cell>
          <cell r="AO5">
            <v>284168.25</v>
          </cell>
          <cell r="AP5">
            <v>284168.25</v>
          </cell>
          <cell r="AQ5">
            <v>284168.25</v>
          </cell>
          <cell r="AR5">
            <v>284168.25</v>
          </cell>
          <cell r="AS5">
            <v>284168.25</v>
          </cell>
          <cell r="AT5">
            <v>284168.25</v>
          </cell>
          <cell r="AU5">
            <v>284168.25</v>
          </cell>
          <cell r="AV5">
            <v>284168.25</v>
          </cell>
          <cell r="AW5">
            <v>284168.25</v>
          </cell>
          <cell r="AX5">
            <v>10140160</v>
          </cell>
          <cell r="AY5">
            <v>10140160</v>
          </cell>
          <cell r="AZ5">
            <v>10140160</v>
          </cell>
          <cell r="BA5">
            <v>10140160</v>
          </cell>
          <cell r="BB5">
            <v>10140160</v>
          </cell>
          <cell r="BC5">
            <v>10140160</v>
          </cell>
          <cell r="BD5">
            <v>10140160</v>
          </cell>
          <cell r="BE5">
            <v>10140160</v>
          </cell>
          <cell r="BF5">
            <v>10140160</v>
          </cell>
          <cell r="BG5">
            <v>10140160</v>
          </cell>
          <cell r="BH5">
            <v>10140160</v>
          </cell>
          <cell r="BI5">
            <v>10140160</v>
          </cell>
          <cell r="BJ5">
            <v>10140160</v>
          </cell>
          <cell r="BK5">
            <v>10140160</v>
          </cell>
          <cell r="BL5">
            <v>10140160</v>
          </cell>
          <cell r="BM5">
            <v>10140160</v>
          </cell>
          <cell r="BN5">
            <v>10140160</v>
          </cell>
          <cell r="BO5">
            <v>10140160</v>
          </cell>
          <cell r="BP5">
            <v>10140160</v>
          </cell>
          <cell r="BQ5">
            <v>10140160</v>
          </cell>
          <cell r="BR5">
            <v>10140160</v>
          </cell>
          <cell r="BS5">
            <v>10140160</v>
          </cell>
          <cell r="BT5">
            <v>10140160</v>
          </cell>
          <cell r="BU5">
            <v>10140160</v>
          </cell>
          <cell r="BV5">
            <v>10140160</v>
          </cell>
          <cell r="BW5">
            <v>10140160</v>
          </cell>
          <cell r="BX5">
            <v>10140160</v>
          </cell>
          <cell r="BY5">
            <v>10140160</v>
          </cell>
          <cell r="BZ5">
            <v>10140160</v>
          </cell>
          <cell r="CA5">
            <v>10140160</v>
          </cell>
          <cell r="CB5">
            <v>10140160</v>
          </cell>
          <cell r="CC5">
            <v>10140160</v>
          </cell>
          <cell r="CD5">
            <v>10140160</v>
          </cell>
          <cell r="CE5">
            <v>10140160</v>
          </cell>
          <cell r="CF5">
            <v>10140160</v>
          </cell>
          <cell r="CG5">
            <v>10140160</v>
          </cell>
          <cell r="CH5">
            <v>10140160</v>
          </cell>
          <cell r="CI5">
            <v>10140160</v>
          </cell>
          <cell r="CJ5">
            <v>10140160</v>
          </cell>
          <cell r="CK5">
            <v>10140160</v>
          </cell>
        </row>
        <row r="6">
          <cell r="J6">
            <v>10140160</v>
          </cell>
          <cell r="K6">
            <v>10140160</v>
          </cell>
          <cell r="L6">
            <v>10140160</v>
          </cell>
          <cell r="M6">
            <v>10140160</v>
          </cell>
          <cell r="N6">
            <v>10140160</v>
          </cell>
          <cell r="O6">
            <v>10140160</v>
          </cell>
          <cell r="P6">
            <v>10140160</v>
          </cell>
          <cell r="Q6">
            <v>10140160</v>
          </cell>
          <cell r="R6">
            <v>10140160</v>
          </cell>
          <cell r="S6">
            <v>10140160</v>
          </cell>
          <cell r="T6">
            <v>10140160</v>
          </cell>
          <cell r="U6">
            <v>10140160</v>
          </cell>
          <cell r="V6">
            <v>10140160</v>
          </cell>
          <cell r="W6">
            <v>10140160</v>
          </cell>
          <cell r="X6">
            <v>10140160</v>
          </cell>
          <cell r="Y6">
            <v>10140160</v>
          </cell>
          <cell r="Z6">
            <v>10140160</v>
          </cell>
          <cell r="AA6">
            <v>10140160</v>
          </cell>
          <cell r="AB6">
            <v>10140160</v>
          </cell>
          <cell r="AC6">
            <v>10140160</v>
          </cell>
          <cell r="AD6">
            <v>10140160</v>
          </cell>
          <cell r="AE6">
            <v>10140160</v>
          </cell>
          <cell r="AF6">
            <v>10140160</v>
          </cell>
          <cell r="AG6">
            <v>10140160</v>
          </cell>
          <cell r="AH6">
            <v>10140160</v>
          </cell>
          <cell r="AI6">
            <v>10140160</v>
          </cell>
          <cell r="AJ6">
            <v>10140160</v>
          </cell>
          <cell r="AK6">
            <v>10140160</v>
          </cell>
          <cell r="AL6">
            <v>10140160</v>
          </cell>
          <cell r="AM6">
            <v>10140160</v>
          </cell>
          <cell r="AN6">
            <v>10140160</v>
          </cell>
          <cell r="AO6">
            <v>10140160</v>
          </cell>
          <cell r="AP6">
            <v>10140160</v>
          </cell>
          <cell r="AQ6">
            <v>10140160</v>
          </cell>
          <cell r="AR6">
            <v>10140160</v>
          </cell>
          <cell r="AS6">
            <v>10140160</v>
          </cell>
          <cell r="AT6">
            <v>10140160</v>
          </cell>
          <cell r="AU6">
            <v>10140160</v>
          </cell>
          <cell r="AV6">
            <v>10140160</v>
          </cell>
          <cell r="AW6">
            <v>10140160</v>
          </cell>
          <cell r="AX6">
            <v>10140160</v>
          </cell>
          <cell r="AY6">
            <v>10140160</v>
          </cell>
          <cell r="AZ6">
            <v>10140160</v>
          </cell>
          <cell r="BA6">
            <v>10140160</v>
          </cell>
          <cell r="BB6">
            <v>10140160</v>
          </cell>
          <cell r="BC6">
            <v>10140160</v>
          </cell>
          <cell r="BD6">
            <v>10140160</v>
          </cell>
          <cell r="BE6">
            <v>10140160</v>
          </cell>
          <cell r="BF6">
            <v>10140160</v>
          </cell>
          <cell r="BG6">
            <v>10140160</v>
          </cell>
          <cell r="BH6">
            <v>10140160</v>
          </cell>
          <cell r="BI6">
            <v>10140160</v>
          </cell>
          <cell r="BJ6">
            <v>10140160</v>
          </cell>
          <cell r="BK6">
            <v>10140160</v>
          </cell>
          <cell r="BL6">
            <v>10140160</v>
          </cell>
          <cell r="BM6">
            <v>10140160</v>
          </cell>
          <cell r="BN6">
            <v>10140160</v>
          </cell>
          <cell r="BO6">
            <v>10140160</v>
          </cell>
          <cell r="BP6">
            <v>10140160</v>
          </cell>
          <cell r="BQ6">
            <v>10140160</v>
          </cell>
          <cell r="BR6">
            <v>10140160</v>
          </cell>
          <cell r="BS6">
            <v>10140160</v>
          </cell>
          <cell r="BT6">
            <v>10140160</v>
          </cell>
          <cell r="BU6">
            <v>10140160</v>
          </cell>
          <cell r="BV6">
            <v>10140160</v>
          </cell>
          <cell r="BW6">
            <v>10140160</v>
          </cell>
          <cell r="BX6">
            <v>10140160</v>
          </cell>
          <cell r="BY6">
            <v>10140160</v>
          </cell>
          <cell r="BZ6">
            <v>10140160</v>
          </cell>
          <cell r="CA6">
            <v>10140160</v>
          </cell>
          <cell r="CB6">
            <v>10140160</v>
          </cell>
          <cell r="CC6">
            <v>10140160</v>
          </cell>
          <cell r="CD6">
            <v>10140160</v>
          </cell>
          <cell r="CE6">
            <v>10140160</v>
          </cell>
          <cell r="CF6">
            <v>10140160</v>
          </cell>
          <cell r="CG6">
            <v>10140160</v>
          </cell>
          <cell r="CH6">
            <v>10140160</v>
          </cell>
          <cell r="CI6">
            <v>10140160</v>
          </cell>
          <cell r="CJ6">
            <v>10140160</v>
          </cell>
          <cell r="CK6">
            <v>261500</v>
          </cell>
        </row>
        <row r="7">
          <cell r="J7">
            <v>261500</v>
          </cell>
          <cell r="K7">
            <v>261500</v>
          </cell>
          <cell r="L7">
            <v>261500</v>
          </cell>
          <cell r="M7">
            <v>261500</v>
          </cell>
          <cell r="N7">
            <v>261500</v>
          </cell>
          <cell r="O7">
            <v>261500</v>
          </cell>
          <cell r="P7">
            <v>261500</v>
          </cell>
          <cell r="Q7">
            <v>261500</v>
          </cell>
          <cell r="R7">
            <v>261500</v>
          </cell>
          <cell r="S7">
            <v>261500</v>
          </cell>
          <cell r="T7">
            <v>261500</v>
          </cell>
          <cell r="U7">
            <v>261500</v>
          </cell>
          <cell r="V7">
            <v>261500</v>
          </cell>
          <cell r="W7">
            <v>261500</v>
          </cell>
          <cell r="X7">
            <v>261500</v>
          </cell>
          <cell r="Y7">
            <v>261500</v>
          </cell>
          <cell r="Z7">
            <v>261500</v>
          </cell>
          <cell r="AA7">
            <v>261500</v>
          </cell>
          <cell r="AB7">
            <v>261500</v>
          </cell>
          <cell r="AC7">
            <v>261500</v>
          </cell>
          <cell r="AD7">
            <v>261500</v>
          </cell>
          <cell r="AE7">
            <v>261500</v>
          </cell>
          <cell r="AF7">
            <v>261500</v>
          </cell>
          <cell r="AG7">
            <v>261500</v>
          </cell>
          <cell r="AH7">
            <v>261500</v>
          </cell>
          <cell r="AI7">
            <v>261500</v>
          </cell>
          <cell r="AJ7">
            <v>261500</v>
          </cell>
          <cell r="AK7">
            <v>261500</v>
          </cell>
          <cell r="AL7">
            <v>261500</v>
          </cell>
          <cell r="AM7">
            <v>261500</v>
          </cell>
          <cell r="AN7">
            <v>261500</v>
          </cell>
          <cell r="AO7">
            <v>261500</v>
          </cell>
          <cell r="AP7">
            <v>261500</v>
          </cell>
          <cell r="AQ7">
            <v>261500</v>
          </cell>
          <cell r="AR7">
            <v>261500</v>
          </cell>
          <cell r="AS7">
            <v>261500</v>
          </cell>
          <cell r="AT7">
            <v>261500</v>
          </cell>
          <cell r="AU7">
            <v>261500</v>
          </cell>
          <cell r="AV7">
            <v>261500</v>
          </cell>
          <cell r="AW7">
            <v>261500</v>
          </cell>
          <cell r="AX7">
            <v>261500</v>
          </cell>
          <cell r="AY7">
            <v>261500</v>
          </cell>
          <cell r="AZ7">
            <v>261500</v>
          </cell>
          <cell r="BA7">
            <v>8463000</v>
          </cell>
          <cell r="BB7">
            <v>8463000</v>
          </cell>
          <cell r="BC7">
            <v>8463000</v>
          </cell>
          <cell r="BD7">
            <v>8463000</v>
          </cell>
          <cell r="BE7">
            <v>8463000</v>
          </cell>
          <cell r="BF7">
            <v>8463000</v>
          </cell>
          <cell r="BG7">
            <v>8463000</v>
          </cell>
          <cell r="BH7">
            <v>8463000</v>
          </cell>
          <cell r="BI7">
            <v>8463000</v>
          </cell>
          <cell r="BJ7">
            <v>8463000</v>
          </cell>
          <cell r="BK7">
            <v>8463000</v>
          </cell>
          <cell r="BL7">
            <v>8463000</v>
          </cell>
          <cell r="BM7">
            <v>8463000</v>
          </cell>
          <cell r="BN7">
            <v>8463000</v>
          </cell>
          <cell r="BO7">
            <v>8463000</v>
          </cell>
          <cell r="BP7">
            <v>8463000</v>
          </cell>
          <cell r="BQ7">
            <v>8463000</v>
          </cell>
          <cell r="BR7">
            <v>8463000</v>
          </cell>
          <cell r="BS7">
            <v>8463000</v>
          </cell>
          <cell r="BT7">
            <v>8463000</v>
          </cell>
          <cell r="BU7">
            <v>8463000</v>
          </cell>
          <cell r="BV7">
            <v>8463000</v>
          </cell>
          <cell r="BW7">
            <v>8463000</v>
          </cell>
          <cell r="BX7">
            <v>8463000</v>
          </cell>
          <cell r="BY7">
            <v>8463000</v>
          </cell>
          <cell r="BZ7">
            <v>8463000</v>
          </cell>
          <cell r="CA7">
            <v>8463000</v>
          </cell>
          <cell r="CB7">
            <v>8463000</v>
          </cell>
          <cell r="CC7">
            <v>8463000</v>
          </cell>
          <cell r="CD7">
            <v>8463000</v>
          </cell>
          <cell r="CE7">
            <v>8463000</v>
          </cell>
          <cell r="CF7">
            <v>8463000</v>
          </cell>
          <cell r="CG7">
            <v>8463000</v>
          </cell>
          <cell r="CH7">
            <v>8463000</v>
          </cell>
          <cell r="CI7">
            <v>8463000</v>
          </cell>
          <cell r="CJ7">
            <v>8463000</v>
          </cell>
          <cell r="CK7">
            <v>8463000</v>
          </cell>
        </row>
        <row r="8">
          <cell r="J8">
            <v>8463000</v>
          </cell>
          <cell r="K8">
            <v>8463000</v>
          </cell>
          <cell r="L8">
            <v>8463000</v>
          </cell>
          <cell r="M8">
            <v>8463000</v>
          </cell>
          <cell r="N8">
            <v>8463000</v>
          </cell>
          <cell r="O8">
            <v>8463000</v>
          </cell>
          <cell r="P8">
            <v>8463000</v>
          </cell>
          <cell r="Q8">
            <v>8463000</v>
          </cell>
          <cell r="R8">
            <v>8463000</v>
          </cell>
          <cell r="S8">
            <v>8463000</v>
          </cell>
          <cell r="T8">
            <v>8463000</v>
          </cell>
          <cell r="U8">
            <v>8463000</v>
          </cell>
          <cell r="V8">
            <v>8463000</v>
          </cell>
          <cell r="W8">
            <v>8463000</v>
          </cell>
          <cell r="X8">
            <v>8463000</v>
          </cell>
          <cell r="Y8">
            <v>8463000</v>
          </cell>
          <cell r="Z8">
            <v>8463000</v>
          </cell>
          <cell r="AA8">
            <v>8463000</v>
          </cell>
          <cell r="AB8">
            <v>8463000</v>
          </cell>
          <cell r="AC8">
            <v>8463000</v>
          </cell>
          <cell r="AD8">
            <v>8463000</v>
          </cell>
          <cell r="AE8">
            <v>8463000</v>
          </cell>
          <cell r="AF8">
            <v>8463000</v>
          </cell>
          <cell r="AG8">
            <v>8463000</v>
          </cell>
          <cell r="AH8">
            <v>8463000</v>
          </cell>
          <cell r="AI8">
            <v>8463000</v>
          </cell>
          <cell r="AJ8">
            <v>8463000</v>
          </cell>
          <cell r="AK8">
            <v>8463000</v>
          </cell>
          <cell r="AL8">
            <v>8463000</v>
          </cell>
          <cell r="AM8">
            <v>8463000</v>
          </cell>
          <cell r="AN8">
            <v>8463000</v>
          </cell>
          <cell r="AO8">
            <v>8463000</v>
          </cell>
          <cell r="AP8">
            <v>8463000</v>
          </cell>
          <cell r="AQ8">
            <v>8463000</v>
          </cell>
          <cell r="AR8">
            <v>8463000</v>
          </cell>
          <cell r="AS8">
            <v>8463000</v>
          </cell>
          <cell r="AT8">
            <v>8463000</v>
          </cell>
          <cell r="AU8">
            <v>8463000</v>
          </cell>
          <cell r="AV8">
            <v>8463000</v>
          </cell>
          <cell r="AW8">
            <v>8463000</v>
          </cell>
          <cell r="AX8">
            <v>8463000</v>
          </cell>
          <cell r="AY8">
            <v>8463000</v>
          </cell>
          <cell r="AZ8">
            <v>8463000</v>
          </cell>
          <cell r="BA8">
            <v>8463000</v>
          </cell>
          <cell r="BB8">
            <v>8463000</v>
          </cell>
          <cell r="BC8">
            <v>8463000</v>
          </cell>
          <cell r="BD8">
            <v>8463000</v>
          </cell>
          <cell r="BE8">
            <v>8463000</v>
          </cell>
          <cell r="BF8">
            <v>8463000</v>
          </cell>
          <cell r="BG8">
            <v>8463000</v>
          </cell>
          <cell r="BH8">
            <v>8463000</v>
          </cell>
          <cell r="BI8">
            <v>582080</v>
          </cell>
          <cell r="BJ8">
            <v>582080</v>
          </cell>
          <cell r="BK8">
            <v>582080</v>
          </cell>
          <cell r="BL8">
            <v>582080</v>
          </cell>
          <cell r="BM8">
            <v>582080</v>
          </cell>
          <cell r="BN8">
            <v>582080</v>
          </cell>
          <cell r="BO8">
            <v>582080</v>
          </cell>
          <cell r="BP8">
            <v>582080</v>
          </cell>
          <cell r="BQ8">
            <v>582080</v>
          </cell>
          <cell r="BR8">
            <v>582080</v>
          </cell>
          <cell r="BS8">
            <v>582080</v>
          </cell>
          <cell r="BT8">
            <v>582080</v>
          </cell>
          <cell r="BU8">
            <v>582080</v>
          </cell>
          <cell r="BV8">
            <v>582080</v>
          </cell>
          <cell r="BW8">
            <v>582080</v>
          </cell>
          <cell r="BX8">
            <v>582080</v>
          </cell>
          <cell r="BY8">
            <v>582080</v>
          </cell>
          <cell r="BZ8">
            <v>582080</v>
          </cell>
          <cell r="CA8">
            <v>582080</v>
          </cell>
          <cell r="CB8">
            <v>582080</v>
          </cell>
          <cell r="CC8">
            <v>582080</v>
          </cell>
          <cell r="CD8">
            <v>582080</v>
          </cell>
          <cell r="CE8">
            <v>582080</v>
          </cell>
          <cell r="CF8">
            <v>582080</v>
          </cell>
          <cell r="CG8">
            <v>582080</v>
          </cell>
          <cell r="CH8">
            <v>582080</v>
          </cell>
          <cell r="CI8">
            <v>582080</v>
          </cell>
          <cell r="CJ8">
            <v>582080</v>
          </cell>
          <cell r="CK8">
            <v>582080</v>
          </cell>
        </row>
        <row r="9">
          <cell r="J9">
            <v>582080</v>
          </cell>
          <cell r="K9">
            <v>582080</v>
          </cell>
          <cell r="L9">
            <v>582080</v>
          </cell>
          <cell r="M9">
            <v>582080</v>
          </cell>
          <cell r="N9">
            <v>582080</v>
          </cell>
          <cell r="O9">
            <v>582080</v>
          </cell>
          <cell r="P9">
            <v>582080</v>
          </cell>
          <cell r="Q9">
            <v>582080</v>
          </cell>
          <cell r="R9">
            <v>582080</v>
          </cell>
          <cell r="S9">
            <v>582080</v>
          </cell>
          <cell r="T9">
            <v>582080</v>
          </cell>
          <cell r="U9">
            <v>582080</v>
          </cell>
          <cell r="V9">
            <v>582080</v>
          </cell>
          <cell r="W9">
            <v>582080</v>
          </cell>
          <cell r="X9">
            <v>582080</v>
          </cell>
          <cell r="Y9">
            <v>582080</v>
          </cell>
          <cell r="Z9">
            <v>582080</v>
          </cell>
          <cell r="AA9">
            <v>582080</v>
          </cell>
          <cell r="AB9">
            <v>582080</v>
          </cell>
          <cell r="AC9">
            <v>582080</v>
          </cell>
          <cell r="AD9">
            <v>582080</v>
          </cell>
          <cell r="AE9">
            <v>582080</v>
          </cell>
          <cell r="AF9">
            <v>582080</v>
          </cell>
          <cell r="AG9">
            <v>582080</v>
          </cell>
          <cell r="AH9">
            <v>582080</v>
          </cell>
          <cell r="AI9">
            <v>582080</v>
          </cell>
          <cell r="AJ9">
            <v>582080</v>
          </cell>
          <cell r="AK9">
            <v>582080</v>
          </cell>
          <cell r="AL9">
            <v>582080</v>
          </cell>
          <cell r="AM9">
            <v>582080</v>
          </cell>
          <cell r="AN9">
            <v>582080</v>
          </cell>
          <cell r="AO9">
            <v>582080</v>
          </cell>
          <cell r="AP9">
            <v>582080</v>
          </cell>
          <cell r="AQ9">
            <v>582080</v>
          </cell>
          <cell r="AR9">
            <v>582080</v>
          </cell>
          <cell r="AS9">
            <v>582080</v>
          </cell>
          <cell r="AT9">
            <v>582080</v>
          </cell>
          <cell r="AU9">
            <v>582080</v>
          </cell>
          <cell r="AV9">
            <v>582080</v>
          </cell>
          <cell r="AW9">
            <v>582080</v>
          </cell>
          <cell r="AX9">
            <v>582080</v>
          </cell>
          <cell r="AY9">
            <v>582080</v>
          </cell>
          <cell r="AZ9">
            <v>582080</v>
          </cell>
          <cell r="BA9">
            <v>582080</v>
          </cell>
          <cell r="BB9">
            <v>582080</v>
          </cell>
          <cell r="BC9">
            <v>582080</v>
          </cell>
          <cell r="BD9">
            <v>582080</v>
          </cell>
          <cell r="BE9">
            <v>582080</v>
          </cell>
          <cell r="BF9">
            <v>582080</v>
          </cell>
          <cell r="BG9">
            <v>4210560</v>
          </cell>
          <cell r="BH9">
            <v>4210560</v>
          </cell>
          <cell r="BI9">
            <v>4210560</v>
          </cell>
          <cell r="BJ9">
            <v>4210560</v>
          </cell>
          <cell r="BK9">
            <v>4210560</v>
          </cell>
          <cell r="BL9">
            <v>4210560</v>
          </cell>
          <cell r="BM9">
            <v>4210560</v>
          </cell>
          <cell r="BN9">
            <v>4210560</v>
          </cell>
          <cell r="BO9">
            <v>4210560</v>
          </cell>
          <cell r="BP9">
            <v>4210560</v>
          </cell>
          <cell r="BQ9">
            <v>4210560</v>
          </cell>
          <cell r="BR9">
            <v>4210560</v>
          </cell>
          <cell r="BS9">
            <v>4210560</v>
          </cell>
          <cell r="BT9">
            <v>4210560</v>
          </cell>
          <cell r="BU9">
            <v>4210560</v>
          </cell>
          <cell r="BV9">
            <v>4210560</v>
          </cell>
          <cell r="BW9">
            <v>4210560</v>
          </cell>
          <cell r="BX9">
            <v>4210560</v>
          </cell>
          <cell r="BY9">
            <v>4210560</v>
          </cell>
          <cell r="BZ9">
            <v>4210560</v>
          </cell>
          <cell r="CA9">
            <v>4210560</v>
          </cell>
          <cell r="CB9">
            <v>4210560</v>
          </cell>
          <cell r="CC9">
            <v>4210560</v>
          </cell>
          <cell r="CD9">
            <v>4210560</v>
          </cell>
          <cell r="CE9">
            <v>4210560</v>
          </cell>
          <cell r="CF9">
            <v>4210560</v>
          </cell>
          <cell r="CG9">
            <v>4210560</v>
          </cell>
          <cell r="CH9">
            <v>4210560</v>
          </cell>
          <cell r="CI9">
            <v>4210560</v>
          </cell>
          <cell r="CJ9">
            <v>4210560</v>
          </cell>
          <cell r="CK9">
            <v>4210560</v>
          </cell>
        </row>
        <row r="10">
          <cell r="J10">
            <v>4210560</v>
          </cell>
          <cell r="K10">
            <v>4210560</v>
          </cell>
          <cell r="L10">
            <v>4210560</v>
          </cell>
          <cell r="M10">
            <v>4210560</v>
          </cell>
          <cell r="N10">
            <v>4210560</v>
          </cell>
          <cell r="O10">
            <v>4210560</v>
          </cell>
          <cell r="P10">
            <v>4210560</v>
          </cell>
          <cell r="Q10">
            <v>4210560</v>
          </cell>
          <cell r="R10">
            <v>4210560</v>
          </cell>
          <cell r="S10">
            <v>4210560</v>
          </cell>
          <cell r="T10">
            <v>4210560</v>
          </cell>
          <cell r="U10">
            <v>4210560</v>
          </cell>
          <cell r="V10">
            <v>4210560</v>
          </cell>
          <cell r="W10">
            <v>4210560</v>
          </cell>
          <cell r="X10">
            <v>4210560</v>
          </cell>
          <cell r="Y10">
            <v>4210560</v>
          </cell>
          <cell r="Z10">
            <v>4210560</v>
          </cell>
          <cell r="AA10">
            <v>4210560</v>
          </cell>
          <cell r="AB10">
            <v>4210560</v>
          </cell>
          <cell r="AC10">
            <v>4210560</v>
          </cell>
          <cell r="AD10">
            <v>4210560</v>
          </cell>
          <cell r="AE10">
            <v>4210560</v>
          </cell>
          <cell r="AF10">
            <v>4210560</v>
          </cell>
          <cell r="AG10">
            <v>4210560</v>
          </cell>
          <cell r="AH10">
            <v>4210560</v>
          </cell>
          <cell r="AI10">
            <v>4210560</v>
          </cell>
          <cell r="AJ10">
            <v>4210560</v>
          </cell>
          <cell r="AK10">
            <v>4210560</v>
          </cell>
          <cell r="AL10">
            <v>4210560</v>
          </cell>
          <cell r="AM10">
            <v>4210560</v>
          </cell>
          <cell r="AN10">
            <v>4210560</v>
          </cell>
          <cell r="AO10">
            <v>4210560</v>
          </cell>
          <cell r="AP10">
            <v>4210560</v>
          </cell>
          <cell r="AQ10">
            <v>4210560</v>
          </cell>
          <cell r="AR10">
            <v>4210560</v>
          </cell>
          <cell r="AS10">
            <v>4210560</v>
          </cell>
          <cell r="AT10">
            <v>4210560</v>
          </cell>
          <cell r="AU10">
            <v>4210560</v>
          </cell>
          <cell r="AV10">
            <v>4210560</v>
          </cell>
          <cell r="AW10">
            <v>4210560</v>
          </cell>
          <cell r="AX10">
            <v>4210560</v>
          </cell>
          <cell r="AY10">
            <v>4210560</v>
          </cell>
          <cell r="AZ10">
            <v>4210560</v>
          </cell>
          <cell r="BA10">
            <v>4210560</v>
          </cell>
          <cell r="BB10">
            <v>4210560</v>
          </cell>
          <cell r="BC10">
            <v>4210560</v>
          </cell>
          <cell r="BD10">
            <v>4210560</v>
          </cell>
          <cell r="BE10">
            <v>4210560</v>
          </cell>
          <cell r="BF10">
            <v>4210560</v>
          </cell>
          <cell r="BG10">
            <v>6868680</v>
          </cell>
          <cell r="BH10">
            <v>6868680</v>
          </cell>
          <cell r="BI10">
            <v>6868680</v>
          </cell>
          <cell r="BJ10">
            <v>6868680</v>
          </cell>
          <cell r="BK10">
            <v>6868680</v>
          </cell>
          <cell r="BL10">
            <v>6868680</v>
          </cell>
          <cell r="BM10">
            <v>6868680</v>
          </cell>
          <cell r="BN10">
            <v>6868680</v>
          </cell>
          <cell r="BO10">
            <v>6868680</v>
          </cell>
          <cell r="BP10">
            <v>6868680</v>
          </cell>
          <cell r="BQ10">
            <v>6868680</v>
          </cell>
          <cell r="BR10">
            <v>6868680</v>
          </cell>
          <cell r="BS10">
            <v>6868680</v>
          </cell>
          <cell r="BT10">
            <v>6868680</v>
          </cell>
          <cell r="BU10">
            <v>6868680</v>
          </cell>
          <cell r="BV10">
            <v>6868680</v>
          </cell>
          <cell r="BW10">
            <v>6868680</v>
          </cell>
          <cell r="BX10">
            <v>6868680</v>
          </cell>
          <cell r="BY10">
            <v>6868680</v>
          </cell>
          <cell r="BZ10">
            <v>6868680</v>
          </cell>
          <cell r="CA10">
            <v>6868680</v>
          </cell>
          <cell r="CB10">
            <v>6868680</v>
          </cell>
          <cell r="CC10">
            <v>6868680</v>
          </cell>
          <cell r="CD10">
            <v>6868680</v>
          </cell>
          <cell r="CE10">
            <v>6868680</v>
          </cell>
          <cell r="CF10">
            <v>6868680</v>
          </cell>
          <cell r="CG10">
            <v>6868680</v>
          </cell>
          <cell r="CH10">
            <v>6868680</v>
          </cell>
          <cell r="CI10">
            <v>6868680</v>
          </cell>
          <cell r="CJ10">
            <v>6868680</v>
          </cell>
          <cell r="CK10">
            <v>6868680</v>
          </cell>
        </row>
        <row r="11">
          <cell r="J11">
            <v>6868680</v>
          </cell>
          <cell r="K11">
            <v>6868680</v>
          </cell>
          <cell r="L11">
            <v>6868680</v>
          </cell>
          <cell r="M11">
            <v>6868680</v>
          </cell>
          <cell r="N11">
            <v>6868680</v>
          </cell>
          <cell r="O11">
            <v>6868680</v>
          </cell>
          <cell r="P11">
            <v>6868680</v>
          </cell>
          <cell r="Q11">
            <v>6868680</v>
          </cell>
          <cell r="R11">
            <v>6868680</v>
          </cell>
          <cell r="S11">
            <v>6868680</v>
          </cell>
          <cell r="T11">
            <v>6868680</v>
          </cell>
          <cell r="U11">
            <v>6868680</v>
          </cell>
          <cell r="V11">
            <v>6868680</v>
          </cell>
          <cell r="W11">
            <v>6868680</v>
          </cell>
          <cell r="X11">
            <v>6868680</v>
          </cell>
          <cell r="Y11">
            <v>6868680</v>
          </cell>
          <cell r="Z11">
            <v>6868680</v>
          </cell>
          <cell r="AA11">
            <v>6868680</v>
          </cell>
          <cell r="AB11">
            <v>6868680</v>
          </cell>
          <cell r="AC11">
            <v>6868680</v>
          </cell>
          <cell r="AD11">
            <v>6868680</v>
          </cell>
          <cell r="AE11">
            <v>475046</v>
          </cell>
          <cell r="AF11">
            <v>475046</v>
          </cell>
          <cell r="AG11">
            <v>475046</v>
          </cell>
          <cell r="AH11">
            <v>475046</v>
          </cell>
          <cell r="AI11">
            <v>475046</v>
          </cell>
          <cell r="AJ11">
            <v>475046</v>
          </cell>
          <cell r="AK11">
            <v>475046</v>
          </cell>
          <cell r="AL11">
            <v>475046</v>
          </cell>
          <cell r="AM11">
            <v>475046</v>
          </cell>
          <cell r="AN11">
            <v>475046</v>
          </cell>
          <cell r="AO11">
            <v>475046</v>
          </cell>
          <cell r="AP11">
            <v>475046</v>
          </cell>
          <cell r="AQ11">
            <v>475046</v>
          </cell>
          <cell r="AR11">
            <v>475046</v>
          </cell>
          <cell r="AS11">
            <v>475046</v>
          </cell>
          <cell r="AT11">
            <v>475046</v>
          </cell>
          <cell r="AU11">
            <v>475046</v>
          </cell>
          <cell r="AV11">
            <v>475046</v>
          </cell>
          <cell r="AW11">
            <v>475046</v>
          </cell>
          <cell r="AX11">
            <v>475046</v>
          </cell>
          <cell r="AY11">
            <v>475046</v>
          </cell>
          <cell r="AZ11">
            <v>475046</v>
          </cell>
          <cell r="BA11">
            <v>475046</v>
          </cell>
          <cell r="BB11">
            <v>475046</v>
          </cell>
          <cell r="BC11">
            <v>475046</v>
          </cell>
          <cell r="BD11">
            <v>475046</v>
          </cell>
          <cell r="BE11">
            <v>475046</v>
          </cell>
          <cell r="BF11">
            <v>475046</v>
          </cell>
          <cell r="BG11">
            <v>475046</v>
          </cell>
          <cell r="BH11">
            <v>475046</v>
          </cell>
          <cell r="BI11">
            <v>475046</v>
          </cell>
          <cell r="BJ11">
            <v>475046</v>
          </cell>
          <cell r="BK11">
            <v>475046</v>
          </cell>
          <cell r="BL11">
            <v>475046</v>
          </cell>
          <cell r="BM11">
            <v>475046</v>
          </cell>
          <cell r="BN11">
            <v>475046</v>
          </cell>
          <cell r="BO11">
            <v>475046</v>
          </cell>
          <cell r="BP11">
            <v>475046</v>
          </cell>
          <cell r="BQ11">
            <v>475046</v>
          </cell>
          <cell r="BR11">
            <v>475046</v>
          </cell>
          <cell r="BS11">
            <v>475046</v>
          </cell>
          <cell r="BT11">
            <v>475046</v>
          </cell>
          <cell r="BU11">
            <v>475046</v>
          </cell>
          <cell r="BV11">
            <v>475046</v>
          </cell>
          <cell r="BW11">
            <v>475046</v>
          </cell>
          <cell r="BX11">
            <v>475046</v>
          </cell>
          <cell r="BY11">
            <v>475046</v>
          </cell>
          <cell r="BZ11">
            <v>475046</v>
          </cell>
          <cell r="CA11">
            <v>475046</v>
          </cell>
          <cell r="CB11">
            <v>475046</v>
          </cell>
          <cell r="CC11">
            <v>475046</v>
          </cell>
          <cell r="CD11">
            <v>475046</v>
          </cell>
          <cell r="CE11">
            <v>475046</v>
          </cell>
          <cell r="CF11">
            <v>475046</v>
          </cell>
          <cell r="CG11">
            <v>475046</v>
          </cell>
          <cell r="CH11">
            <v>475046</v>
          </cell>
          <cell r="CI11">
            <v>475046</v>
          </cell>
          <cell r="CJ11">
            <v>475046</v>
          </cell>
          <cell r="CK11">
            <v>475046</v>
          </cell>
        </row>
        <row r="12">
          <cell r="J12">
            <v>475046</v>
          </cell>
          <cell r="K12">
            <v>475046</v>
          </cell>
          <cell r="L12">
            <v>475046</v>
          </cell>
          <cell r="M12">
            <v>475046</v>
          </cell>
          <cell r="N12">
            <v>475046</v>
          </cell>
          <cell r="O12">
            <v>475046</v>
          </cell>
          <cell r="P12">
            <v>475046</v>
          </cell>
          <cell r="Q12">
            <v>475046</v>
          </cell>
          <cell r="R12">
            <v>475046</v>
          </cell>
          <cell r="S12">
            <v>475046</v>
          </cell>
          <cell r="T12">
            <v>475046</v>
          </cell>
          <cell r="U12">
            <v>475046</v>
          </cell>
          <cell r="V12">
            <v>475046</v>
          </cell>
          <cell r="W12">
            <v>475046</v>
          </cell>
          <cell r="X12">
            <v>475046</v>
          </cell>
          <cell r="Y12">
            <v>475046</v>
          </cell>
          <cell r="Z12">
            <v>475046</v>
          </cell>
          <cell r="AA12">
            <v>475046</v>
          </cell>
          <cell r="AB12">
            <v>475046</v>
          </cell>
          <cell r="AC12">
            <v>475046</v>
          </cell>
          <cell r="AD12">
            <v>475046</v>
          </cell>
          <cell r="AE12">
            <v>475046</v>
          </cell>
          <cell r="AF12">
            <v>475046</v>
          </cell>
          <cell r="AG12">
            <v>475046</v>
          </cell>
          <cell r="AH12">
            <v>475046</v>
          </cell>
          <cell r="AI12">
            <v>475046</v>
          </cell>
          <cell r="AJ12">
            <v>475046</v>
          </cell>
          <cell r="AK12">
            <v>475046</v>
          </cell>
          <cell r="AL12">
            <v>475046</v>
          </cell>
          <cell r="AM12">
            <v>475046</v>
          </cell>
          <cell r="AN12">
            <v>475046</v>
          </cell>
          <cell r="AO12">
            <v>475046</v>
          </cell>
          <cell r="AP12">
            <v>475046</v>
          </cell>
          <cell r="AQ12">
            <v>475046</v>
          </cell>
          <cell r="AR12">
            <v>475046</v>
          </cell>
          <cell r="AS12">
            <v>475046</v>
          </cell>
          <cell r="AT12">
            <v>475046</v>
          </cell>
          <cell r="AU12">
            <v>475046</v>
          </cell>
          <cell r="AV12">
            <v>475046</v>
          </cell>
          <cell r="AW12">
            <v>475046</v>
          </cell>
          <cell r="AX12">
            <v>475046</v>
          </cell>
          <cell r="AY12">
            <v>475046</v>
          </cell>
          <cell r="AZ12">
            <v>475046</v>
          </cell>
          <cell r="BA12">
            <v>475046</v>
          </cell>
          <cell r="BB12">
            <v>475046</v>
          </cell>
          <cell r="BC12">
            <v>475046</v>
          </cell>
          <cell r="BD12">
            <v>475046</v>
          </cell>
          <cell r="BE12">
            <v>475046</v>
          </cell>
          <cell r="BF12">
            <v>475046</v>
          </cell>
          <cell r="BG12">
            <v>475046</v>
          </cell>
          <cell r="BH12">
            <v>475046</v>
          </cell>
          <cell r="BI12">
            <v>475046</v>
          </cell>
          <cell r="BJ12">
            <v>475046</v>
          </cell>
          <cell r="BK12">
            <v>475046</v>
          </cell>
          <cell r="BL12">
            <v>475046</v>
          </cell>
          <cell r="BM12">
            <v>475046</v>
          </cell>
          <cell r="BN12">
            <v>475046</v>
          </cell>
          <cell r="BO12">
            <v>475046</v>
          </cell>
          <cell r="BP12">
            <v>475046</v>
          </cell>
          <cell r="BQ12">
            <v>475046</v>
          </cell>
          <cell r="BR12">
            <v>475046</v>
          </cell>
          <cell r="BS12">
            <v>475046</v>
          </cell>
          <cell r="BT12">
            <v>475046</v>
          </cell>
          <cell r="BU12">
            <v>475046</v>
          </cell>
          <cell r="BV12">
            <v>475046</v>
          </cell>
          <cell r="BW12">
            <v>475046</v>
          </cell>
          <cell r="BX12">
            <v>475046</v>
          </cell>
          <cell r="BY12">
            <v>475046</v>
          </cell>
          <cell r="BZ12">
            <v>475046</v>
          </cell>
          <cell r="CA12">
            <v>475046</v>
          </cell>
          <cell r="CB12">
            <v>475046</v>
          </cell>
          <cell r="CC12">
            <v>475046</v>
          </cell>
          <cell r="CD12">
            <v>475046</v>
          </cell>
          <cell r="CE12">
            <v>475046</v>
          </cell>
          <cell r="CF12">
            <v>475046</v>
          </cell>
          <cell r="CG12">
            <v>475046</v>
          </cell>
          <cell r="CH12">
            <v>475046</v>
          </cell>
          <cell r="CI12">
            <v>475046</v>
          </cell>
          <cell r="CJ12">
            <v>475046</v>
          </cell>
          <cell r="CK12">
            <v>1127000</v>
          </cell>
        </row>
        <row r="13">
          <cell r="J13">
            <v>1127000</v>
          </cell>
          <cell r="K13">
            <v>1127000</v>
          </cell>
          <cell r="L13">
            <v>1127000</v>
          </cell>
          <cell r="M13">
            <v>1127000</v>
          </cell>
          <cell r="N13">
            <v>1127000</v>
          </cell>
          <cell r="O13">
            <v>1127000</v>
          </cell>
          <cell r="P13">
            <v>1127000</v>
          </cell>
          <cell r="Q13">
            <v>1127000</v>
          </cell>
          <cell r="R13">
            <v>1127000</v>
          </cell>
          <cell r="S13">
            <v>1127000</v>
          </cell>
          <cell r="T13">
            <v>1127000</v>
          </cell>
          <cell r="U13">
            <v>1127000</v>
          </cell>
          <cell r="V13">
            <v>1127000</v>
          </cell>
          <cell r="W13">
            <v>1127000</v>
          </cell>
          <cell r="X13">
            <v>318489.23076923081</v>
          </cell>
          <cell r="Y13">
            <v>318489.23076923081</v>
          </cell>
          <cell r="Z13">
            <v>318489.23076923081</v>
          </cell>
          <cell r="AA13">
            <v>318489.23076923081</v>
          </cell>
          <cell r="AB13">
            <v>318489.23076923081</v>
          </cell>
          <cell r="AC13">
            <v>318489.23076923081</v>
          </cell>
          <cell r="AD13">
            <v>318489</v>
          </cell>
          <cell r="AE13">
            <v>318489.23076923081</v>
          </cell>
          <cell r="AF13">
            <v>318489.23076923081</v>
          </cell>
          <cell r="AG13">
            <v>318489.23076923081</v>
          </cell>
          <cell r="AH13">
            <v>318489.23076923081</v>
          </cell>
          <cell r="AI13">
            <v>318489.23076923081</v>
          </cell>
          <cell r="AJ13">
            <v>318489.23076923081</v>
          </cell>
          <cell r="AK13">
            <v>318489</v>
          </cell>
          <cell r="AL13">
            <v>318489.23076923081</v>
          </cell>
          <cell r="AM13">
            <v>318489</v>
          </cell>
          <cell r="AN13">
            <v>318489</v>
          </cell>
          <cell r="AO13">
            <v>318489</v>
          </cell>
          <cell r="AP13">
            <v>318489</v>
          </cell>
          <cell r="AQ13">
            <v>318489</v>
          </cell>
          <cell r="AR13">
            <v>318489</v>
          </cell>
          <cell r="AS13">
            <v>318489</v>
          </cell>
          <cell r="AT13">
            <v>318489</v>
          </cell>
          <cell r="AU13">
            <v>318489</v>
          </cell>
          <cell r="AV13">
            <v>318489</v>
          </cell>
          <cell r="AW13">
            <v>318489</v>
          </cell>
          <cell r="AX13">
            <v>318489</v>
          </cell>
          <cell r="AY13">
            <v>318489</v>
          </cell>
          <cell r="AZ13">
            <v>318489</v>
          </cell>
          <cell r="BA13">
            <v>318489</v>
          </cell>
          <cell r="BB13">
            <v>318489</v>
          </cell>
          <cell r="BC13">
            <v>318489</v>
          </cell>
          <cell r="BD13">
            <v>318489</v>
          </cell>
          <cell r="BE13">
            <v>318489</v>
          </cell>
          <cell r="BF13">
            <v>318489</v>
          </cell>
          <cell r="BG13">
            <v>318489</v>
          </cell>
          <cell r="BH13">
            <v>318489</v>
          </cell>
          <cell r="BI13">
            <v>318489</v>
          </cell>
          <cell r="BJ13">
            <v>318489</v>
          </cell>
          <cell r="BK13">
            <v>318489</v>
          </cell>
          <cell r="BL13">
            <v>318489</v>
          </cell>
          <cell r="BM13">
            <v>318489</v>
          </cell>
          <cell r="BN13">
            <v>318489</v>
          </cell>
          <cell r="BO13">
            <v>318489</v>
          </cell>
          <cell r="BP13">
            <v>318489</v>
          </cell>
          <cell r="BQ13">
            <v>318489</v>
          </cell>
          <cell r="BR13">
            <v>318489</v>
          </cell>
          <cell r="BS13">
            <v>318489</v>
          </cell>
          <cell r="BT13">
            <v>318489</v>
          </cell>
          <cell r="BU13">
            <v>318489</v>
          </cell>
          <cell r="BV13">
            <v>318489</v>
          </cell>
          <cell r="BW13">
            <v>318489</v>
          </cell>
          <cell r="BX13">
            <v>318489</v>
          </cell>
          <cell r="BY13">
            <v>318489</v>
          </cell>
          <cell r="BZ13">
            <v>318489</v>
          </cell>
          <cell r="CA13">
            <v>318489</v>
          </cell>
          <cell r="CB13">
            <v>318489</v>
          </cell>
          <cell r="CC13">
            <v>318489</v>
          </cell>
          <cell r="CD13">
            <v>318489</v>
          </cell>
          <cell r="CE13">
            <v>318489</v>
          </cell>
          <cell r="CF13">
            <v>318489</v>
          </cell>
          <cell r="CG13">
            <v>318489</v>
          </cell>
          <cell r="CH13">
            <v>318489</v>
          </cell>
          <cell r="CI13">
            <v>318489</v>
          </cell>
          <cell r="CJ13">
            <v>318489</v>
          </cell>
          <cell r="CK13">
            <v>318489</v>
          </cell>
        </row>
        <row r="14">
          <cell r="J14">
            <v>318489</v>
          </cell>
          <cell r="K14">
            <v>318489</v>
          </cell>
          <cell r="L14">
            <v>318489</v>
          </cell>
          <cell r="M14">
            <v>318489</v>
          </cell>
          <cell r="N14">
            <v>318489</v>
          </cell>
          <cell r="O14">
            <v>318489</v>
          </cell>
          <cell r="P14">
            <v>318489</v>
          </cell>
          <cell r="Q14">
            <v>318489</v>
          </cell>
          <cell r="R14">
            <v>318489</v>
          </cell>
          <cell r="S14">
            <v>318489</v>
          </cell>
          <cell r="T14">
            <v>318489</v>
          </cell>
          <cell r="U14">
            <v>318489</v>
          </cell>
          <cell r="V14">
            <v>318489</v>
          </cell>
          <cell r="W14">
            <v>318489</v>
          </cell>
          <cell r="X14">
            <v>318489</v>
          </cell>
          <cell r="Y14">
            <v>318489</v>
          </cell>
          <cell r="Z14">
            <v>318489</v>
          </cell>
          <cell r="AA14">
            <v>318489</v>
          </cell>
          <cell r="AB14">
            <v>318489</v>
          </cell>
          <cell r="AC14">
            <v>318489</v>
          </cell>
          <cell r="AD14">
            <v>318489</v>
          </cell>
          <cell r="AE14">
            <v>318489</v>
          </cell>
          <cell r="AF14">
            <v>318489</v>
          </cell>
          <cell r="AG14">
            <v>318489</v>
          </cell>
          <cell r="AH14">
            <v>318489</v>
          </cell>
          <cell r="AI14">
            <v>318489</v>
          </cell>
          <cell r="AJ14">
            <v>318489</v>
          </cell>
          <cell r="AK14">
            <v>318489</v>
          </cell>
          <cell r="AL14">
            <v>318489</v>
          </cell>
          <cell r="AM14">
            <v>318489</v>
          </cell>
          <cell r="AN14">
            <v>318489</v>
          </cell>
          <cell r="AO14">
            <v>318489</v>
          </cell>
          <cell r="AP14">
            <v>318489</v>
          </cell>
          <cell r="AQ14">
            <v>318489</v>
          </cell>
          <cell r="AR14">
            <v>318489</v>
          </cell>
          <cell r="AS14">
            <v>318489</v>
          </cell>
          <cell r="AT14">
            <v>318489</v>
          </cell>
          <cell r="AU14">
            <v>318489</v>
          </cell>
          <cell r="AV14">
            <v>318489</v>
          </cell>
          <cell r="AW14">
            <v>318489</v>
          </cell>
          <cell r="AX14">
            <v>318489</v>
          </cell>
          <cell r="AY14">
            <v>318489</v>
          </cell>
          <cell r="AZ14">
            <v>217200</v>
          </cell>
          <cell r="BA14">
            <v>217200</v>
          </cell>
          <cell r="BB14">
            <v>217200</v>
          </cell>
          <cell r="BC14">
            <v>217200</v>
          </cell>
          <cell r="BD14">
            <v>217200</v>
          </cell>
          <cell r="BE14">
            <v>217200</v>
          </cell>
          <cell r="BF14">
            <v>217200</v>
          </cell>
          <cell r="BG14">
            <v>217200</v>
          </cell>
          <cell r="BH14">
            <v>217200</v>
          </cell>
          <cell r="BI14">
            <v>217200</v>
          </cell>
          <cell r="BJ14">
            <v>217200</v>
          </cell>
          <cell r="BK14">
            <v>217200</v>
          </cell>
          <cell r="BL14">
            <v>217200</v>
          </cell>
          <cell r="BM14">
            <v>217200</v>
          </cell>
          <cell r="BN14">
            <v>217200</v>
          </cell>
          <cell r="BO14">
            <v>217200</v>
          </cell>
          <cell r="BP14">
            <v>217200</v>
          </cell>
          <cell r="BQ14">
            <v>217200</v>
          </cell>
          <cell r="BR14">
            <v>217200</v>
          </cell>
          <cell r="BS14">
            <v>217200</v>
          </cell>
          <cell r="BT14">
            <v>217200</v>
          </cell>
          <cell r="BU14">
            <v>217200</v>
          </cell>
          <cell r="BV14">
            <v>217200</v>
          </cell>
          <cell r="BW14">
            <v>217200</v>
          </cell>
          <cell r="BX14">
            <v>217200</v>
          </cell>
          <cell r="BY14">
            <v>217200</v>
          </cell>
          <cell r="BZ14">
            <v>217200</v>
          </cell>
          <cell r="CA14">
            <v>217200</v>
          </cell>
          <cell r="CB14">
            <v>217200</v>
          </cell>
          <cell r="CC14">
            <v>217200</v>
          </cell>
          <cell r="CD14">
            <v>217200</v>
          </cell>
          <cell r="CE14">
            <v>217200</v>
          </cell>
          <cell r="CF14">
            <v>217200</v>
          </cell>
          <cell r="CG14">
            <v>217200</v>
          </cell>
          <cell r="CH14">
            <v>217200</v>
          </cell>
          <cell r="CI14">
            <v>217200</v>
          </cell>
          <cell r="CJ14">
            <v>217200</v>
          </cell>
          <cell r="CK14">
            <v>217200</v>
          </cell>
        </row>
        <row r="15">
          <cell r="J15">
            <v>217200</v>
          </cell>
          <cell r="K15">
            <v>217200</v>
          </cell>
          <cell r="L15">
            <v>217200</v>
          </cell>
          <cell r="M15">
            <v>217200</v>
          </cell>
          <cell r="N15">
            <v>217200</v>
          </cell>
          <cell r="O15">
            <v>217200</v>
          </cell>
          <cell r="P15">
            <v>217200</v>
          </cell>
          <cell r="Q15">
            <v>217200</v>
          </cell>
          <cell r="R15">
            <v>217200</v>
          </cell>
          <cell r="S15">
            <v>217200</v>
          </cell>
          <cell r="T15">
            <v>217200</v>
          </cell>
          <cell r="U15">
            <v>217200</v>
          </cell>
          <cell r="V15">
            <v>217200</v>
          </cell>
          <cell r="W15">
            <v>217200</v>
          </cell>
          <cell r="X15">
            <v>217200</v>
          </cell>
          <cell r="Y15">
            <v>217200</v>
          </cell>
          <cell r="Z15">
            <v>217200</v>
          </cell>
          <cell r="AA15">
            <v>217200</v>
          </cell>
          <cell r="AB15">
            <v>217200</v>
          </cell>
          <cell r="AC15">
            <v>217200</v>
          </cell>
          <cell r="AD15">
            <v>217200</v>
          </cell>
          <cell r="AE15">
            <v>217200</v>
          </cell>
          <cell r="AF15">
            <v>217200</v>
          </cell>
          <cell r="AG15">
            <v>217200</v>
          </cell>
          <cell r="AH15">
            <v>217200</v>
          </cell>
          <cell r="AI15">
            <v>217200</v>
          </cell>
          <cell r="AJ15">
            <v>217200</v>
          </cell>
          <cell r="AK15">
            <v>217200</v>
          </cell>
          <cell r="AL15">
            <v>217200</v>
          </cell>
          <cell r="AM15">
            <v>217200</v>
          </cell>
          <cell r="AN15">
            <v>217200</v>
          </cell>
          <cell r="AO15">
            <v>217200</v>
          </cell>
          <cell r="AP15">
            <v>217200</v>
          </cell>
          <cell r="AQ15">
            <v>217200</v>
          </cell>
          <cell r="AR15">
            <v>217200</v>
          </cell>
          <cell r="AS15">
            <v>217200</v>
          </cell>
          <cell r="AT15">
            <v>217200</v>
          </cell>
          <cell r="AU15">
            <v>217200</v>
          </cell>
          <cell r="AV15">
            <v>217200</v>
          </cell>
          <cell r="AW15">
            <v>217200</v>
          </cell>
          <cell r="AX15">
            <v>217200</v>
          </cell>
          <cell r="AY15">
            <v>217200</v>
          </cell>
          <cell r="AZ15">
            <v>217200</v>
          </cell>
          <cell r="BA15">
            <v>217200</v>
          </cell>
          <cell r="BB15">
            <v>217200</v>
          </cell>
          <cell r="BC15">
            <v>217200</v>
          </cell>
          <cell r="BD15">
            <v>217200</v>
          </cell>
          <cell r="BE15">
            <v>217200</v>
          </cell>
          <cell r="BF15">
            <v>217200</v>
          </cell>
          <cell r="BG15">
            <v>217200</v>
          </cell>
          <cell r="BH15">
            <v>217200</v>
          </cell>
          <cell r="BI15">
            <v>217200</v>
          </cell>
          <cell r="BJ15">
            <v>217200</v>
          </cell>
          <cell r="BK15">
            <v>217200</v>
          </cell>
          <cell r="BL15">
            <v>217200</v>
          </cell>
          <cell r="BM15">
            <v>217200</v>
          </cell>
          <cell r="BN15">
            <v>217200</v>
          </cell>
          <cell r="BO15">
            <v>217200</v>
          </cell>
          <cell r="BP15">
            <v>217200</v>
          </cell>
          <cell r="BQ15">
            <v>217200</v>
          </cell>
          <cell r="BR15">
            <v>217200</v>
          </cell>
          <cell r="BS15">
            <v>217200</v>
          </cell>
          <cell r="BT15">
            <v>217200</v>
          </cell>
          <cell r="BU15">
            <v>217200</v>
          </cell>
          <cell r="BV15">
            <v>217200</v>
          </cell>
          <cell r="BW15">
            <v>217200</v>
          </cell>
          <cell r="BX15">
            <v>217200</v>
          </cell>
          <cell r="BY15">
            <v>217200</v>
          </cell>
          <cell r="BZ15">
            <v>217200</v>
          </cell>
          <cell r="CA15">
            <v>217200</v>
          </cell>
          <cell r="CB15">
            <v>1541100</v>
          </cell>
          <cell r="CC15">
            <v>1541100</v>
          </cell>
          <cell r="CD15">
            <v>1541100</v>
          </cell>
          <cell r="CE15">
            <v>1541100</v>
          </cell>
          <cell r="CF15">
            <v>1541100</v>
          </cell>
          <cell r="CG15">
            <v>1541100</v>
          </cell>
          <cell r="CH15">
            <v>1541100</v>
          </cell>
          <cell r="CI15">
            <v>1541100</v>
          </cell>
          <cell r="CJ15">
            <v>1541100</v>
          </cell>
          <cell r="CK15">
            <v>1541100</v>
          </cell>
        </row>
        <row r="16">
          <cell r="J16">
            <v>1541100</v>
          </cell>
          <cell r="K16">
            <v>1541100</v>
          </cell>
          <cell r="L16">
            <v>1541100</v>
          </cell>
          <cell r="M16">
            <v>1541100</v>
          </cell>
          <cell r="N16">
            <v>1541100</v>
          </cell>
          <cell r="O16">
            <v>1541100</v>
          </cell>
          <cell r="P16">
            <v>1541100</v>
          </cell>
          <cell r="Q16">
            <v>1541100</v>
          </cell>
          <cell r="R16">
            <v>1541100</v>
          </cell>
          <cell r="S16">
            <v>1541100</v>
          </cell>
          <cell r="T16">
            <v>1541100</v>
          </cell>
          <cell r="U16">
            <v>1541100</v>
          </cell>
          <cell r="V16">
            <v>1541100</v>
          </cell>
          <cell r="W16">
            <v>1541100</v>
          </cell>
          <cell r="X16">
            <v>1541100</v>
          </cell>
          <cell r="Y16">
            <v>1541100</v>
          </cell>
          <cell r="Z16">
            <v>1541100</v>
          </cell>
          <cell r="AA16">
            <v>1541100</v>
          </cell>
          <cell r="AB16">
            <v>1541100</v>
          </cell>
          <cell r="AC16">
            <v>1541100</v>
          </cell>
          <cell r="AD16">
            <v>1541100</v>
          </cell>
          <cell r="AE16">
            <v>1541100</v>
          </cell>
          <cell r="AF16">
            <v>1541100</v>
          </cell>
          <cell r="AG16">
            <v>1541100</v>
          </cell>
          <cell r="AH16">
            <v>1541100</v>
          </cell>
          <cell r="AI16">
            <v>1541100</v>
          </cell>
          <cell r="AJ16">
            <v>1541100</v>
          </cell>
          <cell r="AK16">
            <v>1541100</v>
          </cell>
          <cell r="AL16">
            <v>1541100</v>
          </cell>
          <cell r="AM16">
            <v>1541100</v>
          </cell>
          <cell r="AN16">
            <v>1541100</v>
          </cell>
          <cell r="AO16">
            <v>1541100</v>
          </cell>
          <cell r="AP16">
            <v>1541100</v>
          </cell>
          <cell r="AQ16">
            <v>1541100</v>
          </cell>
          <cell r="AR16">
            <v>1541100</v>
          </cell>
          <cell r="AS16">
            <v>1541100</v>
          </cell>
          <cell r="AT16">
            <v>1541100</v>
          </cell>
          <cell r="AU16">
            <v>1541100</v>
          </cell>
          <cell r="AV16">
            <v>1541100</v>
          </cell>
          <cell r="AW16">
            <v>1541100</v>
          </cell>
          <cell r="AX16">
            <v>1541100</v>
          </cell>
          <cell r="AY16">
            <v>1541100</v>
          </cell>
          <cell r="AZ16">
            <v>1541100</v>
          </cell>
          <cell r="BA16">
            <v>1541100</v>
          </cell>
          <cell r="BB16">
            <v>1541100</v>
          </cell>
          <cell r="BC16">
            <v>1541100</v>
          </cell>
          <cell r="BD16">
            <v>1541100</v>
          </cell>
          <cell r="BE16">
            <v>1541100</v>
          </cell>
          <cell r="BF16">
            <v>1541100</v>
          </cell>
          <cell r="BG16">
            <v>1541100</v>
          </cell>
          <cell r="BH16">
            <v>1541100</v>
          </cell>
          <cell r="BI16">
            <v>1541100</v>
          </cell>
          <cell r="BJ16">
            <v>1541100</v>
          </cell>
          <cell r="BK16">
            <v>1541100</v>
          </cell>
          <cell r="BL16">
            <v>1541100</v>
          </cell>
          <cell r="BM16">
            <v>1541100</v>
          </cell>
          <cell r="BN16">
            <v>1541100</v>
          </cell>
          <cell r="BO16">
            <v>1541100</v>
          </cell>
          <cell r="BP16">
            <v>1541100</v>
          </cell>
          <cell r="BQ16">
            <v>1541100</v>
          </cell>
          <cell r="BR16">
            <v>1541100</v>
          </cell>
          <cell r="BS16">
            <v>1541100</v>
          </cell>
          <cell r="BT16">
            <v>1541100</v>
          </cell>
          <cell r="BU16">
            <v>1541100</v>
          </cell>
          <cell r="BV16">
            <v>1541100</v>
          </cell>
          <cell r="BW16">
            <v>1541100</v>
          </cell>
          <cell r="BX16">
            <v>1541100</v>
          </cell>
          <cell r="BY16">
            <v>1541100</v>
          </cell>
          <cell r="BZ16">
            <v>1541100</v>
          </cell>
          <cell r="CA16">
            <v>1541100</v>
          </cell>
          <cell r="CB16">
            <v>874311.66666666663</v>
          </cell>
          <cell r="CC16">
            <v>874311.66666666663</v>
          </cell>
          <cell r="CD16">
            <v>874311.66666666663</v>
          </cell>
          <cell r="CE16">
            <v>874311.66666666663</v>
          </cell>
          <cell r="CF16">
            <v>874311.66666666663</v>
          </cell>
          <cell r="CG16">
            <v>874311.66666666663</v>
          </cell>
          <cell r="CH16">
            <v>874311.5</v>
          </cell>
          <cell r="CI16">
            <v>874311.5</v>
          </cell>
          <cell r="CJ16">
            <v>874311.5</v>
          </cell>
          <cell r="CK16">
            <v>874311.5</v>
          </cell>
        </row>
        <row r="18">
          <cell r="J18">
            <v>108200.60869565218</v>
          </cell>
          <cell r="K18">
            <v>108200.60869565218</v>
          </cell>
          <cell r="L18">
            <v>108200.60869565218</v>
          </cell>
          <cell r="M18">
            <v>108200.60869565218</v>
          </cell>
          <cell r="N18">
            <v>108200.60869565218</v>
          </cell>
          <cell r="O18">
            <v>108200.60869565218</v>
          </cell>
          <cell r="P18">
            <v>108200.5625</v>
          </cell>
          <cell r="Q18">
            <v>108200.60869565218</v>
          </cell>
          <cell r="R18">
            <v>108200.60869565218</v>
          </cell>
          <cell r="S18">
            <v>108200.60869565218</v>
          </cell>
          <cell r="T18">
            <v>108200.60869565218</v>
          </cell>
          <cell r="U18">
            <v>108200.60869565218</v>
          </cell>
          <cell r="V18">
            <v>108200.60869565218</v>
          </cell>
          <cell r="W18">
            <v>108200.5625</v>
          </cell>
          <cell r="X18">
            <v>108200.60869565218</v>
          </cell>
          <cell r="Y18">
            <v>108200.60869565218</v>
          </cell>
          <cell r="Z18">
            <v>108200.60869565218</v>
          </cell>
          <cell r="AA18">
            <v>108200.60869565218</v>
          </cell>
          <cell r="AB18">
            <v>108200.60869565218</v>
          </cell>
          <cell r="AC18">
            <v>108200.60869565218</v>
          </cell>
          <cell r="AD18">
            <v>108200.5625</v>
          </cell>
          <cell r="AE18">
            <v>108200.60869565218</v>
          </cell>
          <cell r="AF18">
            <v>108200.60869565218</v>
          </cell>
          <cell r="AG18">
            <v>108200.60869565218</v>
          </cell>
          <cell r="AH18">
            <v>108200.60869565218</v>
          </cell>
          <cell r="AI18">
            <v>108200.60869565218</v>
          </cell>
          <cell r="AJ18">
            <v>108200.60869565218</v>
          </cell>
          <cell r="AK18">
            <v>108200.5625</v>
          </cell>
          <cell r="AL18">
            <v>108200.60869565218</v>
          </cell>
          <cell r="AM18">
            <v>108200.60869565218</v>
          </cell>
          <cell r="AN18">
            <v>108200.60869565218</v>
          </cell>
          <cell r="AO18">
            <v>108200.60869565218</v>
          </cell>
          <cell r="AP18">
            <v>108200.60869565218</v>
          </cell>
          <cell r="AQ18">
            <v>108200.60869565218</v>
          </cell>
          <cell r="AR18">
            <v>108200.5625</v>
          </cell>
          <cell r="AS18">
            <v>108200.60869565218</v>
          </cell>
          <cell r="AT18">
            <v>108200.60869565218</v>
          </cell>
          <cell r="AU18">
            <v>108200.60869565218</v>
          </cell>
          <cell r="AV18">
            <v>108200.60869565218</v>
          </cell>
          <cell r="AW18">
            <v>108200.60869565218</v>
          </cell>
          <cell r="AX18">
            <v>108200.60869565218</v>
          </cell>
          <cell r="AY18">
            <v>108200.5625</v>
          </cell>
          <cell r="AZ18">
            <v>108200.60869565218</v>
          </cell>
          <cell r="BA18">
            <v>108200.60869565218</v>
          </cell>
          <cell r="BB18">
            <v>108200.60869565218</v>
          </cell>
          <cell r="BC18">
            <v>108200.60869565218</v>
          </cell>
          <cell r="BD18">
            <v>108200.60869565218</v>
          </cell>
          <cell r="BE18">
            <v>108200.60869565218</v>
          </cell>
          <cell r="BF18">
            <v>108200.5625</v>
          </cell>
          <cell r="BG18">
            <v>108200.60869565218</v>
          </cell>
          <cell r="BH18">
            <v>108200.60869565218</v>
          </cell>
          <cell r="BI18">
            <v>108200.60869565218</v>
          </cell>
          <cell r="BJ18">
            <v>108200.60869565218</v>
          </cell>
          <cell r="BK18">
            <v>108200.60869565218</v>
          </cell>
          <cell r="BL18">
            <v>108200.60869565218</v>
          </cell>
          <cell r="BM18">
            <v>108200.5625</v>
          </cell>
          <cell r="BN18">
            <v>108200.60869565218</v>
          </cell>
          <cell r="BO18">
            <v>108200.60869565218</v>
          </cell>
          <cell r="BP18">
            <v>108200.60869565218</v>
          </cell>
          <cell r="BQ18">
            <v>108200.60869565218</v>
          </cell>
          <cell r="BR18">
            <v>108200.60869565218</v>
          </cell>
          <cell r="BS18">
            <v>108200.60869565218</v>
          </cell>
          <cell r="BT18">
            <v>108200.5625</v>
          </cell>
          <cell r="BU18">
            <v>108200.60869565218</v>
          </cell>
          <cell r="BV18">
            <v>108200.60869565218</v>
          </cell>
          <cell r="BW18">
            <v>108200.60869565218</v>
          </cell>
          <cell r="BX18">
            <v>108200.60869565218</v>
          </cell>
          <cell r="BY18">
            <v>108200.60869565218</v>
          </cell>
          <cell r="BZ18">
            <v>108200.60869565218</v>
          </cell>
          <cell r="CA18">
            <v>108200.5625</v>
          </cell>
          <cell r="CB18">
            <v>108200.60869565218</v>
          </cell>
          <cell r="CC18">
            <v>108200.60869565218</v>
          </cell>
          <cell r="CD18">
            <v>108200.60869565218</v>
          </cell>
          <cell r="CE18">
            <v>108200.60869565218</v>
          </cell>
          <cell r="CF18">
            <v>108200.60869565218</v>
          </cell>
          <cell r="CG18">
            <v>108200.60869565218</v>
          </cell>
          <cell r="CH18">
            <v>108200.5625</v>
          </cell>
          <cell r="CI18">
            <v>108200.60869565218</v>
          </cell>
          <cell r="CJ18">
            <v>108200.60869565218</v>
          </cell>
          <cell r="CK18">
            <v>108200.60869565218</v>
          </cell>
        </row>
        <row r="19">
          <cell r="J19">
            <v>4473600</v>
          </cell>
          <cell r="K19">
            <v>4473600</v>
          </cell>
          <cell r="L19">
            <v>4473600</v>
          </cell>
          <cell r="M19">
            <v>4473600</v>
          </cell>
          <cell r="N19">
            <v>4473600</v>
          </cell>
          <cell r="O19">
            <v>4473600</v>
          </cell>
          <cell r="P19">
            <v>4473600</v>
          </cell>
          <cell r="Q19">
            <v>4473600</v>
          </cell>
          <cell r="R19">
            <v>4473600</v>
          </cell>
          <cell r="S19">
            <v>4473600</v>
          </cell>
          <cell r="T19">
            <v>4473600</v>
          </cell>
          <cell r="U19">
            <v>4473600</v>
          </cell>
          <cell r="V19">
            <v>4473600</v>
          </cell>
          <cell r="W19">
            <v>4473600</v>
          </cell>
          <cell r="X19">
            <v>4473600</v>
          </cell>
          <cell r="Y19">
            <v>4473600</v>
          </cell>
          <cell r="Z19">
            <v>4473600</v>
          </cell>
          <cell r="AA19">
            <v>4473600</v>
          </cell>
          <cell r="AB19">
            <v>4473600</v>
          </cell>
          <cell r="AC19">
            <v>4473600</v>
          </cell>
          <cell r="AD19">
            <v>4473600</v>
          </cell>
          <cell r="AE19">
            <v>4473600</v>
          </cell>
          <cell r="AF19">
            <v>4473600</v>
          </cell>
          <cell r="AG19">
            <v>4473600</v>
          </cell>
          <cell r="AH19">
            <v>4473600</v>
          </cell>
          <cell r="AI19">
            <v>4473600</v>
          </cell>
          <cell r="AJ19">
            <v>4473600</v>
          </cell>
          <cell r="AK19">
            <v>4473600</v>
          </cell>
          <cell r="AL19">
            <v>4473600</v>
          </cell>
          <cell r="AM19">
            <v>4473600</v>
          </cell>
          <cell r="AN19">
            <v>4473600</v>
          </cell>
          <cell r="AO19">
            <v>4473600</v>
          </cell>
          <cell r="AP19">
            <v>4473600</v>
          </cell>
          <cell r="AQ19">
            <v>4473600</v>
          </cell>
          <cell r="AR19">
            <v>4473600</v>
          </cell>
          <cell r="AS19">
            <v>4473600</v>
          </cell>
          <cell r="AT19">
            <v>4473600</v>
          </cell>
          <cell r="AU19">
            <v>4473600</v>
          </cell>
          <cell r="AV19">
            <v>4473600</v>
          </cell>
          <cell r="AW19">
            <v>4473600</v>
          </cell>
          <cell r="AX19">
            <v>4473600</v>
          </cell>
          <cell r="AY19">
            <v>4473600</v>
          </cell>
          <cell r="AZ19">
            <v>4473600</v>
          </cell>
          <cell r="BA19">
            <v>4473600</v>
          </cell>
          <cell r="BB19">
            <v>4473600</v>
          </cell>
          <cell r="BC19">
            <v>4473600</v>
          </cell>
          <cell r="BD19">
            <v>4473600</v>
          </cell>
          <cell r="BE19">
            <v>4473600</v>
          </cell>
          <cell r="BF19">
            <v>4473600</v>
          </cell>
          <cell r="BG19">
            <v>4473600</v>
          </cell>
          <cell r="BH19">
            <v>4473600</v>
          </cell>
          <cell r="BI19">
            <v>4473600</v>
          </cell>
          <cell r="BJ19">
            <v>4473600</v>
          </cell>
          <cell r="BK19">
            <v>4473600</v>
          </cell>
          <cell r="BL19">
            <v>4473600</v>
          </cell>
          <cell r="BM19">
            <v>4473600</v>
          </cell>
          <cell r="BN19">
            <v>4473600</v>
          </cell>
          <cell r="BO19">
            <v>4473600</v>
          </cell>
          <cell r="BP19">
            <v>4473600</v>
          </cell>
          <cell r="BQ19">
            <v>4473600</v>
          </cell>
          <cell r="BR19">
            <v>4473600</v>
          </cell>
          <cell r="BS19">
            <v>4473600</v>
          </cell>
          <cell r="BT19">
            <v>4473600</v>
          </cell>
          <cell r="BU19">
            <v>4473600</v>
          </cell>
          <cell r="BV19">
            <v>4473600</v>
          </cell>
          <cell r="BW19">
            <v>4473600</v>
          </cell>
          <cell r="BX19">
            <v>4473600</v>
          </cell>
          <cell r="BY19">
            <v>4473600</v>
          </cell>
          <cell r="BZ19">
            <v>4473600</v>
          </cell>
          <cell r="CA19">
            <v>4473600</v>
          </cell>
          <cell r="CB19">
            <v>4473600</v>
          </cell>
          <cell r="CC19">
            <v>4473600</v>
          </cell>
          <cell r="CD19">
            <v>4473600</v>
          </cell>
          <cell r="CE19">
            <v>4473600</v>
          </cell>
          <cell r="CF19">
            <v>4473600</v>
          </cell>
          <cell r="CG19">
            <v>4473600</v>
          </cell>
          <cell r="CH19">
            <v>4473600</v>
          </cell>
          <cell r="CI19">
            <v>4473600</v>
          </cell>
          <cell r="CJ19">
            <v>4473600</v>
          </cell>
          <cell r="CK19">
            <v>4473600</v>
          </cell>
        </row>
        <row r="20">
          <cell r="J20">
            <v>4473600</v>
          </cell>
          <cell r="K20">
            <v>4473600</v>
          </cell>
          <cell r="L20">
            <v>4473600</v>
          </cell>
          <cell r="M20">
            <v>4473600</v>
          </cell>
          <cell r="N20">
            <v>4473600</v>
          </cell>
          <cell r="O20">
            <v>4473600</v>
          </cell>
          <cell r="P20">
            <v>4473600</v>
          </cell>
          <cell r="Q20">
            <v>4473600</v>
          </cell>
          <cell r="R20">
            <v>4473600</v>
          </cell>
          <cell r="S20">
            <v>4473600</v>
          </cell>
          <cell r="T20">
            <v>4473600</v>
          </cell>
          <cell r="U20">
            <v>4473600</v>
          </cell>
          <cell r="V20">
            <v>4473600</v>
          </cell>
          <cell r="W20">
            <v>4473600</v>
          </cell>
          <cell r="X20">
            <v>4473600</v>
          </cell>
          <cell r="Y20">
            <v>4473600</v>
          </cell>
          <cell r="Z20">
            <v>4473600</v>
          </cell>
          <cell r="AA20">
            <v>4473600</v>
          </cell>
          <cell r="AB20">
            <v>4473600</v>
          </cell>
          <cell r="AC20">
            <v>4473600</v>
          </cell>
          <cell r="AD20">
            <v>4473600</v>
          </cell>
          <cell r="AE20">
            <v>4473600</v>
          </cell>
          <cell r="AF20">
            <v>4473600</v>
          </cell>
          <cell r="AG20">
            <v>4473600</v>
          </cell>
          <cell r="AH20">
            <v>4473600</v>
          </cell>
          <cell r="AI20">
            <v>953511.57894736831</v>
          </cell>
          <cell r="AJ20">
            <v>953511.57894736831</v>
          </cell>
          <cell r="AK20">
            <v>953511.5</v>
          </cell>
          <cell r="AL20">
            <v>953511.57894736831</v>
          </cell>
          <cell r="AM20">
            <v>953511.57894736831</v>
          </cell>
          <cell r="AN20">
            <v>953511.57894736831</v>
          </cell>
          <cell r="AO20">
            <v>953511.57894736831</v>
          </cell>
          <cell r="AP20">
            <v>953511.57894736831</v>
          </cell>
          <cell r="AQ20">
            <v>953511.57894736831</v>
          </cell>
          <cell r="AR20">
            <v>953511.5</v>
          </cell>
          <cell r="AS20">
            <v>953511.57894736831</v>
          </cell>
          <cell r="AT20">
            <v>953511.57894736831</v>
          </cell>
          <cell r="AU20">
            <v>953511.57894736831</v>
          </cell>
          <cell r="AV20">
            <v>953511.57894736831</v>
          </cell>
          <cell r="AW20">
            <v>953511.57894736831</v>
          </cell>
          <cell r="AX20">
            <v>953511.57894736831</v>
          </cell>
          <cell r="AY20">
            <v>953511.5</v>
          </cell>
          <cell r="AZ20">
            <v>953511.57894736831</v>
          </cell>
          <cell r="BA20">
            <v>953511.57894736831</v>
          </cell>
          <cell r="BB20">
            <v>953511.57894736831</v>
          </cell>
          <cell r="BC20">
            <v>953511.57894736831</v>
          </cell>
          <cell r="BD20">
            <v>953511.57894736831</v>
          </cell>
          <cell r="BE20">
            <v>953511.5</v>
          </cell>
          <cell r="BF20">
            <v>953511.5</v>
          </cell>
          <cell r="BG20">
            <v>953511.5</v>
          </cell>
          <cell r="BH20">
            <v>953511.5</v>
          </cell>
          <cell r="BI20">
            <v>953511.5</v>
          </cell>
          <cell r="BJ20">
            <v>953511.5</v>
          </cell>
          <cell r="BK20">
            <v>953511.5</v>
          </cell>
          <cell r="BL20">
            <v>953511.5</v>
          </cell>
          <cell r="BM20">
            <v>953511.5</v>
          </cell>
          <cell r="BN20">
            <v>953511.5</v>
          </cell>
          <cell r="BO20">
            <v>953511.5</v>
          </cell>
          <cell r="BP20">
            <v>953511.5</v>
          </cell>
          <cell r="BQ20">
            <v>953511.5</v>
          </cell>
          <cell r="BR20">
            <v>953511.5</v>
          </cell>
          <cell r="BS20">
            <v>953511.5</v>
          </cell>
          <cell r="BT20">
            <v>953511.5</v>
          </cell>
          <cell r="BU20">
            <v>953511.5</v>
          </cell>
          <cell r="BV20">
            <v>953511.5</v>
          </cell>
          <cell r="BW20">
            <v>953511.5</v>
          </cell>
          <cell r="BX20">
            <v>953511.5</v>
          </cell>
          <cell r="BY20">
            <v>953511.5</v>
          </cell>
          <cell r="BZ20">
            <v>953511.5</v>
          </cell>
          <cell r="CA20">
            <v>953511.5</v>
          </cell>
          <cell r="CB20">
            <v>953511.5</v>
          </cell>
          <cell r="CC20">
            <v>953511.5</v>
          </cell>
          <cell r="CD20">
            <v>953511.5</v>
          </cell>
          <cell r="CE20">
            <v>953511.5</v>
          </cell>
          <cell r="CF20">
            <v>953511.5</v>
          </cell>
          <cell r="CG20">
            <v>953511.5</v>
          </cell>
          <cell r="CH20">
            <v>953511.5</v>
          </cell>
          <cell r="CI20">
            <v>953511.5</v>
          </cell>
          <cell r="CJ20">
            <v>953511.5</v>
          </cell>
          <cell r="CK20">
            <v>953511.5</v>
          </cell>
        </row>
        <row r="21">
          <cell r="J21">
            <v>4956900</v>
          </cell>
          <cell r="K21">
            <v>4956900</v>
          </cell>
          <cell r="L21">
            <v>4956900</v>
          </cell>
          <cell r="M21">
            <v>4956900</v>
          </cell>
          <cell r="N21">
            <v>4956900</v>
          </cell>
          <cell r="O21">
            <v>4956900</v>
          </cell>
          <cell r="P21">
            <v>4956900</v>
          </cell>
          <cell r="Q21">
            <v>4956900</v>
          </cell>
          <cell r="R21">
            <v>4956900</v>
          </cell>
          <cell r="S21">
            <v>4956900</v>
          </cell>
          <cell r="T21">
            <v>4956900</v>
          </cell>
          <cell r="U21">
            <v>4956900</v>
          </cell>
          <cell r="V21">
            <v>4956900</v>
          </cell>
          <cell r="W21">
            <v>4956900</v>
          </cell>
          <cell r="X21">
            <v>4956900</v>
          </cell>
          <cell r="Y21">
            <v>4956900</v>
          </cell>
          <cell r="Z21">
            <v>4956900</v>
          </cell>
          <cell r="AA21">
            <v>4956900</v>
          </cell>
          <cell r="AB21">
            <v>4956900</v>
          </cell>
          <cell r="AC21">
            <v>4956900</v>
          </cell>
          <cell r="AD21">
            <v>4956900</v>
          </cell>
          <cell r="AE21">
            <v>4956900</v>
          </cell>
          <cell r="AF21">
            <v>4956900</v>
          </cell>
          <cell r="AG21">
            <v>4956900</v>
          </cell>
          <cell r="AH21">
            <v>4956900</v>
          </cell>
          <cell r="AI21">
            <v>4956900</v>
          </cell>
          <cell r="AJ21">
            <v>4956900</v>
          </cell>
          <cell r="AK21">
            <v>4956900</v>
          </cell>
          <cell r="AL21">
            <v>4956900</v>
          </cell>
          <cell r="AM21">
            <v>4956900</v>
          </cell>
          <cell r="AN21">
            <v>4956900</v>
          </cell>
          <cell r="AO21">
            <v>4956900</v>
          </cell>
          <cell r="AP21">
            <v>4956900</v>
          </cell>
          <cell r="AQ21">
            <v>4956900</v>
          </cell>
          <cell r="AR21">
            <v>4956900</v>
          </cell>
          <cell r="AS21">
            <v>4956900</v>
          </cell>
          <cell r="AT21">
            <v>4956900</v>
          </cell>
          <cell r="AU21">
            <v>4956900</v>
          </cell>
          <cell r="AV21">
            <v>4956900</v>
          </cell>
          <cell r="AW21">
            <v>4956900</v>
          </cell>
          <cell r="AX21">
            <v>4956900</v>
          </cell>
          <cell r="AY21">
            <v>4956900</v>
          </cell>
          <cell r="AZ21">
            <v>4956900</v>
          </cell>
          <cell r="BA21">
            <v>4956900</v>
          </cell>
          <cell r="BB21">
            <v>4956900</v>
          </cell>
          <cell r="BC21">
            <v>4956900</v>
          </cell>
          <cell r="BD21">
            <v>4956900</v>
          </cell>
          <cell r="BE21">
            <v>4956900</v>
          </cell>
          <cell r="BF21">
            <v>4956900</v>
          </cell>
          <cell r="BG21">
            <v>4956900</v>
          </cell>
          <cell r="BH21">
            <v>4956900</v>
          </cell>
          <cell r="BI21">
            <v>4956900</v>
          </cell>
          <cell r="BJ21">
            <v>4956900</v>
          </cell>
          <cell r="BK21">
            <v>4956900</v>
          </cell>
          <cell r="BL21">
            <v>4956900</v>
          </cell>
          <cell r="BM21">
            <v>4956900</v>
          </cell>
          <cell r="BN21">
            <v>4956900</v>
          </cell>
          <cell r="BO21">
            <v>4956900</v>
          </cell>
          <cell r="BP21">
            <v>4956900</v>
          </cell>
          <cell r="BQ21">
            <v>4956900</v>
          </cell>
          <cell r="BR21">
            <v>4956900</v>
          </cell>
          <cell r="BS21">
            <v>4956900</v>
          </cell>
          <cell r="BT21">
            <v>4956900</v>
          </cell>
          <cell r="BU21">
            <v>4956900</v>
          </cell>
          <cell r="BV21">
            <v>4956900</v>
          </cell>
          <cell r="BW21">
            <v>4956900</v>
          </cell>
          <cell r="BX21">
            <v>4956900</v>
          </cell>
          <cell r="BY21">
            <v>4956900</v>
          </cell>
          <cell r="BZ21">
            <v>4956900</v>
          </cell>
          <cell r="CA21">
            <v>4956900</v>
          </cell>
          <cell r="CB21">
            <v>4956900</v>
          </cell>
          <cell r="CC21">
            <v>4956900</v>
          </cell>
          <cell r="CD21">
            <v>4956900</v>
          </cell>
          <cell r="CE21">
            <v>4956900</v>
          </cell>
          <cell r="CF21">
            <v>4956900</v>
          </cell>
          <cell r="CG21">
            <v>4956900</v>
          </cell>
          <cell r="CH21">
            <v>4956900</v>
          </cell>
          <cell r="CI21">
            <v>4956900</v>
          </cell>
          <cell r="CJ21">
            <v>4956900</v>
          </cell>
          <cell r="CK21">
            <v>4956900</v>
          </cell>
        </row>
        <row r="22">
          <cell r="J22">
            <v>4956900</v>
          </cell>
          <cell r="K22">
            <v>4956900</v>
          </cell>
          <cell r="L22">
            <v>4956900</v>
          </cell>
          <cell r="M22">
            <v>4956900</v>
          </cell>
          <cell r="N22">
            <v>4956900</v>
          </cell>
          <cell r="O22">
            <v>4956900</v>
          </cell>
          <cell r="P22">
            <v>4956900</v>
          </cell>
          <cell r="Q22">
            <v>4956900</v>
          </cell>
          <cell r="R22">
            <v>4956900</v>
          </cell>
          <cell r="S22">
            <v>4956900</v>
          </cell>
          <cell r="T22">
            <v>4956900</v>
          </cell>
          <cell r="U22">
            <v>4956900</v>
          </cell>
          <cell r="V22">
            <v>4956900</v>
          </cell>
          <cell r="W22">
            <v>4956900</v>
          </cell>
          <cell r="X22">
            <v>4956900</v>
          </cell>
          <cell r="Y22">
            <v>4956900</v>
          </cell>
          <cell r="Z22">
            <v>4956900</v>
          </cell>
          <cell r="AA22">
            <v>4956900</v>
          </cell>
          <cell r="AB22">
            <v>4956900</v>
          </cell>
          <cell r="AC22">
            <v>4956900</v>
          </cell>
          <cell r="AD22">
            <v>4956900</v>
          </cell>
          <cell r="AE22">
            <v>4956900</v>
          </cell>
          <cell r="AF22">
            <v>4956900</v>
          </cell>
          <cell r="AG22">
            <v>4956900</v>
          </cell>
          <cell r="AH22">
            <v>4956900</v>
          </cell>
          <cell r="AI22">
            <v>4956900</v>
          </cell>
          <cell r="AJ22">
            <v>4956900</v>
          </cell>
          <cell r="AK22">
            <v>4956900</v>
          </cell>
          <cell r="AL22">
            <v>2476800</v>
          </cell>
          <cell r="AM22">
            <v>2476800</v>
          </cell>
          <cell r="AN22">
            <v>2476800</v>
          </cell>
          <cell r="AO22">
            <v>2476800</v>
          </cell>
          <cell r="AP22">
            <v>2476800</v>
          </cell>
          <cell r="AQ22">
            <v>2476800</v>
          </cell>
          <cell r="AR22">
            <v>2476800</v>
          </cell>
          <cell r="AS22">
            <v>2476800</v>
          </cell>
          <cell r="AT22">
            <v>2476800</v>
          </cell>
          <cell r="AU22">
            <v>2476800</v>
          </cell>
          <cell r="AV22">
            <v>2476800</v>
          </cell>
          <cell r="AW22">
            <v>2476800</v>
          </cell>
          <cell r="AX22">
            <v>2476800</v>
          </cell>
          <cell r="AY22">
            <v>2476800</v>
          </cell>
          <cell r="AZ22">
            <v>2476800</v>
          </cell>
          <cell r="BA22">
            <v>2476800</v>
          </cell>
          <cell r="BB22">
            <v>2476800</v>
          </cell>
          <cell r="BC22">
            <v>2476800</v>
          </cell>
          <cell r="BD22">
            <v>2476800</v>
          </cell>
          <cell r="BE22">
            <v>2476800</v>
          </cell>
          <cell r="BF22">
            <v>2476800</v>
          </cell>
          <cell r="BG22">
            <v>2476800</v>
          </cell>
          <cell r="BH22">
            <v>2476800</v>
          </cell>
          <cell r="BI22">
            <v>2476800</v>
          </cell>
          <cell r="BJ22">
            <v>2476800</v>
          </cell>
          <cell r="BK22">
            <v>2476800</v>
          </cell>
          <cell r="BL22">
            <v>2476800</v>
          </cell>
          <cell r="BM22">
            <v>2476800</v>
          </cell>
          <cell r="BN22">
            <v>2476800</v>
          </cell>
          <cell r="BO22">
            <v>2476800</v>
          </cell>
          <cell r="BP22">
            <v>2476800</v>
          </cell>
          <cell r="BQ22">
            <v>2476800</v>
          </cell>
          <cell r="BR22">
            <v>2476800</v>
          </cell>
          <cell r="BS22">
            <v>2476800</v>
          </cell>
          <cell r="BT22">
            <v>2476800</v>
          </cell>
          <cell r="BU22">
            <v>2476800</v>
          </cell>
          <cell r="BV22">
            <v>2476800</v>
          </cell>
          <cell r="BW22">
            <v>2476800</v>
          </cell>
          <cell r="BX22">
            <v>2476800</v>
          </cell>
          <cell r="BY22">
            <v>2476800</v>
          </cell>
          <cell r="BZ22">
            <v>2476800</v>
          </cell>
          <cell r="CA22">
            <v>2476800</v>
          </cell>
          <cell r="CB22">
            <v>2476800</v>
          </cell>
          <cell r="CC22">
            <v>2476800</v>
          </cell>
          <cell r="CD22">
            <v>2476800</v>
          </cell>
          <cell r="CE22">
            <v>2476800</v>
          </cell>
          <cell r="CF22">
            <v>2476800</v>
          </cell>
          <cell r="CG22">
            <v>2476800</v>
          </cell>
          <cell r="CH22">
            <v>2476800</v>
          </cell>
          <cell r="CI22">
            <v>2476800</v>
          </cell>
          <cell r="CJ22">
            <v>2476800</v>
          </cell>
          <cell r="CK22">
            <v>2476800</v>
          </cell>
        </row>
        <row r="23">
          <cell r="J23">
            <v>2476800</v>
          </cell>
          <cell r="K23">
            <v>2476800</v>
          </cell>
          <cell r="L23">
            <v>2476800</v>
          </cell>
          <cell r="M23">
            <v>2476800</v>
          </cell>
          <cell r="N23">
            <v>2476800</v>
          </cell>
          <cell r="O23">
            <v>2476800</v>
          </cell>
          <cell r="P23">
            <v>2476800</v>
          </cell>
          <cell r="Q23">
            <v>2476800</v>
          </cell>
          <cell r="R23">
            <v>2476800</v>
          </cell>
          <cell r="S23">
            <v>2476800</v>
          </cell>
          <cell r="T23">
            <v>2476800</v>
          </cell>
          <cell r="U23">
            <v>2476800</v>
          </cell>
          <cell r="V23">
            <v>2476800</v>
          </cell>
          <cell r="W23">
            <v>2476800</v>
          </cell>
          <cell r="X23">
            <v>2476800</v>
          </cell>
          <cell r="Y23">
            <v>2476800</v>
          </cell>
          <cell r="Z23">
            <v>2476800</v>
          </cell>
          <cell r="AA23">
            <v>2476800</v>
          </cell>
          <cell r="AB23">
            <v>2476800</v>
          </cell>
          <cell r="AC23">
            <v>2476800</v>
          </cell>
          <cell r="AD23">
            <v>2476800</v>
          </cell>
          <cell r="AE23">
            <v>2476800</v>
          </cell>
          <cell r="AF23">
            <v>2476800</v>
          </cell>
          <cell r="AG23">
            <v>2476800</v>
          </cell>
          <cell r="AH23">
            <v>2476800</v>
          </cell>
          <cell r="AI23">
            <v>2476800</v>
          </cell>
          <cell r="AJ23">
            <v>2476800</v>
          </cell>
          <cell r="AK23">
            <v>2476800</v>
          </cell>
          <cell r="AL23">
            <v>4368000</v>
          </cell>
          <cell r="AM23">
            <v>4368000</v>
          </cell>
          <cell r="AN23">
            <v>4368000</v>
          </cell>
          <cell r="AO23">
            <v>4368000</v>
          </cell>
          <cell r="AP23">
            <v>4368000</v>
          </cell>
          <cell r="AQ23">
            <v>4368000</v>
          </cell>
          <cell r="AR23">
            <v>4368000</v>
          </cell>
          <cell r="AS23">
            <v>4368000</v>
          </cell>
          <cell r="AT23">
            <v>4368000</v>
          </cell>
          <cell r="AU23">
            <v>4368000</v>
          </cell>
          <cell r="AV23">
            <v>4368000</v>
          </cell>
          <cell r="AW23">
            <v>4368000</v>
          </cell>
          <cell r="AX23">
            <v>4368000</v>
          </cell>
          <cell r="AY23">
            <v>4368000</v>
          </cell>
          <cell r="AZ23">
            <v>4368000</v>
          </cell>
          <cell r="BA23">
            <v>4368000</v>
          </cell>
          <cell r="BB23">
            <v>4368000</v>
          </cell>
          <cell r="BC23">
            <v>4368000</v>
          </cell>
          <cell r="BD23">
            <v>4368000</v>
          </cell>
          <cell r="BE23">
            <v>4368000</v>
          </cell>
          <cell r="BF23">
            <v>4368000</v>
          </cell>
          <cell r="BG23">
            <v>4368000</v>
          </cell>
          <cell r="BH23">
            <v>4368000</v>
          </cell>
          <cell r="BI23">
            <v>4368000</v>
          </cell>
          <cell r="BJ23">
            <v>4368000</v>
          </cell>
          <cell r="BK23">
            <v>4368000</v>
          </cell>
          <cell r="BL23">
            <v>4368000</v>
          </cell>
          <cell r="BM23">
            <v>4368000</v>
          </cell>
          <cell r="BN23">
            <v>4368000</v>
          </cell>
          <cell r="BO23">
            <v>4368000</v>
          </cell>
          <cell r="BP23">
            <v>4368000</v>
          </cell>
          <cell r="BQ23">
            <v>4368000</v>
          </cell>
          <cell r="BR23">
            <v>4368000</v>
          </cell>
          <cell r="BS23">
            <v>4368000</v>
          </cell>
          <cell r="BT23">
            <v>4368000</v>
          </cell>
          <cell r="BU23">
            <v>4368000</v>
          </cell>
          <cell r="BV23">
            <v>4368000</v>
          </cell>
          <cell r="BW23">
            <v>4368000</v>
          </cell>
          <cell r="BX23">
            <v>4368000</v>
          </cell>
          <cell r="BY23">
            <v>4368000</v>
          </cell>
          <cell r="BZ23">
            <v>4368000</v>
          </cell>
          <cell r="CA23">
            <v>4368000</v>
          </cell>
          <cell r="CB23">
            <v>4368000</v>
          </cell>
          <cell r="CC23">
            <v>4368000</v>
          </cell>
          <cell r="CD23">
            <v>4368000</v>
          </cell>
          <cell r="CE23">
            <v>4368000</v>
          </cell>
          <cell r="CF23">
            <v>4368000</v>
          </cell>
          <cell r="CG23">
            <v>4368000</v>
          </cell>
          <cell r="CH23">
            <v>4368000</v>
          </cell>
          <cell r="CI23">
            <v>4368000</v>
          </cell>
          <cell r="CJ23">
            <v>4368000</v>
          </cell>
          <cell r="CK23">
            <v>4368000</v>
          </cell>
        </row>
        <row r="24">
          <cell r="J24">
            <v>4368000</v>
          </cell>
          <cell r="K24">
            <v>4368000</v>
          </cell>
          <cell r="L24">
            <v>4368000</v>
          </cell>
          <cell r="M24">
            <v>4368000</v>
          </cell>
          <cell r="N24">
            <v>4368000</v>
          </cell>
          <cell r="O24">
            <v>4368000</v>
          </cell>
          <cell r="P24">
            <v>4368000</v>
          </cell>
          <cell r="Q24">
            <v>4368000</v>
          </cell>
          <cell r="R24">
            <v>4368000</v>
          </cell>
          <cell r="S24">
            <v>4368000</v>
          </cell>
          <cell r="T24">
            <v>4368000</v>
          </cell>
          <cell r="U24">
            <v>4368000</v>
          </cell>
          <cell r="V24">
            <v>4368000</v>
          </cell>
          <cell r="W24">
            <v>4368000</v>
          </cell>
          <cell r="X24">
            <v>4368000</v>
          </cell>
          <cell r="Y24">
            <v>4368000</v>
          </cell>
          <cell r="Z24">
            <v>4368000</v>
          </cell>
          <cell r="AA24">
            <v>4368000</v>
          </cell>
          <cell r="AB24">
            <v>4368000</v>
          </cell>
          <cell r="AC24">
            <v>4368000</v>
          </cell>
          <cell r="AD24">
            <v>4368000</v>
          </cell>
          <cell r="AE24">
            <v>4368000</v>
          </cell>
          <cell r="AF24">
            <v>4368000</v>
          </cell>
          <cell r="AG24">
            <v>4368000</v>
          </cell>
          <cell r="AH24">
            <v>4368000</v>
          </cell>
          <cell r="AI24">
            <v>4368000</v>
          </cell>
          <cell r="AJ24">
            <v>4368000</v>
          </cell>
          <cell r="AK24">
            <v>4368000</v>
          </cell>
          <cell r="AL24">
            <v>4368000</v>
          </cell>
          <cell r="AM24">
            <v>4368000</v>
          </cell>
          <cell r="AN24">
            <v>4368000</v>
          </cell>
          <cell r="AO24">
            <v>4368000</v>
          </cell>
          <cell r="AP24">
            <v>4368000</v>
          </cell>
          <cell r="AQ24">
            <v>4368000</v>
          </cell>
          <cell r="AR24">
            <v>4368000</v>
          </cell>
          <cell r="AS24">
            <v>2702754.5925925924</v>
          </cell>
          <cell r="AT24">
            <v>2702754.5925925924</v>
          </cell>
          <cell r="AU24">
            <v>2702754.5925925924</v>
          </cell>
          <cell r="AV24">
            <v>2702754.5925925924</v>
          </cell>
          <cell r="AW24">
            <v>2702754.5925925924</v>
          </cell>
          <cell r="AX24">
            <v>2702754.5925925924</v>
          </cell>
          <cell r="AY24">
            <v>2702754</v>
          </cell>
          <cell r="AZ24">
            <v>2702754.5925925924</v>
          </cell>
          <cell r="BA24">
            <v>2702754.5925925924</v>
          </cell>
          <cell r="BB24">
            <v>2702754.5925925924</v>
          </cell>
          <cell r="BC24">
            <v>2702754.5925925924</v>
          </cell>
          <cell r="BD24">
            <v>2702754.5925925924</v>
          </cell>
          <cell r="BE24">
            <v>2702754.5925925924</v>
          </cell>
          <cell r="BF24">
            <v>2702754</v>
          </cell>
          <cell r="BG24">
            <v>2702754.5925925924</v>
          </cell>
          <cell r="BH24">
            <v>2702754.5925925924</v>
          </cell>
          <cell r="BI24">
            <v>2702754.5925925924</v>
          </cell>
          <cell r="BJ24">
            <v>2702754.5925925924</v>
          </cell>
          <cell r="BK24">
            <v>2702754.5925925924</v>
          </cell>
          <cell r="BL24">
            <v>2702754.5925925924</v>
          </cell>
          <cell r="BM24">
            <v>2702754</v>
          </cell>
          <cell r="BN24">
            <v>2702754.5925925924</v>
          </cell>
          <cell r="BO24">
            <v>2702754.5925925924</v>
          </cell>
          <cell r="BP24">
            <v>2702754.5925925924</v>
          </cell>
          <cell r="BQ24">
            <v>2702754.5925925924</v>
          </cell>
          <cell r="BR24">
            <v>2702754.5925925924</v>
          </cell>
          <cell r="BS24">
            <v>2702754.5925925924</v>
          </cell>
          <cell r="BT24">
            <v>2702754</v>
          </cell>
          <cell r="BU24">
            <v>2702754.5925925924</v>
          </cell>
          <cell r="BV24">
            <v>2702754.5925925924</v>
          </cell>
          <cell r="BW24">
            <v>2702754.5925925924</v>
          </cell>
          <cell r="BX24">
            <v>2702754</v>
          </cell>
          <cell r="BY24">
            <v>2702754</v>
          </cell>
          <cell r="BZ24">
            <v>2702754</v>
          </cell>
          <cell r="CA24">
            <v>2702754</v>
          </cell>
          <cell r="CB24">
            <v>2702754</v>
          </cell>
          <cell r="CC24">
            <v>2702754</v>
          </cell>
          <cell r="CD24">
            <v>2702754</v>
          </cell>
          <cell r="CE24">
            <v>2702754</v>
          </cell>
          <cell r="CF24">
            <v>2702754</v>
          </cell>
          <cell r="CG24">
            <v>2702754</v>
          </cell>
          <cell r="CH24">
            <v>2702754</v>
          </cell>
          <cell r="CI24">
            <v>2702754</v>
          </cell>
          <cell r="CJ24">
            <v>2702754</v>
          </cell>
          <cell r="CK24">
            <v>2702754</v>
          </cell>
        </row>
        <row r="25">
          <cell r="J25">
            <v>2702754</v>
          </cell>
          <cell r="K25">
            <v>2702754</v>
          </cell>
          <cell r="L25">
            <v>2702754</v>
          </cell>
          <cell r="M25">
            <v>2702754</v>
          </cell>
          <cell r="N25">
            <v>2702754</v>
          </cell>
          <cell r="O25">
            <v>2702754</v>
          </cell>
          <cell r="P25">
            <v>2702754</v>
          </cell>
          <cell r="Q25">
            <v>2702754</v>
          </cell>
          <cell r="R25">
            <v>2702754</v>
          </cell>
          <cell r="S25">
            <v>2702754</v>
          </cell>
          <cell r="T25">
            <v>2702754</v>
          </cell>
          <cell r="U25">
            <v>2702754</v>
          </cell>
          <cell r="V25">
            <v>2702754</v>
          </cell>
          <cell r="W25">
            <v>2702754</v>
          </cell>
          <cell r="X25">
            <v>2702754</v>
          </cell>
          <cell r="Y25">
            <v>2702754</v>
          </cell>
          <cell r="Z25">
            <v>2702754</v>
          </cell>
          <cell r="AA25">
            <v>2702754</v>
          </cell>
          <cell r="AB25">
            <v>2702754</v>
          </cell>
          <cell r="AC25">
            <v>2702754</v>
          </cell>
          <cell r="AD25">
            <v>2702754</v>
          </cell>
          <cell r="AE25">
            <v>2702754</v>
          </cell>
          <cell r="AF25">
            <v>2702754</v>
          </cell>
          <cell r="AG25">
            <v>2702754</v>
          </cell>
          <cell r="AH25">
            <v>2702754</v>
          </cell>
          <cell r="AI25">
            <v>2702754</v>
          </cell>
          <cell r="AJ25">
            <v>2702754</v>
          </cell>
          <cell r="AK25">
            <v>2702754</v>
          </cell>
          <cell r="AL25">
            <v>2702754</v>
          </cell>
          <cell r="AM25">
            <v>2702754</v>
          </cell>
          <cell r="AN25">
            <v>2702754</v>
          </cell>
          <cell r="AO25">
            <v>2702754</v>
          </cell>
          <cell r="AP25">
            <v>2702754</v>
          </cell>
          <cell r="AQ25">
            <v>911743</v>
          </cell>
          <cell r="AR25">
            <v>911743</v>
          </cell>
          <cell r="AS25">
            <v>911743</v>
          </cell>
          <cell r="AT25">
            <v>911743</v>
          </cell>
          <cell r="AU25">
            <v>911743</v>
          </cell>
          <cell r="AV25">
            <v>911743</v>
          </cell>
          <cell r="AW25">
            <v>911743</v>
          </cell>
          <cell r="AX25">
            <v>911743</v>
          </cell>
          <cell r="AY25">
            <v>911743</v>
          </cell>
          <cell r="AZ25">
            <v>911743</v>
          </cell>
          <cell r="BA25">
            <v>911743</v>
          </cell>
          <cell r="BB25">
            <v>911743</v>
          </cell>
          <cell r="BC25">
            <v>911743</v>
          </cell>
          <cell r="BD25">
            <v>911743</v>
          </cell>
          <cell r="BE25">
            <v>911743</v>
          </cell>
          <cell r="BF25">
            <v>911743</v>
          </cell>
          <cell r="BG25">
            <v>911743</v>
          </cell>
          <cell r="BH25">
            <v>911743</v>
          </cell>
          <cell r="BI25">
            <v>911743</v>
          </cell>
          <cell r="BJ25">
            <v>911743</v>
          </cell>
          <cell r="BK25">
            <v>911743</v>
          </cell>
          <cell r="BL25">
            <v>911743</v>
          </cell>
          <cell r="BM25">
            <v>911743</v>
          </cell>
          <cell r="BN25">
            <v>911743</v>
          </cell>
          <cell r="BO25">
            <v>911743</v>
          </cell>
          <cell r="BP25">
            <v>911743</v>
          </cell>
          <cell r="BQ25">
            <v>911743</v>
          </cell>
          <cell r="BR25">
            <v>911743</v>
          </cell>
          <cell r="BS25">
            <v>911743</v>
          </cell>
          <cell r="BT25">
            <v>911743</v>
          </cell>
          <cell r="BU25">
            <v>911743</v>
          </cell>
          <cell r="BV25">
            <v>911743</v>
          </cell>
          <cell r="BW25">
            <v>911743</v>
          </cell>
          <cell r="BX25">
            <v>911743</v>
          </cell>
          <cell r="BY25">
            <v>911743</v>
          </cell>
          <cell r="BZ25">
            <v>911743</v>
          </cell>
          <cell r="CA25">
            <v>911743</v>
          </cell>
          <cell r="CB25">
            <v>911743</v>
          </cell>
          <cell r="CC25">
            <v>911743</v>
          </cell>
          <cell r="CD25">
            <v>911743</v>
          </cell>
          <cell r="CE25">
            <v>911743</v>
          </cell>
          <cell r="CF25">
            <v>911743</v>
          </cell>
          <cell r="CG25">
            <v>911743</v>
          </cell>
          <cell r="CH25">
            <v>911743</v>
          </cell>
          <cell r="CI25">
            <v>911743</v>
          </cell>
          <cell r="CJ25">
            <v>911743</v>
          </cell>
          <cell r="CK25">
            <v>911743</v>
          </cell>
        </row>
        <row r="26">
          <cell r="J26">
            <v>911743</v>
          </cell>
          <cell r="K26">
            <v>911743</v>
          </cell>
          <cell r="L26">
            <v>911743</v>
          </cell>
          <cell r="M26">
            <v>911743</v>
          </cell>
          <cell r="N26">
            <v>911743</v>
          </cell>
          <cell r="O26">
            <v>911743</v>
          </cell>
          <cell r="P26">
            <v>911743</v>
          </cell>
          <cell r="Q26">
            <v>911743</v>
          </cell>
          <cell r="R26">
            <v>911743</v>
          </cell>
          <cell r="S26">
            <v>911743</v>
          </cell>
          <cell r="T26">
            <v>911743</v>
          </cell>
          <cell r="U26">
            <v>911743</v>
          </cell>
          <cell r="V26">
            <v>911743</v>
          </cell>
          <cell r="W26">
            <v>911743</v>
          </cell>
          <cell r="X26">
            <v>911743</v>
          </cell>
          <cell r="Y26">
            <v>911743</v>
          </cell>
          <cell r="Z26">
            <v>911743</v>
          </cell>
          <cell r="AA26">
            <v>911743</v>
          </cell>
          <cell r="AB26">
            <v>911743</v>
          </cell>
          <cell r="AC26">
            <v>911743</v>
          </cell>
          <cell r="AD26">
            <v>911743</v>
          </cell>
          <cell r="AE26">
            <v>911743</v>
          </cell>
          <cell r="AF26">
            <v>911743</v>
          </cell>
          <cell r="AG26">
            <v>911743</v>
          </cell>
          <cell r="AH26">
            <v>911743</v>
          </cell>
          <cell r="AI26">
            <v>911743</v>
          </cell>
          <cell r="AJ26">
            <v>911743</v>
          </cell>
          <cell r="AK26">
            <v>911743</v>
          </cell>
          <cell r="AL26">
            <v>911743</v>
          </cell>
          <cell r="AM26">
            <v>911743</v>
          </cell>
          <cell r="AN26">
            <v>911743</v>
          </cell>
          <cell r="AO26">
            <v>911743</v>
          </cell>
          <cell r="AP26">
            <v>911743</v>
          </cell>
          <cell r="AQ26">
            <v>911743</v>
          </cell>
          <cell r="AR26">
            <v>911743</v>
          </cell>
          <cell r="AS26">
            <v>911743</v>
          </cell>
          <cell r="AT26">
            <v>911743</v>
          </cell>
          <cell r="AU26">
            <v>911743</v>
          </cell>
          <cell r="AV26">
            <v>911743</v>
          </cell>
          <cell r="AW26">
            <v>911743</v>
          </cell>
          <cell r="AX26">
            <v>911743</v>
          </cell>
          <cell r="AY26">
            <v>911743</v>
          </cell>
          <cell r="AZ26">
            <v>911743</v>
          </cell>
          <cell r="BA26">
            <v>911743</v>
          </cell>
          <cell r="BB26">
            <v>911743</v>
          </cell>
          <cell r="BC26">
            <v>911743</v>
          </cell>
          <cell r="BD26">
            <v>911743</v>
          </cell>
          <cell r="BE26">
            <v>911743</v>
          </cell>
          <cell r="BF26">
            <v>911743</v>
          </cell>
          <cell r="BG26">
            <v>911743</v>
          </cell>
          <cell r="BH26">
            <v>911743</v>
          </cell>
          <cell r="BI26">
            <v>911743</v>
          </cell>
          <cell r="BJ26">
            <v>911743</v>
          </cell>
          <cell r="BK26">
            <v>911743</v>
          </cell>
          <cell r="BL26">
            <v>911743</v>
          </cell>
          <cell r="BM26">
            <v>911743</v>
          </cell>
          <cell r="BN26">
            <v>911743</v>
          </cell>
          <cell r="BO26">
            <v>911743</v>
          </cell>
          <cell r="BP26">
            <v>911743</v>
          </cell>
          <cell r="BQ26">
            <v>965685</v>
          </cell>
          <cell r="BR26">
            <v>965685</v>
          </cell>
          <cell r="BS26">
            <v>965685</v>
          </cell>
          <cell r="BT26">
            <v>965685</v>
          </cell>
          <cell r="BU26">
            <v>965685</v>
          </cell>
          <cell r="BV26">
            <v>965685</v>
          </cell>
          <cell r="BW26">
            <v>965685</v>
          </cell>
          <cell r="BX26">
            <v>965685</v>
          </cell>
          <cell r="BY26">
            <v>965685</v>
          </cell>
          <cell r="BZ26">
            <v>965685</v>
          </cell>
          <cell r="CA26">
            <v>965685</v>
          </cell>
          <cell r="CB26">
            <v>965685</v>
          </cell>
          <cell r="CC26">
            <v>965685</v>
          </cell>
          <cell r="CD26">
            <v>965685</v>
          </cell>
          <cell r="CE26">
            <v>965685</v>
          </cell>
          <cell r="CF26">
            <v>965685</v>
          </cell>
          <cell r="CG26">
            <v>965685</v>
          </cell>
          <cell r="CH26">
            <v>965685</v>
          </cell>
          <cell r="CI26">
            <v>965685</v>
          </cell>
          <cell r="CJ26">
            <v>965685</v>
          </cell>
          <cell r="CK26">
            <v>965685</v>
          </cell>
        </row>
        <row r="27">
          <cell r="J27">
            <v>965685</v>
          </cell>
          <cell r="K27">
            <v>965685</v>
          </cell>
          <cell r="L27">
            <v>965685</v>
          </cell>
          <cell r="M27">
            <v>965685</v>
          </cell>
          <cell r="N27">
            <v>965685</v>
          </cell>
          <cell r="O27">
            <v>965685</v>
          </cell>
          <cell r="P27">
            <v>965685</v>
          </cell>
          <cell r="Q27">
            <v>965685</v>
          </cell>
          <cell r="R27">
            <v>965685</v>
          </cell>
          <cell r="S27">
            <v>965685</v>
          </cell>
          <cell r="T27">
            <v>965685</v>
          </cell>
          <cell r="U27">
            <v>965685</v>
          </cell>
          <cell r="V27">
            <v>965685</v>
          </cell>
          <cell r="W27">
            <v>965685</v>
          </cell>
          <cell r="X27">
            <v>965685</v>
          </cell>
          <cell r="Y27">
            <v>965685</v>
          </cell>
          <cell r="Z27">
            <v>965685</v>
          </cell>
          <cell r="AA27">
            <v>965685</v>
          </cell>
          <cell r="AB27">
            <v>965685</v>
          </cell>
          <cell r="AC27">
            <v>965685</v>
          </cell>
          <cell r="AD27">
            <v>965685</v>
          </cell>
          <cell r="AE27">
            <v>965685</v>
          </cell>
          <cell r="AF27">
            <v>965685</v>
          </cell>
          <cell r="AG27">
            <v>965685</v>
          </cell>
          <cell r="AH27">
            <v>965685</v>
          </cell>
          <cell r="AI27">
            <v>965685</v>
          </cell>
          <cell r="AJ27">
            <v>965685</v>
          </cell>
          <cell r="AK27">
            <v>965685</v>
          </cell>
          <cell r="AL27">
            <v>965685</v>
          </cell>
          <cell r="AM27">
            <v>965685</v>
          </cell>
          <cell r="AN27">
            <v>965685</v>
          </cell>
          <cell r="AO27">
            <v>965685</v>
          </cell>
          <cell r="AP27">
            <v>965685</v>
          </cell>
          <cell r="AQ27">
            <v>965685</v>
          </cell>
          <cell r="AR27">
            <v>965685</v>
          </cell>
          <cell r="AS27">
            <v>965685</v>
          </cell>
          <cell r="AT27">
            <v>965685</v>
          </cell>
          <cell r="AU27">
            <v>965685</v>
          </cell>
          <cell r="AV27">
            <v>965685</v>
          </cell>
          <cell r="AW27">
            <v>965685</v>
          </cell>
          <cell r="AX27">
            <v>965685</v>
          </cell>
          <cell r="AY27">
            <v>965685</v>
          </cell>
          <cell r="AZ27">
            <v>965685</v>
          </cell>
          <cell r="BA27">
            <v>965685</v>
          </cell>
          <cell r="BB27">
            <v>965685</v>
          </cell>
          <cell r="BC27">
            <v>965685</v>
          </cell>
          <cell r="BD27">
            <v>965685</v>
          </cell>
          <cell r="BE27">
            <v>965685</v>
          </cell>
          <cell r="BF27">
            <v>965685</v>
          </cell>
          <cell r="BG27">
            <v>1092000</v>
          </cell>
          <cell r="BH27">
            <v>1092000</v>
          </cell>
          <cell r="BI27">
            <v>1092000</v>
          </cell>
          <cell r="BJ27">
            <v>1092000</v>
          </cell>
          <cell r="BK27">
            <v>1092000</v>
          </cell>
          <cell r="BL27">
            <v>1092000</v>
          </cell>
          <cell r="BM27">
            <v>1092000</v>
          </cell>
          <cell r="BN27">
            <v>1092000</v>
          </cell>
          <cell r="BO27">
            <v>1092000</v>
          </cell>
          <cell r="BP27">
            <v>1092000</v>
          </cell>
          <cell r="BQ27">
            <v>1092000</v>
          </cell>
          <cell r="BR27">
            <v>1092000</v>
          </cell>
          <cell r="BS27">
            <v>1092000</v>
          </cell>
          <cell r="BT27">
            <v>1092000</v>
          </cell>
          <cell r="BU27">
            <v>1092000</v>
          </cell>
          <cell r="BV27">
            <v>1092000</v>
          </cell>
          <cell r="BW27">
            <v>1092000</v>
          </cell>
          <cell r="BX27">
            <v>1092000</v>
          </cell>
          <cell r="BY27">
            <v>1092000</v>
          </cell>
          <cell r="BZ27">
            <v>1092000</v>
          </cell>
          <cell r="CA27">
            <v>1092000</v>
          </cell>
          <cell r="CB27">
            <v>1092000</v>
          </cell>
          <cell r="CC27">
            <v>1092000</v>
          </cell>
          <cell r="CD27">
            <v>1092000</v>
          </cell>
          <cell r="CE27">
            <v>1092000</v>
          </cell>
          <cell r="CF27">
            <v>1092000</v>
          </cell>
          <cell r="CG27">
            <v>1092000</v>
          </cell>
          <cell r="CH27">
            <v>1092000</v>
          </cell>
          <cell r="CI27">
            <v>1092000</v>
          </cell>
          <cell r="CJ27">
            <v>1092000</v>
          </cell>
          <cell r="CK27">
            <v>1092000</v>
          </cell>
        </row>
        <row r="28">
          <cell r="J28">
            <v>1092000</v>
          </cell>
          <cell r="K28">
            <v>1092000</v>
          </cell>
          <cell r="L28">
            <v>1092000</v>
          </cell>
          <cell r="M28">
            <v>1092000</v>
          </cell>
          <cell r="N28">
            <v>1092000</v>
          </cell>
          <cell r="O28">
            <v>1092000</v>
          </cell>
          <cell r="P28">
            <v>1092000</v>
          </cell>
          <cell r="Q28">
            <v>1092000</v>
          </cell>
          <cell r="R28">
            <v>1092000</v>
          </cell>
          <cell r="S28">
            <v>1092000</v>
          </cell>
          <cell r="T28">
            <v>1092000</v>
          </cell>
          <cell r="U28">
            <v>1092000</v>
          </cell>
          <cell r="V28">
            <v>1092000</v>
          </cell>
          <cell r="W28">
            <v>1092000</v>
          </cell>
          <cell r="X28">
            <v>1092000</v>
          </cell>
          <cell r="Y28">
            <v>1092000</v>
          </cell>
          <cell r="Z28">
            <v>1092000</v>
          </cell>
          <cell r="AA28">
            <v>1092000</v>
          </cell>
          <cell r="AB28">
            <v>1092000</v>
          </cell>
          <cell r="AC28">
            <v>1092000</v>
          </cell>
          <cell r="AD28">
            <v>1092000</v>
          </cell>
          <cell r="AE28">
            <v>1092000</v>
          </cell>
          <cell r="AF28">
            <v>1092000</v>
          </cell>
          <cell r="AG28">
            <v>1092000</v>
          </cell>
          <cell r="AH28">
            <v>1092000</v>
          </cell>
          <cell r="AI28">
            <v>1092000</v>
          </cell>
          <cell r="AJ28">
            <v>1092000</v>
          </cell>
          <cell r="AK28">
            <v>1092000</v>
          </cell>
          <cell r="AL28">
            <v>1092000</v>
          </cell>
          <cell r="AM28">
            <v>1092000</v>
          </cell>
          <cell r="AN28">
            <v>1092000</v>
          </cell>
          <cell r="AO28">
            <v>1092000</v>
          </cell>
          <cell r="AP28">
            <v>1092000</v>
          </cell>
          <cell r="AQ28">
            <v>1092000</v>
          </cell>
          <cell r="AR28">
            <v>1092000</v>
          </cell>
          <cell r="AS28">
            <v>1092000</v>
          </cell>
          <cell r="AT28">
            <v>1092000</v>
          </cell>
          <cell r="AU28">
            <v>1092000</v>
          </cell>
          <cell r="AV28">
            <v>1092000</v>
          </cell>
          <cell r="AW28">
            <v>1092000</v>
          </cell>
          <cell r="AX28">
            <v>1092000</v>
          </cell>
          <cell r="AY28">
            <v>1092000</v>
          </cell>
          <cell r="AZ28">
            <v>1092000</v>
          </cell>
          <cell r="BA28">
            <v>1092000</v>
          </cell>
          <cell r="BB28">
            <v>1092000</v>
          </cell>
          <cell r="BC28">
            <v>1092000</v>
          </cell>
          <cell r="BD28">
            <v>1092000</v>
          </cell>
          <cell r="BE28">
            <v>1092000</v>
          </cell>
          <cell r="BF28">
            <v>1092000</v>
          </cell>
          <cell r="BG28">
            <v>1092000</v>
          </cell>
          <cell r="BH28">
            <v>1092000</v>
          </cell>
          <cell r="BI28">
            <v>1092000</v>
          </cell>
          <cell r="BJ28">
            <v>1092000</v>
          </cell>
          <cell r="BK28">
            <v>1092000</v>
          </cell>
          <cell r="BL28">
            <v>1092000</v>
          </cell>
          <cell r="BM28">
            <v>1092000</v>
          </cell>
          <cell r="BN28">
            <v>1092000</v>
          </cell>
          <cell r="BO28">
            <v>1092000</v>
          </cell>
          <cell r="BP28">
            <v>1092000</v>
          </cell>
          <cell r="BQ28">
            <v>1092000</v>
          </cell>
          <cell r="BR28">
            <v>1092000</v>
          </cell>
          <cell r="BS28">
            <v>1092000</v>
          </cell>
          <cell r="BT28">
            <v>1092000</v>
          </cell>
          <cell r="BU28">
            <v>1092000</v>
          </cell>
          <cell r="BV28">
            <v>1092000</v>
          </cell>
          <cell r="BW28">
            <v>1092000</v>
          </cell>
          <cell r="BX28">
            <v>1092000</v>
          </cell>
          <cell r="BY28">
            <v>1092000</v>
          </cell>
          <cell r="BZ28">
            <v>1092000</v>
          </cell>
          <cell r="CA28">
            <v>1092000</v>
          </cell>
          <cell r="CB28">
            <v>1092000</v>
          </cell>
          <cell r="CC28">
            <v>1092000</v>
          </cell>
          <cell r="CD28">
            <v>1092000</v>
          </cell>
          <cell r="CE28">
            <v>1092000</v>
          </cell>
          <cell r="CF28">
            <v>1092000</v>
          </cell>
          <cell r="CG28">
            <v>1092000</v>
          </cell>
          <cell r="CH28">
            <v>1092000</v>
          </cell>
          <cell r="CI28">
            <v>1092000</v>
          </cell>
          <cell r="CJ28">
            <v>1092000</v>
          </cell>
          <cell r="CK28">
            <v>5402800</v>
          </cell>
        </row>
        <row r="29">
          <cell r="J29">
            <v>5402800</v>
          </cell>
          <cell r="K29">
            <v>5402800</v>
          </cell>
          <cell r="L29">
            <v>5402800</v>
          </cell>
          <cell r="M29">
            <v>5402800</v>
          </cell>
          <cell r="N29">
            <v>5402800</v>
          </cell>
          <cell r="O29">
            <v>5402800</v>
          </cell>
          <cell r="P29">
            <v>5402800</v>
          </cell>
          <cell r="Q29">
            <v>5402800</v>
          </cell>
          <cell r="R29">
            <v>5402800</v>
          </cell>
          <cell r="S29">
            <v>5402800</v>
          </cell>
          <cell r="T29">
            <v>5402800</v>
          </cell>
          <cell r="U29">
            <v>5402800</v>
          </cell>
          <cell r="V29">
            <v>5402800</v>
          </cell>
          <cell r="W29">
            <v>5402800</v>
          </cell>
          <cell r="X29">
            <v>5402800</v>
          </cell>
          <cell r="Y29">
            <v>5402800</v>
          </cell>
          <cell r="Z29">
            <v>5402800</v>
          </cell>
          <cell r="AA29">
            <v>5402800</v>
          </cell>
          <cell r="AB29">
            <v>5402800</v>
          </cell>
          <cell r="AC29">
            <v>5402800</v>
          </cell>
          <cell r="AD29">
            <v>5402800</v>
          </cell>
          <cell r="AE29">
            <v>5402800</v>
          </cell>
          <cell r="AF29">
            <v>5402800</v>
          </cell>
          <cell r="AG29">
            <v>5402800</v>
          </cell>
          <cell r="AH29">
            <v>5402800</v>
          </cell>
          <cell r="AI29">
            <v>5402800</v>
          </cell>
          <cell r="AJ29">
            <v>5402800</v>
          </cell>
          <cell r="AK29">
            <v>5402800</v>
          </cell>
          <cell r="AL29">
            <v>5402800</v>
          </cell>
          <cell r="AM29">
            <v>5402800</v>
          </cell>
          <cell r="AN29">
            <v>5402800</v>
          </cell>
          <cell r="AO29">
            <v>5402800</v>
          </cell>
          <cell r="AP29">
            <v>5402800</v>
          </cell>
          <cell r="AQ29">
            <v>5402800</v>
          </cell>
          <cell r="AR29">
            <v>5402800</v>
          </cell>
          <cell r="AS29">
            <v>5402800</v>
          </cell>
          <cell r="AT29">
            <v>5402800</v>
          </cell>
          <cell r="AU29">
            <v>5402800</v>
          </cell>
          <cell r="AV29">
            <v>5402800</v>
          </cell>
          <cell r="AW29">
            <v>5402800</v>
          </cell>
          <cell r="AX29">
            <v>5402800</v>
          </cell>
          <cell r="AY29">
            <v>5402800</v>
          </cell>
          <cell r="AZ29">
            <v>5402800</v>
          </cell>
          <cell r="BA29">
            <v>5402800</v>
          </cell>
          <cell r="BB29">
            <v>5402800</v>
          </cell>
          <cell r="BC29">
            <v>5402800</v>
          </cell>
          <cell r="BD29">
            <v>5402800</v>
          </cell>
          <cell r="BE29">
            <v>5402800</v>
          </cell>
          <cell r="BF29">
            <v>5402800</v>
          </cell>
          <cell r="BG29">
            <v>5402800</v>
          </cell>
          <cell r="BH29">
            <v>5402800</v>
          </cell>
          <cell r="BI29">
            <v>5402800</v>
          </cell>
          <cell r="BJ29">
            <v>5402800</v>
          </cell>
          <cell r="BK29">
            <v>5402800</v>
          </cell>
          <cell r="BL29">
            <v>5402800</v>
          </cell>
          <cell r="BM29">
            <v>5402800</v>
          </cell>
          <cell r="BN29">
            <v>5402800</v>
          </cell>
          <cell r="BO29">
            <v>5402800</v>
          </cell>
          <cell r="BP29">
            <v>5402800</v>
          </cell>
          <cell r="BQ29">
            <v>5402800</v>
          </cell>
          <cell r="BR29">
            <v>5402800</v>
          </cell>
          <cell r="BS29">
            <v>5402800</v>
          </cell>
          <cell r="BT29">
            <v>5402800</v>
          </cell>
          <cell r="BU29">
            <v>5402800</v>
          </cell>
          <cell r="BV29">
            <v>5402800</v>
          </cell>
          <cell r="BW29">
            <v>5402800</v>
          </cell>
          <cell r="BX29">
            <v>5402800</v>
          </cell>
          <cell r="BY29">
            <v>5402800</v>
          </cell>
          <cell r="BZ29">
            <v>5402800</v>
          </cell>
          <cell r="CA29">
            <v>5402800</v>
          </cell>
          <cell r="CB29">
            <v>5402800</v>
          </cell>
          <cell r="CC29">
            <v>6497135.5</v>
          </cell>
          <cell r="CD29">
            <v>6497135.5</v>
          </cell>
          <cell r="CE29">
            <v>6497135.5</v>
          </cell>
          <cell r="CF29">
            <v>6497135.5</v>
          </cell>
          <cell r="CG29">
            <v>6497132</v>
          </cell>
          <cell r="CH29">
            <v>6497132</v>
          </cell>
          <cell r="CI29">
            <v>6497132</v>
          </cell>
          <cell r="CJ29">
            <v>6497132</v>
          </cell>
          <cell r="CK29">
            <v>6497132</v>
          </cell>
        </row>
        <row r="30">
          <cell r="J30">
            <v>6497132</v>
          </cell>
          <cell r="K30">
            <v>6497132</v>
          </cell>
          <cell r="L30">
            <v>6497132</v>
          </cell>
          <cell r="M30">
            <v>6497132</v>
          </cell>
          <cell r="N30">
            <v>6497132</v>
          </cell>
          <cell r="O30">
            <v>6497132</v>
          </cell>
          <cell r="P30">
            <v>6497132</v>
          </cell>
          <cell r="Q30">
            <v>6497132</v>
          </cell>
          <cell r="R30">
            <v>6497132</v>
          </cell>
          <cell r="S30">
            <v>6497132</v>
          </cell>
          <cell r="T30">
            <v>6497132</v>
          </cell>
          <cell r="U30">
            <v>6497132</v>
          </cell>
          <cell r="V30">
            <v>6497132</v>
          </cell>
          <cell r="W30">
            <v>6497132</v>
          </cell>
          <cell r="X30">
            <v>6497132</v>
          </cell>
          <cell r="Y30">
            <v>6497132</v>
          </cell>
          <cell r="Z30">
            <v>6497132</v>
          </cell>
          <cell r="AA30">
            <v>6497132</v>
          </cell>
          <cell r="AB30">
            <v>6497132</v>
          </cell>
          <cell r="AC30">
            <v>6497132</v>
          </cell>
          <cell r="AD30">
            <v>6497132</v>
          </cell>
          <cell r="AE30">
            <v>6497132</v>
          </cell>
          <cell r="AF30">
            <v>6497132</v>
          </cell>
          <cell r="AG30">
            <v>6497132</v>
          </cell>
          <cell r="AH30">
            <v>6497132</v>
          </cell>
          <cell r="AI30">
            <v>6497132</v>
          </cell>
          <cell r="AJ30">
            <v>6497132</v>
          </cell>
          <cell r="AK30">
            <v>6497132</v>
          </cell>
          <cell r="AL30">
            <v>6497132</v>
          </cell>
          <cell r="AM30">
            <v>6497132</v>
          </cell>
          <cell r="AN30">
            <v>6497132</v>
          </cell>
          <cell r="AO30">
            <v>6497132</v>
          </cell>
          <cell r="AP30">
            <v>6497132</v>
          </cell>
          <cell r="AQ30">
            <v>6497132</v>
          </cell>
          <cell r="AR30">
            <v>6497132</v>
          </cell>
          <cell r="AS30">
            <v>6497132</v>
          </cell>
          <cell r="AT30">
            <v>6497132</v>
          </cell>
          <cell r="AU30">
            <v>6497132</v>
          </cell>
          <cell r="AV30">
            <v>6497132</v>
          </cell>
          <cell r="AW30">
            <v>6497132</v>
          </cell>
          <cell r="AX30">
            <v>6497132</v>
          </cell>
          <cell r="AY30">
            <v>6497132</v>
          </cell>
          <cell r="AZ30">
            <v>6497132</v>
          </cell>
          <cell r="BA30">
            <v>6497132</v>
          </cell>
          <cell r="BB30">
            <v>6497132</v>
          </cell>
          <cell r="BC30">
            <v>6497132</v>
          </cell>
          <cell r="BD30">
            <v>6497132</v>
          </cell>
          <cell r="BE30">
            <v>6497132</v>
          </cell>
          <cell r="BF30">
            <v>6497132</v>
          </cell>
          <cell r="BG30">
            <v>548640</v>
          </cell>
          <cell r="BH30">
            <v>548640</v>
          </cell>
          <cell r="BI30">
            <v>548640</v>
          </cell>
          <cell r="BJ30">
            <v>548640</v>
          </cell>
          <cell r="BK30">
            <v>548640</v>
          </cell>
          <cell r="BL30">
            <v>548640</v>
          </cell>
          <cell r="BM30">
            <v>548640</v>
          </cell>
          <cell r="BN30">
            <v>548640</v>
          </cell>
          <cell r="BO30">
            <v>548640</v>
          </cell>
          <cell r="BP30">
            <v>548640</v>
          </cell>
          <cell r="BQ30">
            <v>548640</v>
          </cell>
          <cell r="BR30">
            <v>548640</v>
          </cell>
          <cell r="BS30">
            <v>548640</v>
          </cell>
          <cell r="BT30">
            <v>548640</v>
          </cell>
          <cell r="BU30">
            <v>548640</v>
          </cell>
          <cell r="BV30">
            <v>548640</v>
          </cell>
          <cell r="BW30">
            <v>548640</v>
          </cell>
          <cell r="BX30">
            <v>548640</v>
          </cell>
          <cell r="BY30">
            <v>548640</v>
          </cell>
          <cell r="BZ30">
            <v>548640</v>
          </cell>
          <cell r="CA30">
            <v>548640</v>
          </cell>
          <cell r="CB30">
            <v>548640</v>
          </cell>
          <cell r="CC30">
            <v>548640</v>
          </cell>
          <cell r="CD30">
            <v>548640</v>
          </cell>
          <cell r="CE30">
            <v>548640</v>
          </cell>
          <cell r="CF30">
            <v>548640</v>
          </cell>
          <cell r="CG30">
            <v>548640</v>
          </cell>
          <cell r="CH30">
            <v>548640</v>
          </cell>
          <cell r="CI30">
            <v>548640</v>
          </cell>
          <cell r="CJ30">
            <v>548640</v>
          </cell>
          <cell r="CK30">
            <v>548640</v>
          </cell>
        </row>
        <row r="31">
          <cell r="J31">
            <v>548640</v>
          </cell>
          <cell r="K31">
            <v>548640</v>
          </cell>
          <cell r="L31">
            <v>548640</v>
          </cell>
          <cell r="M31">
            <v>548640</v>
          </cell>
          <cell r="N31">
            <v>548640</v>
          </cell>
          <cell r="O31">
            <v>548640</v>
          </cell>
          <cell r="P31">
            <v>548640</v>
          </cell>
          <cell r="Q31">
            <v>548640</v>
          </cell>
          <cell r="R31">
            <v>548640</v>
          </cell>
          <cell r="S31">
            <v>548640</v>
          </cell>
          <cell r="T31">
            <v>548640</v>
          </cell>
          <cell r="U31">
            <v>548640</v>
          </cell>
          <cell r="V31">
            <v>548640</v>
          </cell>
          <cell r="W31">
            <v>548640</v>
          </cell>
          <cell r="X31">
            <v>548640</v>
          </cell>
          <cell r="Y31">
            <v>548640</v>
          </cell>
          <cell r="Z31">
            <v>548640</v>
          </cell>
          <cell r="AA31">
            <v>548640</v>
          </cell>
          <cell r="AB31">
            <v>548640</v>
          </cell>
          <cell r="AC31">
            <v>548640</v>
          </cell>
          <cell r="AD31">
            <v>548640</v>
          </cell>
          <cell r="AE31">
            <v>548640</v>
          </cell>
          <cell r="AF31">
            <v>548640</v>
          </cell>
          <cell r="AG31">
            <v>548640</v>
          </cell>
          <cell r="AH31">
            <v>548640</v>
          </cell>
          <cell r="AI31">
            <v>548640</v>
          </cell>
          <cell r="AJ31">
            <v>548640</v>
          </cell>
          <cell r="AK31">
            <v>548640</v>
          </cell>
          <cell r="AL31">
            <v>548640</v>
          </cell>
          <cell r="AM31">
            <v>548640</v>
          </cell>
          <cell r="AN31">
            <v>548640</v>
          </cell>
          <cell r="AO31">
            <v>548640</v>
          </cell>
          <cell r="AP31">
            <v>548640</v>
          </cell>
          <cell r="AQ31">
            <v>548640</v>
          </cell>
          <cell r="AR31">
            <v>548640</v>
          </cell>
          <cell r="AS31">
            <v>548640</v>
          </cell>
          <cell r="AT31">
            <v>548640</v>
          </cell>
          <cell r="AU31">
            <v>548640</v>
          </cell>
          <cell r="AV31">
            <v>548640</v>
          </cell>
          <cell r="AW31">
            <v>548640</v>
          </cell>
          <cell r="AX31">
            <v>548640</v>
          </cell>
          <cell r="AY31">
            <v>548640</v>
          </cell>
          <cell r="AZ31">
            <v>548640</v>
          </cell>
          <cell r="BA31">
            <v>548640</v>
          </cell>
          <cell r="BB31">
            <v>548640</v>
          </cell>
          <cell r="BC31">
            <v>548640</v>
          </cell>
          <cell r="BD31">
            <v>548640</v>
          </cell>
          <cell r="BE31">
            <v>548640</v>
          </cell>
          <cell r="BF31">
            <v>548640</v>
          </cell>
          <cell r="BG31">
            <v>548640</v>
          </cell>
          <cell r="BH31">
            <v>548640</v>
          </cell>
          <cell r="BI31">
            <v>548640</v>
          </cell>
          <cell r="BJ31">
            <v>548640</v>
          </cell>
          <cell r="BK31">
            <v>548640</v>
          </cell>
          <cell r="BL31">
            <v>548640</v>
          </cell>
          <cell r="BM31">
            <v>548640</v>
          </cell>
          <cell r="BN31">
            <v>551353.84615384613</v>
          </cell>
          <cell r="BO31">
            <v>551353.84615384613</v>
          </cell>
          <cell r="BP31">
            <v>551353.84615384613</v>
          </cell>
          <cell r="BQ31">
            <v>551353.84615384613</v>
          </cell>
          <cell r="BR31">
            <v>551353.84615384613</v>
          </cell>
          <cell r="BS31">
            <v>551353.84615384613</v>
          </cell>
          <cell r="BT31">
            <v>551353.5</v>
          </cell>
          <cell r="BU31">
            <v>551353.84615384613</v>
          </cell>
          <cell r="BV31">
            <v>551353.84615384613</v>
          </cell>
          <cell r="BW31">
            <v>551353.84615384613</v>
          </cell>
          <cell r="BX31">
            <v>551353.84615384613</v>
          </cell>
          <cell r="BY31">
            <v>551353.84615384613</v>
          </cell>
          <cell r="BZ31">
            <v>551353.84615384613</v>
          </cell>
          <cell r="CA31">
            <v>551353.5</v>
          </cell>
          <cell r="CB31">
            <v>551353.84615384613</v>
          </cell>
          <cell r="CC31">
            <v>551353.5</v>
          </cell>
          <cell r="CD31">
            <v>551353.5</v>
          </cell>
          <cell r="CE31">
            <v>551353.5</v>
          </cell>
          <cell r="CF31">
            <v>551353.5</v>
          </cell>
          <cell r="CG31">
            <v>551353.5</v>
          </cell>
          <cell r="CH31">
            <v>551353.5</v>
          </cell>
          <cell r="CI31">
            <v>551353.5</v>
          </cell>
          <cell r="CJ31">
            <v>551353.5</v>
          </cell>
          <cell r="CK31">
            <v>551353.5</v>
          </cell>
        </row>
        <row r="32">
          <cell r="J32">
            <v>551353.5</v>
          </cell>
          <cell r="K32">
            <v>551353.5</v>
          </cell>
          <cell r="L32">
            <v>551353.5</v>
          </cell>
          <cell r="M32">
            <v>551353.5</v>
          </cell>
          <cell r="N32">
            <v>551353.5</v>
          </cell>
          <cell r="O32">
            <v>551353.5</v>
          </cell>
          <cell r="P32">
            <v>551353.5</v>
          </cell>
          <cell r="Q32">
            <v>551353.5</v>
          </cell>
          <cell r="R32">
            <v>551353.5</v>
          </cell>
          <cell r="S32">
            <v>551353.5</v>
          </cell>
          <cell r="T32">
            <v>551353.5</v>
          </cell>
          <cell r="U32">
            <v>551353.5</v>
          </cell>
          <cell r="V32">
            <v>551353.5</v>
          </cell>
          <cell r="W32">
            <v>551353.5</v>
          </cell>
          <cell r="X32">
            <v>551353.5</v>
          </cell>
          <cell r="Y32">
            <v>551353.5</v>
          </cell>
          <cell r="Z32">
            <v>551353.5</v>
          </cell>
          <cell r="AA32">
            <v>551353.5</v>
          </cell>
          <cell r="AB32">
            <v>551353.5</v>
          </cell>
          <cell r="AC32">
            <v>551353.5</v>
          </cell>
          <cell r="AD32">
            <v>551353.5</v>
          </cell>
          <cell r="AE32">
            <v>551353.5</v>
          </cell>
          <cell r="AF32">
            <v>551353.5</v>
          </cell>
          <cell r="AG32">
            <v>551353.5</v>
          </cell>
          <cell r="AH32">
            <v>551353.5</v>
          </cell>
          <cell r="AI32">
            <v>551353.5</v>
          </cell>
          <cell r="AJ32">
            <v>551353.5</v>
          </cell>
          <cell r="AK32">
            <v>551353.5</v>
          </cell>
          <cell r="AL32">
            <v>551353.5</v>
          </cell>
          <cell r="AM32">
            <v>551353.5</v>
          </cell>
          <cell r="AN32">
            <v>551353.5</v>
          </cell>
          <cell r="AO32">
            <v>551353.5</v>
          </cell>
          <cell r="AP32">
            <v>551353.5</v>
          </cell>
          <cell r="AQ32">
            <v>551353.5</v>
          </cell>
          <cell r="AR32">
            <v>551353.5</v>
          </cell>
          <cell r="AS32">
            <v>551353.5</v>
          </cell>
          <cell r="AT32">
            <v>551353.5</v>
          </cell>
          <cell r="AU32">
            <v>551353.5</v>
          </cell>
          <cell r="AV32">
            <v>551353.5</v>
          </cell>
          <cell r="AW32">
            <v>551353.5</v>
          </cell>
          <cell r="AX32">
            <v>551353.5</v>
          </cell>
          <cell r="AY32">
            <v>551353.5</v>
          </cell>
          <cell r="AZ32">
            <v>551353.5</v>
          </cell>
          <cell r="BA32">
            <v>551353.5</v>
          </cell>
          <cell r="BB32">
            <v>551353.5</v>
          </cell>
          <cell r="BC32">
            <v>551353.5</v>
          </cell>
          <cell r="BD32">
            <v>551353.5</v>
          </cell>
          <cell r="BE32">
            <v>551353.5</v>
          </cell>
          <cell r="BF32">
            <v>551353.5</v>
          </cell>
          <cell r="BG32">
            <v>551353.5</v>
          </cell>
          <cell r="BH32">
            <v>551353.5</v>
          </cell>
          <cell r="BI32">
            <v>551353.5</v>
          </cell>
          <cell r="BJ32">
            <v>551353.5</v>
          </cell>
          <cell r="BK32">
            <v>551353.5</v>
          </cell>
          <cell r="BL32">
            <v>551353.5</v>
          </cell>
          <cell r="BM32">
            <v>551353.5</v>
          </cell>
          <cell r="BN32">
            <v>551353.5</v>
          </cell>
          <cell r="BO32">
            <v>551353.5</v>
          </cell>
          <cell r="BP32">
            <v>551353.5</v>
          </cell>
          <cell r="BQ32">
            <v>551353.5</v>
          </cell>
          <cell r="BR32">
            <v>551353.5</v>
          </cell>
          <cell r="BS32">
            <v>551353.5</v>
          </cell>
          <cell r="BT32">
            <v>551353.5</v>
          </cell>
          <cell r="BU32">
            <v>551353.5</v>
          </cell>
          <cell r="BV32">
            <v>551353.5</v>
          </cell>
          <cell r="BW32">
            <v>551353.5</v>
          </cell>
          <cell r="BX32">
            <v>551353.5</v>
          </cell>
          <cell r="BY32">
            <v>551353.5</v>
          </cell>
          <cell r="BZ32">
            <v>551353.5</v>
          </cell>
          <cell r="CA32">
            <v>551353.5</v>
          </cell>
          <cell r="CB32">
            <v>551353.5</v>
          </cell>
          <cell r="CC32">
            <v>551353.5</v>
          </cell>
          <cell r="CD32">
            <v>551353.5</v>
          </cell>
          <cell r="CE32">
            <v>551353.5</v>
          </cell>
          <cell r="CF32">
            <v>551353.5</v>
          </cell>
          <cell r="CG32">
            <v>551353.5</v>
          </cell>
          <cell r="CH32">
            <v>551353.5</v>
          </cell>
          <cell r="CI32">
            <v>551353.5</v>
          </cell>
          <cell r="CJ32">
            <v>551353.5</v>
          </cell>
          <cell r="CK32">
            <v>28710000</v>
          </cell>
        </row>
        <row r="33">
          <cell r="J33">
            <v>28710000</v>
          </cell>
          <cell r="K33">
            <v>28710000</v>
          </cell>
          <cell r="L33">
            <v>28710000</v>
          </cell>
          <cell r="M33">
            <v>28710000</v>
          </cell>
          <cell r="N33">
            <v>28710000</v>
          </cell>
          <cell r="O33">
            <v>28710000</v>
          </cell>
          <cell r="P33">
            <v>28710000</v>
          </cell>
          <cell r="Q33">
            <v>28710000</v>
          </cell>
          <cell r="R33">
            <v>28710000</v>
          </cell>
          <cell r="S33">
            <v>28710000</v>
          </cell>
          <cell r="T33">
            <v>28710000</v>
          </cell>
          <cell r="U33">
            <v>28710000</v>
          </cell>
          <cell r="V33">
            <v>28710000</v>
          </cell>
          <cell r="W33">
            <v>28710000</v>
          </cell>
          <cell r="X33">
            <v>28710000</v>
          </cell>
          <cell r="Y33">
            <v>28710000</v>
          </cell>
          <cell r="Z33">
            <v>28710000</v>
          </cell>
          <cell r="AA33">
            <v>28710000</v>
          </cell>
          <cell r="AB33">
            <v>28710000</v>
          </cell>
          <cell r="AC33">
            <v>28710000</v>
          </cell>
          <cell r="AD33">
            <v>28710000</v>
          </cell>
          <cell r="AE33">
            <v>28710000</v>
          </cell>
          <cell r="AF33">
            <v>28710000</v>
          </cell>
          <cell r="AG33">
            <v>28710000</v>
          </cell>
          <cell r="AH33">
            <v>28710000</v>
          </cell>
          <cell r="AI33">
            <v>28710000</v>
          </cell>
          <cell r="AJ33">
            <v>28710000</v>
          </cell>
          <cell r="AK33">
            <v>28710000</v>
          </cell>
          <cell r="AL33">
            <v>28710000</v>
          </cell>
          <cell r="AM33">
            <v>28710000</v>
          </cell>
          <cell r="AN33">
            <v>28710000</v>
          </cell>
          <cell r="AO33">
            <v>28710000</v>
          </cell>
          <cell r="AP33">
            <v>28710000</v>
          </cell>
          <cell r="AQ33">
            <v>28710000</v>
          </cell>
          <cell r="AR33">
            <v>28710000</v>
          </cell>
          <cell r="AS33">
            <v>28710000</v>
          </cell>
          <cell r="AT33">
            <v>28710000</v>
          </cell>
          <cell r="AU33">
            <v>28710000</v>
          </cell>
          <cell r="AV33">
            <v>28710000</v>
          </cell>
          <cell r="AW33">
            <v>28710000</v>
          </cell>
          <cell r="AX33">
            <v>28710000</v>
          </cell>
          <cell r="AY33">
            <v>28710000</v>
          </cell>
          <cell r="AZ33">
            <v>28710000</v>
          </cell>
          <cell r="BA33">
            <v>28710000</v>
          </cell>
          <cell r="BB33">
            <v>28710000</v>
          </cell>
          <cell r="BC33">
            <v>28710000</v>
          </cell>
          <cell r="BD33">
            <v>28710000</v>
          </cell>
          <cell r="BE33">
            <v>28710000</v>
          </cell>
          <cell r="BF33">
            <v>28710000</v>
          </cell>
          <cell r="BG33">
            <v>28710000</v>
          </cell>
          <cell r="BH33">
            <v>28710000</v>
          </cell>
          <cell r="BI33">
            <v>28710000</v>
          </cell>
          <cell r="BJ33">
            <v>28710000</v>
          </cell>
          <cell r="BK33">
            <v>28710000</v>
          </cell>
          <cell r="BL33">
            <v>28710000</v>
          </cell>
          <cell r="BM33">
            <v>28710000</v>
          </cell>
          <cell r="BN33">
            <v>28710000</v>
          </cell>
          <cell r="BO33">
            <v>28710000</v>
          </cell>
          <cell r="BP33">
            <v>28710000</v>
          </cell>
          <cell r="BQ33">
            <v>28710000</v>
          </cell>
          <cell r="BR33">
            <v>28710000</v>
          </cell>
          <cell r="BS33">
            <v>28710000</v>
          </cell>
          <cell r="BT33">
            <v>28710000</v>
          </cell>
          <cell r="BU33">
            <v>708566.66666666663</v>
          </cell>
          <cell r="BV33">
            <v>708566.66666666663</v>
          </cell>
          <cell r="BW33">
            <v>708566.66666666663</v>
          </cell>
          <cell r="BX33">
            <v>708566.66666666663</v>
          </cell>
          <cell r="BY33">
            <v>708566.66666666663</v>
          </cell>
          <cell r="BZ33">
            <v>708566.66666666663</v>
          </cell>
          <cell r="CA33">
            <v>708566.5</v>
          </cell>
          <cell r="CB33">
            <v>708566.5</v>
          </cell>
          <cell r="CC33">
            <v>708566.5</v>
          </cell>
          <cell r="CD33">
            <v>708566.5</v>
          </cell>
          <cell r="CE33">
            <v>708566.5</v>
          </cell>
          <cell r="CF33">
            <v>708566.5</v>
          </cell>
          <cell r="CG33">
            <v>708566.5</v>
          </cell>
          <cell r="CH33">
            <v>708566.5</v>
          </cell>
          <cell r="CI33">
            <v>708566.5</v>
          </cell>
          <cell r="CJ33">
            <v>708566.5</v>
          </cell>
          <cell r="CK33">
            <v>708566.5</v>
          </cell>
        </row>
        <row r="34">
          <cell r="J34">
            <v>708566.5</v>
          </cell>
          <cell r="K34">
            <v>708566.5</v>
          </cell>
          <cell r="L34">
            <v>708566.5</v>
          </cell>
          <cell r="M34">
            <v>708566.5</v>
          </cell>
          <cell r="N34">
            <v>708566.5</v>
          </cell>
          <cell r="O34">
            <v>708566.5</v>
          </cell>
          <cell r="P34">
            <v>708566.5</v>
          </cell>
          <cell r="Q34">
            <v>708566.5</v>
          </cell>
          <cell r="R34">
            <v>708566.5</v>
          </cell>
          <cell r="S34">
            <v>708566.5</v>
          </cell>
          <cell r="T34">
            <v>708566.5</v>
          </cell>
          <cell r="U34">
            <v>708566.5</v>
          </cell>
          <cell r="V34">
            <v>708566.5</v>
          </cell>
          <cell r="W34">
            <v>708566.5</v>
          </cell>
          <cell r="X34">
            <v>708566.5</v>
          </cell>
          <cell r="Y34">
            <v>708566.5</v>
          </cell>
          <cell r="Z34">
            <v>708566.5</v>
          </cell>
          <cell r="AA34">
            <v>708566.5</v>
          </cell>
          <cell r="AB34">
            <v>708566.5</v>
          </cell>
          <cell r="AC34">
            <v>708566.5</v>
          </cell>
          <cell r="AD34">
            <v>708566.5</v>
          </cell>
          <cell r="AE34">
            <v>708566.5</v>
          </cell>
          <cell r="AF34">
            <v>708566.5</v>
          </cell>
          <cell r="AG34">
            <v>708566.5</v>
          </cell>
          <cell r="AH34">
            <v>708566.5</v>
          </cell>
          <cell r="AI34">
            <v>708566.5</v>
          </cell>
          <cell r="AJ34">
            <v>708566.5</v>
          </cell>
          <cell r="AK34">
            <v>708566.5</v>
          </cell>
          <cell r="AL34">
            <v>708566.5</v>
          </cell>
          <cell r="AM34">
            <v>708566.5</v>
          </cell>
          <cell r="AN34">
            <v>708566.5</v>
          </cell>
          <cell r="AO34">
            <v>708566.5</v>
          </cell>
          <cell r="AP34">
            <v>708566.5</v>
          </cell>
          <cell r="AQ34">
            <v>708566.5</v>
          </cell>
          <cell r="AR34">
            <v>708566.5</v>
          </cell>
          <cell r="AS34">
            <v>708566.5</v>
          </cell>
          <cell r="AT34">
            <v>708566.5</v>
          </cell>
          <cell r="AU34">
            <v>708566.5</v>
          </cell>
          <cell r="AV34">
            <v>708566.5</v>
          </cell>
          <cell r="AW34">
            <v>708566.5</v>
          </cell>
          <cell r="AX34">
            <v>708566.5</v>
          </cell>
          <cell r="AY34">
            <v>708566.5</v>
          </cell>
          <cell r="AZ34">
            <v>708566.5</v>
          </cell>
          <cell r="BA34">
            <v>708566.5</v>
          </cell>
          <cell r="BB34">
            <v>708566.5</v>
          </cell>
          <cell r="BC34">
            <v>708566.5</v>
          </cell>
          <cell r="BD34">
            <v>708566.5</v>
          </cell>
          <cell r="BE34">
            <v>708566.5</v>
          </cell>
          <cell r="BF34">
            <v>708566.5</v>
          </cell>
          <cell r="BG34">
            <v>708566.5</v>
          </cell>
          <cell r="BH34">
            <v>708566.5</v>
          </cell>
          <cell r="BI34">
            <v>708566.5</v>
          </cell>
          <cell r="BJ34">
            <v>708566.5</v>
          </cell>
          <cell r="BK34">
            <v>708566.5</v>
          </cell>
          <cell r="BL34">
            <v>708566.5</v>
          </cell>
          <cell r="BM34">
            <v>708566.5</v>
          </cell>
          <cell r="BN34">
            <v>708566.5</v>
          </cell>
          <cell r="BO34">
            <v>708566.5</v>
          </cell>
          <cell r="BP34">
            <v>708566.5</v>
          </cell>
          <cell r="BQ34">
            <v>708566.5</v>
          </cell>
          <cell r="BR34">
            <v>708566.5</v>
          </cell>
          <cell r="BS34">
            <v>708566.5</v>
          </cell>
          <cell r="BT34">
            <v>708566.5</v>
          </cell>
          <cell r="BU34">
            <v>708566.5</v>
          </cell>
          <cell r="BV34">
            <v>708566.5</v>
          </cell>
          <cell r="BW34">
            <v>708566.5</v>
          </cell>
          <cell r="BX34">
            <v>708566.5</v>
          </cell>
          <cell r="BY34">
            <v>708566.5</v>
          </cell>
          <cell r="BZ34">
            <v>708566.5</v>
          </cell>
          <cell r="CA34">
            <v>708566.5</v>
          </cell>
          <cell r="CB34">
            <v>708566.5</v>
          </cell>
          <cell r="CC34">
            <v>708566.5</v>
          </cell>
          <cell r="CD34">
            <v>708566.5</v>
          </cell>
          <cell r="CE34">
            <v>708566.5</v>
          </cell>
          <cell r="CF34">
            <v>708566.5</v>
          </cell>
          <cell r="CG34">
            <v>708566.5</v>
          </cell>
          <cell r="CH34">
            <v>708566.5</v>
          </cell>
          <cell r="CI34">
            <v>708566.5</v>
          </cell>
          <cell r="CJ34">
            <v>708566.5</v>
          </cell>
          <cell r="CK34">
            <v>625400</v>
          </cell>
        </row>
        <row r="35">
          <cell r="J35">
            <v>625400</v>
          </cell>
          <cell r="K35">
            <v>625400</v>
          </cell>
          <cell r="L35">
            <v>625400</v>
          </cell>
          <cell r="M35">
            <v>625400</v>
          </cell>
          <cell r="N35">
            <v>625400</v>
          </cell>
          <cell r="O35">
            <v>625400</v>
          </cell>
          <cell r="P35">
            <v>625400</v>
          </cell>
          <cell r="Q35">
            <v>625400</v>
          </cell>
          <cell r="R35">
            <v>625400</v>
          </cell>
          <cell r="S35">
            <v>625400</v>
          </cell>
          <cell r="T35">
            <v>625400</v>
          </cell>
          <cell r="U35">
            <v>625400</v>
          </cell>
          <cell r="V35">
            <v>625400</v>
          </cell>
          <cell r="W35">
            <v>625400</v>
          </cell>
          <cell r="X35">
            <v>625400</v>
          </cell>
          <cell r="Y35">
            <v>625400</v>
          </cell>
          <cell r="Z35">
            <v>625400</v>
          </cell>
          <cell r="AA35">
            <v>625400</v>
          </cell>
          <cell r="AB35">
            <v>625400</v>
          </cell>
          <cell r="AC35">
            <v>625400</v>
          </cell>
          <cell r="AD35">
            <v>625400</v>
          </cell>
          <cell r="AE35">
            <v>625400</v>
          </cell>
          <cell r="AF35">
            <v>625400</v>
          </cell>
          <cell r="AG35">
            <v>625400</v>
          </cell>
          <cell r="AH35">
            <v>625400</v>
          </cell>
          <cell r="AI35">
            <v>625400</v>
          </cell>
          <cell r="AJ35">
            <v>625400</v>
          </cell>
          <cell r="AK35">
            <v>625400</v>
          </cell>
          <cell r="AL35">
            <v>625400</v>
          </cell>
          <cell r="AM35">
            <v>625400</v>
          </cell>
          <cell r="AN35">
            <v>625400</v>
          </cell>
          <cell r="AO35">
            <v>625400</v>
          </cell>
          <cell r="AP35">
            <v>625400</v>
          </cell>
          <cell r="AQ35">
            <v>625400</v>
          </cell>
          <cell r="AR35">
            <v>625400</v>
          </cell>
          <cell r="AS35">
            <v>625400</v>
          </cell>
          <cell r="AT35">
            <v>625400</v>
          </cell>
          <cell r="AU35">
            <v>625400</v>
          </cell>
          <cell r="AV35">
            <v>625400</v>
          </cell>
          <cell r="AW35">
            <v>625400</v>
          </cell>
          <cell r="AX35">
            <v>625400</v>
          </cell>
          <cell r="AY35">
            <v>625400</v>
          </cell>
          <cell r="AZ35">
            <v>625400</v>
          </cell>
          <cell r="BA35">
            <v>625400</v>
          </cell>
          <cell r="BB35">
            <v>625400</v>
          </cell>
          <cell r="BC35">
            <v>625400</v>
          </cell>
          <cell r="BD35">
            <v>625400</v>
          </cell>
          <cell r="BE35">
            <v>625400</v>
          </cell>
          <cell r="BF35">
            <v>625400</v>
          </cell>
          <cell r="BG35">
            <v>625400</v>
          </cell>
          <cell r="BH35">
            <v>625400</v>
          </cell>
          <cell r="BI35">
            <v>625400</v>
          </cell>
          <cell r="BJ35">
            <v>625400</v>
          </cell>
          <cell r="BK35">
            <v>625400</v>
          </cell>
          <cell r="BL35">
            <v>625400</v>
          </cell>
          <cell r="BM35">
            <v>625400</v>
          </cell>
          <cell r="BN35">
            <v>625400</v>
          </cell>
          <cell r="BO35">
            <v>625400</v>
          </cell>
          <cell r="BP35">
            <v>625400</v>
          </cell>
          <cell r="BQ35">
            <v>625400</v>
          </cell>
          <cell r="BR35">
            <v>625400</v>
          </cell>
          <cell r="BS35">
            <v>625400</v>
          </cell>
          <cell r="BT35">
            <v>625400</v>
          </cell>
          <cell r="BU35">
            <v>625400</v>
          </cell>
          <cell r="BV35">
            <v>625400</v>
          </cell>
          <cell r="BW35">
            <v>625400</v>
          </cell>
          <cell r="BX35">
            <v>625400</v>
          </cell>
          <cell r="BY35">
            <v>625400</v>
          </cell>
          <cell r="BZ35">
            <v>625400</v>
          </cell>
          <cell r="CA35">
            <v>625400</v>
          </cell>
          <cell r="CB35">
            <v>625400</v>
          </cell>
          <cell r="CC35">
            <v>625400</v>
          </cell>
          <cell r="CD35">
            <v>625400</v>
          </cell>
          <cell r="CE35">
            <v>625400</v>
          </cell>
          <cell r="CF35">
            <v>625400</v>
          </cell>
          <cell r="CG35">
            <v>625400</v>
          </cell>
          <cell r="CH35">
            <v>625400</v>
          </cell>
          <cell r="CI35">
            <v>625400</v>
          </cell>
          <cell r="CJ35">
            <v>625400</v>
          </cell>
          <cell r="CK35">
            <v>398000</v>
          </cell>
        </row>
        <row r="36">
          <cell r="J36">
            <v>398000</v>
          </cell>
          <cell r="K36">
            <v>398000</v>
          </cell>
          <cell r="L36">
            <v>398000</v>
          </cell>
          <cell r="M36">
            <v>398000</v>
          </cell>
          <cell r="N36">
            <v>398000</v>
          </cell>
          <cell r="O36">
            <v>398000</v>
          </cell>
          <cell r="P36">
            <v>398000</v>
          </cell>
          <cell r="Q36">
            <v>398000</v>
          </cell>
          <cell r="R36">
            <v>398000</v>
          </cell>
          <cell r="S36">
            <v>398000</v>
          </cell>
          <cell r="T36">
            <v>398000</v>
          </cell>
          <cell r="U36">
            <v>398000</v>
          </cell>
          <cell r="V36">
            <v>398000</v>
          </cell>
          <cell r="W36">
            <v>398000</v>
          </cell>
          <cell r="X36">
            <v>398000</v>
          </cell>
          <cell r="Y36">
            <v>398000</v>
          </cell>
          <cell r="Z36">
            <v>398000</v>
          </cell>
          <cell r="AA36">
            <v>398000</v>
          </cell>
          <cell r="AB36">
            <v>398000</v>
          </cell>
          <cell r="AC36">
            <v>398000</v>
          </cell>
          <cell r="AD36">
            <v>398000</v>
          </cell>
          <cell r="AE36">
            <v>398000</v>
          </cell>
          <cell r="AF36">
            <v>398000</v>
          </cell>
          <cell r="AG36">
            <v>398000</v>
          </cell>
          <cell r="AH36">
            <v>398000</v>
          </cell>
          <cell r="AI36">
            <v>398000</v>
          </cell>
          <cell r="AJ36">
            <v>398000</v>
          </cell>
          <cell r="AK36">
            <v>398000</v>
          </cell>
          <cell r="AL36">
            <v>398000</v>
          </cell>
          <cell r="AM36">
            <v>398000</v>
          </cell>
          <cell r="AN36">
            <v>398000</v>
          </cell>
          <cell r="AO36">
            <v>398000</v>
          </cell>
          <cell r="AP36">
            <v>398000</v>
          </cell>
          <cell r="AQ36">
            <v>398000</v>
          </cell>
          <cell r="AR36">
            <v>398000</v>
          </cell>
          <cell r="AS36">
            <v>398000</v>
          </cell>
          <cell r="AT36">
            <v>398000</v>
          </cell>
          <cell r="AU36">
            <v>398000</v>
          </cell>
          <cell r="AV36">
            <v>398000</v>
          </cell>
          <cell r="AW36">
            <v>398000</v>
          </cell>
          <cell r="AX36">
            <v>398000</v>
          </cell>
          <cell r="AY36">
            <v>398000</v>
          </cell>
          <cell r="AZ36">
            <v>398000</v>
          </cell>
          <cell r="BA36">
            <v>398000</v>
          </cell>
          <cell r="BB36">
            <v>398000</v>
          </cell>
          <cell r="BC36">
            <v>398000</v>
          </cell>
          <cell r="BD36">
            <v>398000</v>
          </cell>
          <cell r="BE36">
            <v>398000</v>
          </cell>
          <cell r="BF36">
            <v>398000</v>
          </cell>
          <cell r="BG36">
            <v>398000</v>
          </cell>
          <cell r="BH36">
            <v>398000</v>
          </cell>
          <cell r="BI36">
            <v>398000</v>
          </cell>
          <cell r="BJ36">
            <v>398000</v>
          </cell>
          <cell r="BK36">
            <v>398000</v>
          </cell>
          <cell r="BL36">
            <v>398000</v>
          </cell>
          <cell r="BM36">
            <v>398000</v>
          </cell>
          <cell r="BN36">
            <v>398000</v>
          </cell>
          <cell r="BO36">
            <v>398000</v>
          </cell>
          <cell r="BP36">
            <v>398000</v>
          </cell>
          <cell r="BQ36">
            <v>398000</v>
          </cell>
          <cell r="BR36">
            <v>398000</v>
          </cell>
          <cell r="BS36">
            <v>398000</v>
          </cell>
          <cell r="BT36">
            <v>398000</v>
          </cell>
          <cell r="BU36">
            <v>398000</v>
          </cell>
          <cell r="BV36">
            <v>398000</v>
          </cell>
          <cell r="BW36">
            <v>398000</v>
          </cell>
          <cell r="BX36">
            <v>398000</v>
          </cell>
          <cell r="BY36">
            <v>398000</v>
          </cell>
          <cell r="BZ36">
            <v>398000</v>
          </cell>
          <cell r="CA36">
            <v>398000</v>
          </cell>
          <cell r="CB36">
            <v>398000</v>
          </cell>
          <cell r="CC36">
            <v>398000</v>
          </cell>
          <cell r="CD36">
            <v>398000</v>
          </cell>
          <cell r="CE36">
            <v>398000</v>
          </cell>
          <cell r="CF36">
            <v>398000</v>
          </cell>
          <cell r="CG36">
            <v>398000</v>
          </cell>
          <cell r="CH36">
            <v>398000</v>
          </cell>
          <cell r="CI36">
            <v>398000</v>
          </cell>
          <cell r="CJ36">
            <v>398000</v>
          </cell>
          <cell r="CK36">
            <v>1015400</v>
          </cell>
        </row>
        <row r="37">
          <cell r="J37">
            <v>1015400</v>
          </cell>
          <cell r="K37">
            <v>1015400</v>
          </cell>
          <cell r="L37">
            <v>1015400</v>
          </cell>
          <cell r="M37">
            <v>1015400</v>
          </cell>
          <cell r="N37">
            <v>1015400</v>
          </cell>
          <cell r="O37">
            <v>1015400</v>
          </cell>
          <cell r="P37">
            <v>1015400</v>
          </cell>
          <cell r="Q37">
            <v>1015400</v>
          </cell>
          <cell r="R37">
            <v>1015400</v>
          </cell>
          <cell r="S37">
            <v>1015400</v>
          </cell>
          <cell r="T37">
            <v>1015400</v>
          </cell>
          <cell r="U37">
            <v>1015400</v>
          </cell>
          <cell r="V37">
            <v>1015400</v>
          </cell>
          <cell r="W37">
            <v>1015400</v>
          </cell>
          <cell r="X37">
            <v>1015400</v>
          </cell>
          <cell r="Y37">
            <v>1015400</v>
          </cell>
          <cell r="Z37">
            <v>1015400</v>
          </cell>
          <cell r="AA37">
            <v>1015400</v>
          </cell>
          <cell r="AB37">
            <v>1015400</v>
          </cell>
          <cell r="AC37">
            <v>1015400</v>
          </cell>
          <cell r="AD37">
            <v>1015400</v>
          </cell>
          <cell r="AE37">
            <v>1015400</v>
          </cell>
          <cell r="AF37">
            <v>1015400</v>
          </cell>
          <cell r="AG37">
            <v>1015400</v>
          </cell>
          <cell r="AH37">
            <v>1015400</v>
          </cell>
          <cell r="AI37">
            <v>1015400</v>
          </cell>
          <cell r="AJ37">
            <v>1015400</v>
          </cell>
          <cell r="AK37">
            <v>1015400</v>
          </cell>
          <cell r="AL37">
            <v>1015400</v>
          </cell>
          <cell r="AM37">
            <v>1015400</v>
          </cell>
          <cell r="AN37">
            <v>1015400</v>
          </cell>
          <cell r="AO37">
            <v>1015400</v>
          </cell>
          <cell r="AP37">
            <v>1015400</v>
          </cell>
          <cell r="AQ37">
            <v>1015400</v>
          </cell>
          <cell r="AR37">
            <v>1015400</v>
          </cell>
          <cell r="AS37">
            <v>1015400</v>
          </cell>
          <cell r="AT37">
            <v>1015400</v>
          </cell>
          <cell r="AU37">
            <v>1015400</v>
          </cell>
          <cell r="AV37">
            <v>1015400</v>
          </cell>
          <cell r="AW37">
            <v>1015400</v>
          </cell>
          <cell r="AX37">
            <v>1015400</v>
          </cell>
          <cell r="AY37">
            <v>1015400</v>
          </cell>
          <cell r="AZ37">
            <v>1015400</v>
          </cell>
          <cell r="BA37">
            <v>1015400</v>
          </cell>
          <cell r="BB37">
            <v>1015400</v>
          </cell>
          <cell r="BC37">
            <v>1015400</v>
          </cell>
          <cell r="BD37">
            <v>1015400</v>
          </cell>
          <cell r="BE37">
            <v>1015400</v>
          </cell>
          <cell r="BF37">
            <v>1015400</v>
          </cell>
          <cell r="BG37">
            <v>1015400</v>
          </cell>
          <cell r="BH37">
            <v>1015400</v>
          </cell>
          <cell r="BI37">
            <v>1015400</v>
          </cell>
          <cell r="BJ37">
            <v>1015400</v>
          </cell>
          <cell r="BK37">
            <v>1015400</v>
          </cell>
          <cell r="BL37">
            <v>1015400</v>
          </cell>
          <cell r="BM37">
            <v>1015400</v>
          </cell>
          <cell r="BN37">
            <v>1015400</v>
          </cell>
          <cell r="BO37">
            <v>1015400</v>
          </cell>
          <cell r="BP37">
            <v>1015400</v>
          </cell>
          <cell r="BQ37">
            <v>1015400</v>
          </cell>
          <cell r="BR37">
            <v>1015400</v>
          </cell>
          <cell r="BS37">
            <v>1015400</v>
          </cell>
          <cell r="BT37">
            <v>1015400</v>
          </cell>
          <cell r="BU37">
            <v>2200000</v>
          </cell>
          <cell r="BV37">
            <v>2200000</v>
          </cell>
          <cell r="BW37">
            <v>2200000</v>
          </cell>
          <cell r="BX37">
            <v>2200000</v>
          </cell>
          <cell r="BY37">
            <v>2200000</v>
          </cell>
          <cell r="BZ37">
            <v>2200000</v>
          </cell>
          <cell r="CA37">
            <v>2200000</v>
          </cell>
          <cell r="CB37">
            <v>2200000</v>
          </cell>
          <cell r="CC37">
            <v>2200000</v>
          </cell>
          <cell r="CD37">
            <v>2200000</v>
          </cell>
          <cell r="CE37">
            <v>2200000</v>
          </cell>
          <cell r="CF37">
            <v>2200000</v>
          </cell>
          <cell r="CG37">
            <v>2200000</v>
          </cell>
          <cell r="CH37">
            <v>2200000</v>
          </cell>
          <cell r="CI37">
            <v>2200000</v>
          </cell>
          <cell r="CJ37">
            <v>2200000</v>
          </cell>
          <cell r="CK37">
            <v>2200000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s>
    <sheetDataSet>
      <sheetData sheetId="0"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cell r="G22" t="str">
            <v>Tarjeta 1</v>
          </cell>
        </row>
        <row r="23">
          <cell r="E23">
            <v>0.05</v>
          </cell>
          <cell r="G23" t="str">
            <v>Tarjeta 2</v>
          </cell>
        </row>
        <row r="24">
          <cell r="D24" t="b">
            <v>0</v>
          </cell>
          <cell r="G24" t="str">
            <v>Tarjeta 3</v>
          </cell>
        </row>
        <row r="27">
          <cell r="G27">
            <v>7</v>
          </cell>
        </row>
        <row r="28">
          <cell r="D28" t="b">
            <v>0</v>
          </cell>
        </row>
      </sheetData>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Civil work"/>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LISTADO APU"/>
      <sheetName val="Puntajes"/>
      <sheetName val="INDICE"/>
      <sheetName val="TOTCAPIT"/>
      <sheetName val="JORNABAS"/>
      <sheetName val="MATERIALES"/>
      <sheetName val="TOTCUADEQ"/>
      <sheetName val="TOTCUADMO"/>
      <sheetName val="Anexo No. 5"/>
      <sheetName val="5094-2003"/>
      <sheetName val="FINANCIERA"/>
      <sheetName val="DATOS"/>
      <sheetName val="PREACTA"/>
      <sheetName val="ESTADO VÍA-CRIT.TECNICO"/>
      <sheetName val="APU_PART2"/>
      <sheetName val="A__P__U_2"/>
      <sheetName val="Análisis_de_precios"/>
      <sheetName val="Analisis_de_Precios_Unitarios_2"/>
      <sheetName val="ESTADO_RED"/>
      <sheetName val="GENERALIDADES_"/>
      <sheetName val="A__P__U_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U (2)"/>
      <sheetName val="PESOS"/>
      <sheetName val="G&amp;G"/>
      <sheetName val="Seguim-16"/>
      <sheetName val="CAB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COSTOS UNITARIOS"/>
      <sheetName val="CA-2909"/>
      <sheetName val="TRAYECTO 1"/>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proveedores"/>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Información"/>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TORTA EST"/>
      <sheetName val="BD"/>
      <sheetName val="Indicadores Y Lista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Hoja3"/>
      <sheetName val="Hoja2"/>
      <sheetName val="Transportes"/>
      <sheetName val="MYE OBRA"/>
      <sheetName val="Tramo 2"/>
      <sheetName val="Accidentalidad"/>
      <sheetName val="Causa Posible"/>
      <sheetName val="Base de Datos"/>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TARIFAS MATERIALES"/>
      <sheetName val="TARIFAS EQUIPOS "/>
      <sheetName val="TARIFA SALARIOS"/>
      <sheetName val="PRES"/>
      <sheetName val="SNP7 Anclajes pasivos6j_x0000_"/>
      <sheetName val="ó&gt;_x005f_x0000__x005f_x0001__x005f_x0000__x005f_x0000__"/>
      <sheetName val="CRA.MODI"/>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Grafico Avance"/>
      <sheetName val="ó&gt;?_x0001_???j0$?#???j.$?#???L_x0012_Óu????"/>
      <sheetName val="AMOBLAMINETO"/>
      <sheetName val="LISTA"/>
      <sheetName val="BASE DE DATOS DE PRECIOS"/>
      <sheetName val="Lista ICCU"/>
      <sheetName val="RESISTENCIA_"/>
      <sheetName val="Memorias"/>
      <sheetName val="CANOBRA"/>
      <sheetName val="INCREMENTOS"/>
      <sheetName val="LISTMATE"/>
      <sheetName val="MATERIALES"/>
      <sheetName val="CONSTANTES"/>
      <sheetName val="LISTAS"/>
      <sheetName val="CONSTANTES_"/>
      <sheetName val="41"/>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sap"/>
      <sheetName val="P2"/>
      <sheetName val="P1"/>
      <sheetName val="31-05-18"/>
      <sheetName val="F-7857-308"/>
      <sheetName val="Equipo Menor"/>
      <sheetName val="ALQUILADO F-7857-308 "/>
      <sheetName val="Real Para tarifas"/>
      <sheetName val="ó&gt;"/>
      <sheetName val="Patrimonio neto personal"/>
      <sheetName val="Cálculos"/>
      <sheetName val="_x0000_㈀㰰⌀_x0000_㈀㰮⌀_x0000_䰀଒v_x0000__x0000__x0000_頀"/>
      <sheetName val="Paral. 1"/>
      <sheetName val="Paral. 2"/>
      <sheetName val="Paral. 3"/>
      <sheetName val="Paral.4"/>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A2">
            <v>0</v>
          </cell>
        </row>
      </sheetData>
      <sheetData sheetId="51">
        <row r="2">
          <cell r="A2">
            <v>0</v>
          </cell>
        </row>
      </sheetData>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ow r="2">
          <cell r="A2">
            <v>0</v>
          </cell>
        </row>
      </sheetData>
      <sheetData sheetId="87">
        <row r="2">
          <cell r="A2">
            <v>0</v>
          </cell>
        </row>
      </sheetData>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ow r="2">
          <cell r="A2">
            <v>0</v>
          </cell>
        </row>
      </sheetData>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sheetData sheetId="234" refreshError="1"/>
      <sheetData sheetId="235">
        <row r="2">
          <cell r="A2">
            <v>0</v>
          </cell>
        </row>
      </sheetData>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sheetData sheetId="444"/>
      <sheetData sheetId="445"/>
      <sheetData sheetId="446"/>
      <sheetData sheetId="447"/>
      <sheetData sheetId="448"/>
      <sheetData sheetId="449"/>
      <sheetData sheetId="450"/>
      <sheetData sheetId="451"/>
      <sheetData sheetId="452"/>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efreshError="1"/>
      <sheetData sheetId="476" refreshError="1"/>
      <sheetData sheetId="477" refreshError="1"/>
      <sheetData sheetId="478" refreshError="1"/>
      <sheetData sheetId="479" refreshError="1"/>
      <sheetData sheetId="480"/>
      <sheetData sheetId="481"/>
      <sheetData sheetId="482">
        <row r="2">
          <cell r="A2">
            <v>0</v>
          </cell>
        </row>
      </sheetData>
      <sheetData sheetId="483"/>
      <sheetData sheetId="484"/>
      <sheetData sheetId="485"/>
      <sheetData sheetId="486">
        <row r="2">
          <cell r="A2">
            <v>0</v>
          </cell>
        </row>
      </sheetData>
      <sheetData sheetId="487"/>
      <sheetData sheetId="488"/>
      <sheetData sheetId="489">
        <row r="2">
          <cell r="A2">
            <v>0</v>
          </cell>
        </row>
      </sheetData>
      <sheetData sheetId="490">
        <row r="2">
          <cell r="A2">
            <v>0</v>
          </cell>
        </row>
      </sheetData>
      <sheetData sheetId="491"/>
      <sheetData sheetId="492"/>
      <sheetData sheetId="493"/>
      <sheetData sheetId="494"/>
      <sheetData sheetId="495"/>
      <sheetData sheetId="496"/>
      <sheetData sheetId="497">
        <row r="2">
          <cell r="A2">
            <v>0</v>
          </cell>
        </row>
      </sheetData>
      <sheetData sheetId="498"/>
      <sheetData sheetId="499"/>
      <sheetData sheetId="500"/>
      <sheetData sheetId="501">
        <row r="2">
          <cell r="A2">
            <v>0</v>
          </cell>
        </row>
      </sheetData>
      <sheetData sheetId="502"/>
      <sheetData sheetId="503"/>
      <sheetData sheetId="504"/>
      <sheetData sheetId="505"/>
      <sheetData sheetId="506"/>
      <sheetData sheetId="507"/>
      <sheetData sheetId="508"/>
      <sheetData sheetId="509"/>
      <sheetData sheetId="510">
        <row r="2">
          <cell r="A2">
            <v>0</v>
          </cell>
        </row>
      </sheetData>
      <sheetData sheetId="51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efreshError="1"/>
      <sheetData sheetId="561" refreshError="1"/>
      <sheetData sheetId="562" refreshError="1"/>
      <sheetData sheetId="563" refreshError="1"/>
      <sheetData sheetId="564" refreshError="1"/>
      <sheetData sheetId="565" refreshError="1"/>
      <sheetData sheetId="566" refreshError="1"/>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efreshError="1"/>
      <sheetData sheetId="887" refreshError="1"/>
      <sheetData sheetId="888" refreshError="1"/>
      <sheetData sheetId="889" refreshError="1"/>
      <sheetData sheetId="890" refreshError="1"/>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ow r="2">
          <cell r="A2">
            <v>0</v>
          </cell>
        </row>
      </sheetData>
      <sheetData sheetId="1034">
        <row r="2">
          <cell r="A2">
            <v>0</v>
          </cell>
        </row>
      </sheetData>
      <sheetData sheetId="1035">
        <row r="2">
          <cell r="A2">
            <v>0</v>
          </cell>
        </row>
      </sheetData>
      <sheetData sheetId="1036">
        <row r="2">
          <cell r="A2">
            <v>0</v>
          </cell>
        </row>
      </sheetData>
      <sheetData sheetId="1037" refreshError="1"/>
      <sheetData sheetId="1038">
        <row r="2">
          <cell r="A2">
            <v>0</v>
          </cell>
        </row>
      </sheetData>
      <sheetData sheetId="1039">
        <row r="2">
          <cell r="A2">
            <v>0</v>
          </cell>
        </row>
      </sheetData>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ow r="2">
          <cell r="A2">
            <v>0</v>
          </cell>
        </row>
      </sheetData>
      <sheetData sheetId="1067" refreshError="1"/>
      <sheetData sheetId="1068">
        <row r="2">
          <cell r="A2">
            <v>0</v>
          </cell>
        </row>
      </sheetData>
      <sheetData sheetId="1069"/>
      <sheetData sheetId="1070">
        <row r="2">
          <cell r="A2">
            <v>0</v>
          </cell>
        </row>
      </sheetData>
      <sheetData sheetId="1071"/>
      <sheetData sheetId="1072"/>
      <sheetData sheetId="1073"/>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sheetData sheetId="1080">
        <row r="2">
          <cell r="A2">
            <v>0</v>
          </cell>
        </row>
      </sheetData>
      <sheetData sheetId="1081"/>
      <sheetData sheetId="1082"/>
      <sheetData sheetId="1083"/>
      <sheetData sheetId="1084">
        <row r="2">
          <cell r="A2">
            <v>0</v>
          </cell>
        </row>
      </sheetData>
      <sheetData sheetId="1085"/>
      <sheetData sheetId="1086"/>
      <sheetData sheetId="1087"/>
      <sheetData sheetId="1088">
        <row r="2">
          <cell r="A2">
            <v>0</v>
          </cell>
        </row>
      </sheetData>
      <sheetData sheetId="1089"/>
      <sheetData sheetId="1090"/>
      <sheetData sheetId="1091">
        <row r="2">
          <cell r="A2">
            <v>0</v>
          </cell>
        </row>
      </sheetData>
      <sheetData sheetId="1092">
        <row r="2">
          <cell r="A2">
            <v>0</v>
          </cell>
        </row>
      </sheetData>
      <sheetData sheetId="1093"/>
      <sheetData sheetId="1094"/>
      <sheetData sheetId="1095"/>
      <sheetData sheetId="1096"/>
      <sheetData sheetId="1097"/>
      <sheetData sheetId="1098"/>
      <sheetData sheetId="1099">
        <row r="2">
          <cell r="A2">
            <v>0</v>
          </cell>
        </row>
      </sheetData>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row r="2">
          <cell r="A2">
            <v>0</v>
          </cell>
        </row>
      </sheetData>
      <sheetData sheetId="1159">
        <row r="2">
          <cell r="A2">
            <v>0</v>
          </cell>
        </row>
      </sheetData>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row r="2">
          <cell r="A2">
            <v>0</v>
          </cell>
        </row>
      </sheetData>
      <sheetData sheetId="1175">
        <row r="2">
          <cell r="A2">
            <v>0</v>
          </cell>
        </row>
      </sheetData>
      <sheetData sheetId="1176"/>
      <sheetData sheetId="1177">
        <row r="2">
          <cell r="A2">
            <v>0</v>
          </cell>
        </row>
      </sheetData>
      <sheetData sheetId="1178"/>
      <sheetData sheetId="1179"/>
      <sheetData sheetId="1180"/>
      <sheetData sheetId="1181"/>
      <sheetData sheetId="1182">
        <row r="2">
          <cell r="A2">
            <v>0</v>
          </cell>
        </row>
      </sheetData>
      <sheetData sheetId="1183">
        <row r="2">
          <cell r="A2">
            <v>0</v>
          </cell>
        </row>
      </sheetData>
      <sheetData sheetId="1184"/>
      <sheetData sheetId="1185"/>
      <sheetData sheetId="1186"/>
      <sheetData sheetId="1187"/>
      <sheetData sheetId="1188"/>
      <sheetData sheetId="1189"/>
      <sheetData sheetId="1190"/>
      <sheetData sheetId="1191"/>
      <sheetData sheetId="1192"/>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sheetData sheetId="1207"/>
      <sheetData sheetId="1208"/>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5">
          <cell r="B5" t="str">
            <v>T1</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B2">
            <v>100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5">
          <cell r="B5" t="str">
            <v>T1</v>
          </cell>
        </row>
      </sheetData>
      <sheetData sheetId="1309">
        <row r="2">
          <cell r="B2">
            <v>100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sheetData sheetId="1315"/>
      <sheetData sheetId="1316">
        <row r="5">
          <cell r="B5" t="str">
            <v>T1</v>
          </cell>
        </row>
      </sheetData>
      <sheetData sheetId="1317">
        <row r="2">
          <cell r="B2">
            <v>100</v>
          </cell>
        </row>
      </sheetData>
      <sheetData sheetId="1318">
        <row r="2">
          <cell r="A2">
            <v>0</v>
          </cell>
        </row>
      </sheetData>
      <sheetData sheetId="1319">
        <row r="2">
          <cell r="A2">
            <v>0</v>
          </cell>
        </row>
      </sheetData>
      <sheetData sheetId="1320">
        <row r="5">
          <cell r="B5" t="str">
            <v>T1</v>
          </cell>
        </row>
      </sheetData>
      <sheetData sheetId="1321">
        <row r="2">
          <cell r="B2">
            <v>100</v>
          </cell>
        </row>
      </sheetData>
      <sheetData sheetId="1322">
        <row r="2">
          <cell r="A2">
            <v>0</v>
          </cell>
        </row>
      </sheetData>
      <sheetData sheetId="1323">
        <row r="2">
          <cell r="A2">
            <v>0</v>
          </cell>
        </row>
      </sheetData>
      <sheetData sheetId="1324"/>
      <sheetData sheetId="1325"/>
      <sheetData sheetId="1326"/>
      <sheetData sheetId="1327"/>
      <sheetData sheetId="1328">
        <row r="5">
          <cell r="B5" t="str">
            <v>T1</v>
          </cell>
        </row>
      </sheetData>
      <sheetData sheetId="1329">
        <row r="2">
          <cell r="B2">
            <v>100</v>
          </cell>
        </row>
      </sheetData>
      <sheetData sheetId="1330">
        <row r="2">
          <cell r="A2">
            <v>0</v>
          </cell>
        </row>
      </sheetData>
      <sheetData sheetId="1331">
        <row r="2">
          <cell r="A2">
            <v>0</v>
          </cell>
        </row>
      </sheetData>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row r="2">
          <cell r="A2">
            <v>0</v>
          </cell>
        </row>
      </sheetData>
      <sheetData sheetId="1391">
        <row r="2">
          <cell r="A2">
            <v>0</v>
          </cell>
        </row>
      </sheetData>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row r="2">
          <cell r="A2">
            <v>0</v>
          </cell>
        </row>
      </sheetData>
      <sheetData sheetId="1407">
        <row r="2">
          <cell r="A2">
            <v>0</v>
          </cell>
        </row>
      </sheetData>
      <sheetData sheetId="1408"/>
      <sheetData sheetId="1409">
        <row r="2">
          <cell r="A2">
            <v>0</v>
          </cell>
        </row>
      </sheetData>
      <sheetData sheetId="1410"/>
      <sheetData sheetId="1411"/>
      <sheetData sheetId="1412"/>
      <sheetData sheetId="1413"/>
      <sheetData sheetId="1414">
        <row r="2">
          <cell r="A2">
            <v>0</v>
          </cell>
        </row>
      </sheetData>
      <sheetData sheetId="1415">
        <row r="2">
          <cell r="A2">
            <v>0</v>
          </cell>
        </row>
      </sheetData>
      <sheetData sheetId="1416"/>
      <sheetData sheetId="1417"/>
      <sheetData sheetId="1418"/>
      <sheetData sheetId="1419"/>
      <sheetData sheetId="1420"/>
      <sheetData sheetId="1421"/>
      <sheetData sheetId="1422"/>
      <sheetData sheetId="1423"/>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sheetData sheetId="1432"/>
      <sheetData sheetId="1433">
        <row r="2">
          <cell r="A2">
            <v>0</v>
          </cell>
        </row>
      </sheetData>
      <sheetData sheetId="1434"/>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sheetData sheetId="1482">
        <row r="2">
          <cell r="A2">
            <v>0</v>
          </cell>
        </row>
      </sheetData>
      <sheetData sheetId="1483">
        <row r="2">
          <cell r="A2">
            <v>0</v>
          </cell>
        </row>
      </sheetData>
      <sheetData sheetId="1484">
        <row r="2">
          <cell r="A2">
            <v>0</v>
          </cell>
        </row>
      </sheetData>
      <sheetData sheetId="1485">
        <row r="2">
          <cell r="A2">
            <v>0</v>
          </cell>
        </row>
      </sheetData>
      <sheetData sheetId="1486"/>
      <sheetData sheetId="1487"/>
      <sheetData sheetId="1488"/>
      <sheetData sheetId="1489"/>
      <sheetData sheetId="1490"/>
      <sheetData sheetId="1491"/>
      <sheetData sheetId="1492"/>
      <sheetData sheetId="1493">
        <row r="2">
          <cell r="A2">
            <v>0</v>
          </cell>
        </row>
      </sheetData>
      <sheetData sheetId="1494">
        <row r="2">
          <cell r="A2">
            <v>0</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row r="2">
          <cell r="A2">
            <v>0</v>
          </cell>
        </row>
      </sheetData>
      <sheetData sheetId="1510">
        <row r="2">
          <cell r="A2">
            <v>0</v>
          </cell>
        </row>
      </sheetData>
      <sheetData sheetId="1511"/>
      <sheetData sheetId="1512">
        <row r="2">
          <cell r="A2">
            <v>0</v>
          </cell>
        </row>
      </sheetData>
      <sheetData sheetId="1513"/>
      <sheetData sheetId="1514"/>
      <sheetData sheetId="1515"/>
      <sheetData sheetId="1516"/>
      <sheetData sheetId="1517">
        <row r="2">
          <cell r="A2">
            <v>0</v>
          </cell>
        </row>
      </sheetData>
      <sheetData sheetId="1518">
        <row r="2">
          <cell r="A2">
            <v>0</v>
          </cell>
        </row>
      </sheetData>
      <sheetData sheetId="1519"/>
      <sheetData sheetId="1520"/>
      <sheetData sheetId="1521"/>
      <sheetData sheetId="1522"/>
      <sheetData sheetId="1523"/>
      <sheetData sheetId="1524"/>
      <sheetData sheetId="1525"/>
      <sheetData sheetId="1526"/>
      <sheetData sheetId="1527"/>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sheetData sheetId="1542"/>
      <sheetData sheetId="1543"/>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5">
          <cell r="B5" t="str">
            <v>T1</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B2">
            <v>100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5">
          <cell r="B5" t="str">
            <v>T1</v>
          </cell>
        </row>
      </sheetData>
      <sheetData sheetId="1644">
        <row r="2">
          <cell r="B2">
            <v>100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sheetData sheetId="1650"/>
      <sheetData sheetId="1651">
        <row r="5">
          <cell r="B5" t="str">
            <v>T1</v>
          </cell>
        </row>
      </sheetData>
      <sheetData sheetId="1652">
        <row r="2">
          <cell r="B2">
            <v>100</v>
          </cell>
        </row>
      </sheetData>
      <sheetData sheetId="1653">
        <row r="2">
          <cell r="A2">
            <v>0</v>
          </cell>
        </row>
      </sheetData>
      <sheetData sheetId="1654">
        <row r="2">
          <cell r="A2">
            <v>0</v>
          </cell>
        </row>
      </sheetData>
      <sheetData sheetId="1655">
        <row r="5">
          <cell r="B5" t="str">
            <v>T1</v>
          </cell>
        </row>
      </sheetData>
      <sheetData sheetId="1656">
        <row r="2">
          <cell r="B2">
            <v>100</v>
          </cell>
        </row>
      </sheetData>
      <sheetData sheetId="1657">
        <row r="2">
          <cell r="A2">
            <v>0</v>
          </cell>
        </row>
      </sheetData>
      <sheetData sheetId="1658">
        <row r="2">
          <cell r="A2">
            <v>0</v>
          </cell>
        </row>
      </sheetData>
      <sheetData sheetId="1659"/>
      <sheetData sheetId="1660"/>
      <sheetData sheetId="1661"/>
      <sheetData sheetId="1662"/>
      <sheetData sheetId="1663">
        <row r="5">
          <cell r="B5" t="str">
            <v>T1</v>
          </cell>
        </row>
      </sheetData>
      <sheetData sheetId="1664">
        <row r="2">
          <cell r="B2">
            <v>100</v>
          </cell>
        </row>
      </sheetData>
      <sheetData sheetId="1665">
        <row r="2">
          <cell r="A2">
            <v>0</v>
          </cell>
        </row>
      </sheetData>
      <sheetData sheetId="1666">
        <row r="2">
          <cell r="A2">
            <v>0</v>
          </cell>
        </row>
      </sheetData>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row r="2">
          <cell r="A2">
            <v>0</v>
          </cell>
        </row>
      </sheetData>
      <sheetData sheetId="1684"/>
      <sheetData sheetId="1685">
        <row r="2">
          <cell r="A2">
            <v>0</v>
          </cell>
        </row>
      </sheetData>
      <sheetData sheetId="1686"/>
      <sheetData sheetId="1687"/>
      <sheetData sheetId="1688"/>
      <sheetData sheetId="1689"/>
      <sheetData sheetId="1690">
        <row r="2">
          <cell r="A2">
            <v>0</v>
          </cell>
        </row>
      </sheetData>
      <sheetData sheetId="1691"/>
      <sheetData sheetId="1692"/>
      <sheetData sheetId="1693"/>
      <sheetData sheetId="1694"/>
      <sheetData sheetId="1695"/>
      <sheetData sheetId="1696" refreshError="1"/>
      <sheetData sheetId="1697"/>
      <sheetData sheetId="1698">
        <row r="2">
          <cell r="A2">
            <v>0</v>
          </cell>
        </row>
      </sheetData>
      <sheetData sheetId="1699"/>
      <sheetData sheetId="1700"/>
      <sheetData sheetId="1701"/>
      <sheetData sheetId="1702"/>
      <sheetData sheetId="1703"/>
      <sheetData sheetId="1704"/>
      <sheetData sheetId="1705">
        <row r="2">
          <cell r="B2" t="str">
            <v>Patrimonio
neto
personal</v>
          </cell>
        </row>
      </sheetData>
      <sheetData sheetId="1706"/>
      <sheetData sheetId="1707" refreshError="1"/>
      <sheetData sheetId="1708" refreshError="1"/>
      <sheetData sheetId="1709" refreshError="1"/>
      <sheetData sheetId="1710" refreshError="1"/>
      <sheetData sheetId="1711" refreshError="1"/>
      <sheetData sheetId="1712">
        <row r="2">
          <cell r="B2">
            <v>0</v>
          </cell>
        </row>
      </sheetData>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CCDO"/>
      <sheetName val="RRHH"/>
      <sheetName val="HrsP"/>
      <sheetName val="HSE"/>
      <sheetName val="IDO"/>
      <sheetName val="ISO"/>
      <sheetName val="AVP"/>
      <sheetName val="PENDIENTES X COBRAR"/>
      <sheetName val="BITACORA"/>
      <sheetName val="UTILI-FRENTE"/>
      <sheetName val="BALANCE"/>
    </sheetNames>
    <sheetDataSet>
      <sheetData sheetId="0" refreshError="1">
        <row r="1">
          <cell r="B1" t="str">
            <v>FECHA</v>
          </cell>
        </row>
        <row r="2">
          <cell r="B2">
            <v>39326</v>
          </cell>
        </row>
        <row r="3">
          <cell r="B3">
            <v>39327</v>
          </cell>
        </row>
        <row r="4">
          <cell r="B4">
            <v>39328</v>
          </cell>
        </row>
        <row r="5">
          <cell r="B5">
            <v>39329</v>
          </cell>
        </row>
        <row r="6">
          <cell r="B6">
            <v>39330</v>
          </cell>
        </row>
        <row r="7">
          <cell r="B7">
            <v>39330</v>
          </cell>
        </row>
        <row r="8">
          <cell r="B8">
            <v>39330</v>
          </cell>
        </row>
        <row r="9">
          <cell r="B9">
            <v>39331</v>
          </cell>
        </row>
        <row r="10">
          <cell r="B10">
            <v>39332</v>
          </cell>
        </row>
        <row r="11">
          <cell r="B11">
            <v>39333</v>
          </cell>
        </row>
        <row r="12">
          <cell r="B12">
            <v>39334</v>
          </cell>
        </row>
        <row r="13">
          <cell r="B13">
            <v>39335</v>
          </cell>
        </row>
        <row r="14">
          <cell r="B14">
            <v>39336</v>
          </cell>
        </row>
        <row r="15">
          <cell r="B15">
            <v>39337</v>
          </cell>
        </row>
        <row r="16">
          <cell r="B16">
            <v>39338</v>
          </cell>
        </row>
        <row r="17">
          <cell r="B17">
            <v>39339</v>
          </cell>
        </row>
        <row r="18">
          <cell r="B18">
            <v>39340</v>
          </cell>
        </row>
        <row r="19">
          <cell r="B19">
            <v>39341</v>
          </cell>
        </row>
        <row r="20">
          <cell r="B20">
            <v>39342</v>
          </cell>
        </row>
        <row r="21">
          <cell r="B21">
            <v>39343</v>
          </cell>
        </row>
        <row r="22">
          <cell r="B22">
            <v>39344</v>
          </cell>
        </row>
        <row r="23">
          <cell r="B23">
            <v>39345</v>
          </cell>
        </row>
        <row r="24">
          <cell r="B24">
            <v>39346</v>
          </cell>
        </row>
        <row r="25">
          <cell r="B25">
            <v>39347</v>
          </cell>
        </row>
        <row r="26">
          <cell r="B26">
            <v>39348</v>
          </cell>
        </row>
        <row r="27">
          <cell r="B27">
            <v>39349</v>
          </cell>
        </row>
        <row r="28">
          <cell r="B28">
            <v>39350</v>
          </cell>
        </row>
        <row r="29">
          <cell r="B29">
            <v>39351</v>
          </cell>
        </row>
        <row r="30">
          <cell r="B30">
            <v>39352</v>
          </cell>
        </row>
        <row r="31">
          <cell r="B31">
            <v>39353</v>
          </cell>
        </row>
        <row r="32">
          <cell r="B32">
            <v>39354</v>
          </cell>
        </row>
        <row r="33">
          <cell r="B33">
            <v>39355</v>
          </cell>
        </row>
        <row r="34">
          <cell r="B34">
            <v>39356</v>
          </cell>
        </row>
        <row r="35">
          <cell r="B35">
            <v>39358</v>
          </cell>
        </row>
        <row r="36">
          <cell r="B36">
            <v>39359</v>
          </cell>
        </row>
        <row r="37">
          <cell r="B37">
            <v>39360</v>
          </cell>
        </row>
        <row r="38">
          <cell r="B38">
            <v>39361</v>
          </cell>
        </row>
        <row r="39">
          <cell r="B39">
            <v>39362</v>
          </cell>
        </row>
        <row r="40">
          <cell r="B40">
            <v>39363</v>
          </cell>
        </row>
        <row r="41">
          <cell r="B41">
            <v>39364</v>
          </cell>
        </row>
        <row r="42">
          <cell r="B42">
            <v>39365</v>
          </cell>
        </row>
        <row r="43">
          <cell r="B43">
            <v>39366</v>
          </cell>
        </row>
        <row r="44">
          <cell r="B44">
            <v>39367</v>
          </cell>
        </row>
        <row r="45">
          <cell r="B45">
            <v>39368</v>
          </cell>
        </row>
        <row r="46">
          <cell r="B46">
            <v>39369</v>
          </cell>
        </row>
        <row r="47">
          <cell r="B47">
            <v>39370</v>
          </cell>
        </row>
        <row r="48">
          <cell r="B48">
            <v>39370</v>
          </cell>
        </row>
        <row r="49">
          <cell r="B49">
            <v>39371</v>
          </cell>
        </row>
        <row r="50">
          <cell r="B50">
            <v>39372</v>
          </cell>
        </row>
        <row r="51">
          <cell r="B51">
            <v>39373</v>
          </cell>
        </row>
        <row r="52">
          <cell r="B52">
            <v>39374</v>
          </cell>
        </row>
        <row r="53">
          <cell r="B53">
            <v>39377</v>
          </cell>
        </row>
        <row r="54">
          <cell r="B54">
            <v>39378</v>
          </cell>
        </row>
        <row r="55">
          <cell r="B55">
            <v>39380</v>
          </cell>
        </row>
        <row r="56">
          <cell r="B56">
            <v>39382</v>
          </cell>
        </row>
        <row r="57">
          <cell r="B57">
            <v>39383</v>
          </cell>
        </row>
        <row r="58">
          <cell r="B58">
            <v>39384</v>
          </cell>
        </row>
        <row r="59">
          <cell r="B59">
            <v>39384</v>
          </cell>
        </row>
        <row r="60">
          <cell r="B60">
            <v>39386</v>
          </cell>
        </row>
        <row r="61">
          <cell r="B61">
            <v>39390</v>
          </cell>
        </row>
        <row r="62">
          <cell r="B62">
            <v>39391</v>
          </cell>
        </row>
        <row r="63">
          <cell r="B63">
            <v>39348</v>
          </cell>
        </row>
        <row r="64">
          <cell r="B64">
            <v>39349</v>
          </cell>
        </row>
        <row r="65">
          <cell r="B65">
            <v>39356</v>
          </cell>
        </row>
        <row r="66">
          <cell r="B66">
            <v>39392</v>
          </cell>
        </row>
        <row r="67">
          <cell r="B67">
            <v>39393</v>
          </cell>
        </row>
        <row r="68">
          <cell r="B68">
            <v>39394</v>
          </cell>
        </row>
        <row r="69">
          <cell r="B69">
            <v>39395</v>
          </cell>
        </row>
        <row r="70">
          <cell r="B70">
            <v>39395</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1"/>
      <sheetData sheetId="2"/>
      <sheetData sheetId="3"/>
      <sheetData sheetId="4"/>
      <sheetData sheetId="5"/>
      <sheetData sheetId="6"/>
      <sheetData sheetId="7"/>
      <sheetData sheetId="8"/>
      <sheetData sheetId="9" refreshError="1"/>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B33" t="str">
            <v xml:space="preserve">ESPECIALIDAD  : </v>
          </cell>
        </row>
      </sheetData>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s>
    <sheetDataSet>
      <sheetData sheetId="0" refreshError="1"/>
      <sheetData sheetId="1" refreshError="1"/>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es Renovación"/>
      <sheetName val="items"/>
      <sheetName val="FECHAS DE CORTE"/>
      <sheetName val="Informacion General"/>
      <sheetName val="2103mar "/>
      <sheetName val="TRAYECTO 1"/>
      <sheetName val="Insumos"/>
      <sheetName val="ManoDeObra"/>
      <sheetName val="A. P. U."/>
      <sheetName val="INDICE"/>
      <sheetName val="EQUIPO"/>
      <sheetName val="MATERIALES"/>
      <sheetName val="DISTANCIA"/>
      <sheetName val="PERSONAL"/>
      <sheetName val="PR_1"/>
      <sheetName val="TARIFAS"/>
      <sheetName val="Personalizar"/>
      <sheetName val="otros"/>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0.28999996185302734</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0.25</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_ADI"/>
      <sheetName val="CAMBIA"/>
      <sheetName val="costos"/>
      <sheetName val="BASE"/>
      <sheetName val="preac-1"/>
      <sheetName val="preac-2"/>
      <sheetName val="preac-3"/>
      <sheetName val="preac-8"/>
      <sheetName val="ITEMS"/>
      <sheetName val="PRECIOS"/>
      <sheetName val="Desmonte y Limpieza"/>
      <sheetName val="Reprograma 4"/>
      <sheetName val="PR 1"/>
      <sheetName val="5.2"/>
      <sheetName val="MC SF GAVION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s>
    <sheetDataSet>
      <sheetData sheetId="0">
        <row r="6">
          <cell r="A6" t="str">
            <v>DCI: Dirección de Informática</v>
          </cell>
          <cell r="I6" t="str">
            <v>RAN: REGIONAL ADMINISTRATIVA NORTE</v>
          </cell>
          <cell r="J6" t="str">
            <v>ANUALIDAD</v>
          </cell>
          <cell r="M6" t="str">
            <v>Ley 80</v>
          </cell>
          <cell r="Q6" t="str">
            <v>Operativa</v>
          </cell>
          <cell r="U6" t="str">
            <v>1: OBRAS CIVILES</v>
          </cell>
          <cell r="AO6" t="str">
            <v>USD</v>
          </cell>
        </row>
        <row r="7">
          <cell r="A7" t="str">
            <v>DDS: Dirección de Desarrollo</v>
          </cell>
          <cell r="I7" t="str">
            <v>RAS: REGIONAL ADMINISTRATIVA SUR</v>
          </cell>
          <cell r="J7" t="str">
            <v>CUENTAS POR PAGAR</v>
          </cell>
          <cell r="M7" t="str">
            <v>Manual de Contratación</v>
          </cell>
          <cell r="Q7" t="str">
            <v>Soporte</v>
          </cell>
          <cell r="U7" t="str">
            <v>2: OBRAS ELECTRO-MECÁNICAS</v>
          </cell>
          <cell r="AO7" t="str">
            <v>COP</v>
          </cell>
        </row>
        <row r="8">
          <cell r="A8" t="str">
            <v>DGO: Dirección General de Operaciones</v>
          </cell>
          <cell r="I8" t="str">
            <v>RCC: REGIONAL CENTRAL DE COMPRAS Y CONTRATACION</v>
          </cell>
          <cell r="J8" t="str">
            <v>VIGENCIA FUTURA</v>
          </cell>
          <cell r="M8" t="str">
            <v>Privado</v>
          </cell>
          <cell r="Q8" t="str">
            <v>Servicios Administrativos</v>
          </cell>
          <cell r="U8" t="str">
            <v>3: OBRAS INDUSTRIA PETROLERA</v>
          </cell>
        </row>
        <row r="9">
          <cell r="A9" t="str">
            <v>DGP: Dirección General de Planeación y Riesgos</v>
          </cell>
          <cell r="I9" t="str">
            <v>RCM:REGIONAL MAGDALENA MEDIO DE COMPRAS Y CONTRATACION</v>
          </cell>
          <cell r="U9" t="str">
            <v xml:space="preserve">4: SUMINISTRO DE SERVICIOS ADMINISTRATIVOS </v>
          </cell>
        </row>
        <row r="10">
          <cell r="A10" t="str">
            <v>DIJ: Dirección Jurídica</v>
          </cell>
          <cell r="I10" t="str">
            <v>PROPOSITO ESPECÍFICO</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s>
    <definedNames>
      <definedName name="_xlbgnm.ane7"/>
      <definedName name="_xlbgnm.ane8"/>
      <definedName name="ane7"/>
      <definedName name="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TO 02 "/>
      <sheetName val="RESUMEN"/>
      <sheetName val="ORITO 05"/>
      <sheetName val="ORITO 08"/>
      <sheetName val="ORITO 13"/>
      <sheetName val="ORITO 16"/>
      <sheetName val="ORITO 20"/>
      <sheetName val="ORITO 21"/>
      <sheetName val="ORITO 29"/>
      <sheetName val="ORITO 38"/>
      <sheetName val="ORITO 41"/>
      <sheetName val="ORITO 105"/>
      <sheetName val="ORITO 106"/>
      <sheetName val="ORITO 109"/>
    </sheetNames>
    <sheetDataSet>
      <sheetData sheetId="0">
        <row r="6">
          <cell r="E6">
            <v>538</v>
          </cell>
        </row>
        <row r="7">
          <cell r="E7">
            <v>267</v>
          </cell>
        </row>
        <row r="8">
          <cell r="E8">
            <v>250</v>
          </cell>
        </row>
        <row r="9">
          <cell r="E9">
            <v>305</v>
          </cell>
        </row>
        <row r="12">
          <cell r="A12" t="str">
            <v>Pwf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ATO1H5"/>
      <sheetName val="Form5 _Pág_ 1"/>
      <sheetName val="Form5 _Pág_ 2"/>
      <sheetName val="Form7"/>
      <sheetName val="forma7"/>
      <sheetName val="Form9"/>
      <sheetName val="FORMATO 1015"/>
      <sheetName val="FORMATO 3001"/>
      <sheetName val="FORMATO 3002"/>
      <sheetName val="FORMATO 3003"/>
      <sheetName val="FORMATO 5001"/>
      <sheetName val="FORMATO 3002 ap-1"/>
      <sheetName val="FORMATO 3002 ap-2"/>
      <sheetName val="Personalizar"/>
      <sheetName val="Formatos"/>
      <sheetName val="Form020"/>
      <sheetName val="Form030"/>
      <sheetName val="Form040"/>
      <sheetName val="Form050"/>
      <sheetName val="Form060"/>
      <sheetName val="Form070"/>
      <sheetName val="Form080"/>
      <sheetName val="From090"/>
      <sheetName val="Form100"/>
      <sheetName val="Form110"/>
      <sheetName val="Form120"/>
      <sheetName val="Form130"/>
      <sheetName val="Form140"/>
      <sheetName val="Form150"/>
      <sheetName val="Form160"/>
      <sheetName val="Form170"/>
      <sheetName val="3002 Lisama este 1"/>
      <sheetName val="3002 Santa Helena 1"/>
      <sheetName val="3002 Lisama 15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283"/>
  <sheetViews>
    <sheetView showGridLines="0" topLeftCell="I2266" zoomScale="70" zoomScaleNormal="70" workbookViewId="0">
      <selection activeCell="G95" sqref="G95"/>
    </sheetView>
  </sheetViews>
  <sheetFormatPr defaultColWidth="12.5390625" defaultRowHeight="15" customHeight="1"/>
  <cols>
    <col min="1" max="1" width="3.37109375" style="236" customWidth="1"/>
    <col min="2" max="2" width="5.390625" style="390" customWidth="1"/>
    <col min="3" max="3" width="7.4140625" style="236" customWidth="1"/>
    <col min="4" max="4" width="12.13671875" style="236" customWidth="1"/>
    <col min="5" max="5" width="9.9765625" style="236" customWidth="1"/>
    <col min="6" max="6" width="11.8671875" style="236" customWidth="1"/>
    <col min="7" max="7" width="73.22265625" style="236" customWidth="1"/>
    <col min="8" max="8" width="8.22265625" style="236" customWidth="1"/>
    <col min="9" max="9" width="14.15625" style="236" customWidth="1"/>
    <col min="10" max="10" width="22.3828125" style="236" customWidth="1"/>
    <col min="11" max="11" width="29.9375" style="236" customWidth="1"/>
    <col min="12" max="12" width="5.66015625" style="236" customWidth="1"/>
    <col min="13" max="13" width="27.10546875" style="236" customWidth="1"/>
    <col min="14" max="21" width="11.4609375" style="236" hidden="1" customWidth="1"/>
    <col min="22" max="16384" width="12.5390625" style="236"/>
  </cols>
  <sheetData>
    <row r="1" spans="1:21" ht="16.5" customHeight="1">
      <c r="A1" s="233"/>
      <c r="B1" s="234"/>
      <c r="C1" s="235"/>
      <c r="D1" s="235"/>
      <c r="E1" s="235"/>
      <c r="F1" s="235"/>
      <c r="G1" s="235"/>
      <c r="H1" s="235"/>
      <c r="I1" s="235"/>
      <c r="J1" s="235"/>
      <c r="K1" s="235"/>
      <c r="L1" s="202"/>
      <c r="M1" s="202"/>
      <c r="N1" s="233"/>
      <c r="O1" s="233"/>
      <c r="P1" s="233"/>
      <c r="Q1" s="233"/>
      <c r="R1" s="233"/>
      <c r="S1" s="233"/>
      <c r="T1" s="233"/>
      <c r="U1" s="233"/>
    </row>
    <row r="2" spans="1:21" ht="16.5" customHeight="1">
      <c r="A2" s="233"/>
      <c r="B2" s="237"/>
      <c r="C2" s="238"/>
      <c r="D2" s="238"/>
      <c r="E2" s="238"/>
      <c r="F2" s="238"/>
      <c r="G2" s="238"/>
      <c r="H2" s="238"/>
      <c r="I2" s="238"/>
      <c r="J2" s="238"/>
      <c r="K2" s="238"/>
      <c r="L2" s="202"/>
      <c r="M2" s="202"/>
      <c r="N2" s="233"/>
      <c r="O2" s="233"/>
      <c r="P2" s="233"/>
      <c r="Q2" s="233"/>
      <c r="R2" s="233"/>
      <c r="S2" s="233"/>
      <c r="T2" s="233"/>
      <c r="U2" s="233"/>
    </row>
    <row r="3" spans="1:21" ht="30" customHeight="1">
      <c r="A3" s="233"/>
      <c r="B3" s="239"/>
      <c r="C3" s="659" t="s">
        <v>0</v>
      </c>
      <c r="D3" s="660"/>
      <c r="E3" s="660"/>
      <c r="F3" s="661"/>
      <c r="G3" s="235"/>
      <c r="H3" s="235"/>
      <c r="I3" s="235"/>
      <c r="J3" s="235"/>
      <c r="K3" s="235"/>
      <c r="L3" s="202"/>
      <c r="M3" s="202"/>
      <c r="N3" s="233"/>
      <c r="O3" s="233"/>
      <c r="P3" s="233"/>
      <c r="Q3" s="233"/>
      <c r="R3" s="233"/>
      <c r="S3" s="233"/>
      <c r="T3" s="233"/>
      <c r="U3" s="233"/>
    </row>
    <row r="4" spans="1:21" ht="16.5" customHeight="1">
      <c r="A4" s="233"/>
      <c r="B4" s="239"/>
      <c r="C4" s="240" t="s">
        <v>1</v>
      </c>
      <c r="D4" s="241" t="s">
        <v>2</v>
      </c>
      <c r="E4" s="240" t="s">
        <v>3</v>
      </c>
      <c r="F4" s="241">
        <v>1</v>
      </c>
      <c r="G4" s="235"/>
      <c r="H4" s="235"/>
      <c r="I4" s="235"/>
      <c r="J4" s="235"/>
      <c r="K4" s="235"/>
      <c r="L4" s="202"/>
      <c r="M4" s="202"/>
      <c r="N4" s="233"/>
      <c r="O4" s="233"/>
      <c r="P4" s="233"/>
      <c r="Q4" s="233"/>
      <c r="R4" s="233"/>
      <c r="S4" s="233"/>
      <c r="T4" s="233"/>
      <c r="U4" s="233"/>
    </row>
    <row r="5" spans="1:21" ht="16.5" customHeight="1">
      <c r="A5" s="233"/>
      <c r="B5" s="239"/>
      <c r="C5" s="662" t="s">
        <v>4</v>
      </c>
      <c r="D5" s="663"/>
      <c r="E5" s="663"/>
      <c r="F5" s="663"/>
      <c r="G5" s="663"/>
      <c r="H5" s="663"/>
      <c r="I5" s="663"/>
      <c r="J5" s="663"/>
      <c r="K5" s="663"/>
      <c r="L5" s="202"/>
      <c r="M5" s="202"/>
      <c r="N5" s="233"/>
      <c r="O5" s="233"/>
      <c r="P5" s="233"/>
      <c r="Q5" s="233"/>
      <c r="R5" s="233"/>
      <c r="S5" s="233"/>
      <c r="T5" s="233"/>
      <c r="U5" s="233"/>
    </row>
    <row r="6" spans="1:21" ht="16.5" customHeight="1">
      <c r="A6" s="233"/>
      <c r="B6" s="239"/>
      <c r="C6" s="662" t="s">
        <v>5</v>
      </c>
      <c r="D6" s="663"/>
      <c r="E6" s="663"/>
      <c r="F6" s="663"/>
      <c r="G6" s="663"/>
      <c r="H6" s="663"/>
      <c r="I6" s="663"/>
      <c r="J6" s="663"/>
      <c r="K6" s="663"/>
      <c r="L6" s="202"/>
      <c r="M6" s="202"/>
      <c r="N6" s="233"/>
      <c r="O6" s="233"/>
      <c r="P6" s="233"/>
      <c r="Q6" s="233"/>
      <c r="R6" s="233"/>
      <c r="S6" s="233"/>
      <c r="T6" s="233"/>
      <c r="U6" s="233"/>
    </row>
    <row r="7" spans="1:21" ht="16.5" customHeight="1">
      <c r="A7" s="242"/>
      <c r="B7" s="243"/>
      <c r="C7" s="664" t="s">
        <v>6</v>
      </c>
      <c r="D7" s="640"/>
      <c r="E7" s="640"/>
      <c r="F7" s="640"/>
      <c r="G7" s="640"/>
      <c r="H7" s="640"/>
      <c r="I7" s="640"/>
      <c r="J7" s="640"/>
      <c r="K7" s="665"/>
      <c r="L7" s="244"/>
      <c r="M7" s="244"/>
      <c r="N7" s="242"/>
      <c r="O7" s="242"/>
      <c r="P7" s="242"/>
      <c r="Q7" s="242"/>
      <c r="R7" s="242"/>
      <c r="S7" s="242"/>
      <c r="T7" s="242"/>
      <c r="U7" s="242"/>
    </row>
    <row r="8" spans="1:21" ht="43.5" customHeight="1">
      <c r="A8" s="233"/>
      <c r="B8" s="239"/>
      <c r="C8" s="666"/>
      <c r="D8" s="667"/>
      <c r="E8" s="667"/>
      <c r="F8" s="667"/>
      <c r="G8" s="667"/>
      <c r="H8" s="667"/>
      <c r="I8" s="667"/>
      <c r="J8" s="667"/>
      <c r="K8" s="668"/>
      <c r="L8" s="202"/>
      <c r="M8" s="202"/>
      <c r="N8" s="233"/>
      <c r="O8" s="233"/>
      <c r="P8" s="233"/>
      <c r="Q8" s="233"/>
      <c r="R8" s="233"/>
      <c r="S8" s="233"/>
      <c r="T8" s="233"/>
      <c r="U8" s="233"/>
    </row>
    <row r="9" spans="1:21" ht="34.5" customHeight="1">
      <c r="A9" s="233"/>
      <c r="B9" s="239"/>
      <c r="C9" s="669" t="s">
        <v>7</v>
      </c>
      <c r="D9" s="670"/>
      <c r="E9" s="670"/>
      <c r="F9" s="670"/>
      <c r="G9" s="670"/>
      <c r="H9" s="670"/>
      <c r="I9" s="670"/>
      <c r="J9" s="670"/>
      <c r="K9" s="671"/>
      <c r="L9" s="202"/>
      <c r="M9" s="202"/>
      <c r="N9" s="233"/>
      <c r="O9" s="233"/>
      <c r="P9" s="233"/>
      <c r="Q9" s="233"/>
      <c r="R9" s="233"/>
      <c r="S9" s="233"/>
      <c r="T9" s="233"/>
      <c r="U9" s="233"/>
    </row>
    <row r="10" spans="1:21" ht="34.5" customHeight="1">
      <c r="A10" s="233"/>
      <c r="B10" s="239"/>
      <c r="C10" s="153"/>
      <c r="D10" s="153"/>
      <c r="E10" s="153"/>
      <c r="F10" s="153"/>
      <c r="G10" s="153"/>
      <c r="H10" s="153"/>
      <c r="I10" s="153"/>
      <c r="J10" s="153"/>
      <c r="K10" s="153"/>
      <c r="L10" s="245"/>
      <c r="M10" s="202"/>
      <c r="N10" s="233"/>
      <c r="O10" s="233"/>
      <c r="P10" s="233"/>
      <c r="Q10" s="233"/>
      <c r="R10" s="233"/>
      <c r="S10" s="233"/>
      <c r="T10" s="233"/>
      <c r="U10" s="233"/>
    </row>
    <row r="11" spans="1:21" ht="34.5" customHeight="1">
      <c r="A11" s="233"/>
      <c r="B11" s="239"/>
      <c r="C11" s="672" t="s">
        <v>8</v>
      </c>
      <c r="D11" s="633"/>
      <c r="E11" s="633"/>
      <c r="F11" s="633"/>
      <c r="G11" s="633"/>
      <c r="H11" s="633"/>
      <c r="I11" s="633"/>
      <c r="J11" s="633"/>
      <c r="K11" s="650"/>
      <c r="L11" s="202"/>
      <c r="M11" s="202"/>
      <c r="N11" s="233"/>
      <c r="O11" s="233"/>
      <c r="P11" s="233"/>
      <c r="Q11" s="233"/>
      <c r="R11" s="233"/>
      <c r="S11" s="233"/>
      <c r="T11" s="233"/>
      <c r="U11" s="233"/>
    </row>
    <row r="12" spans="1:21" ht="34.5" customHeight="1">
      <c r="A12" s="233"/>
      <c r="B12" s="239"/>
      <c r="C12" s="153"/>
      <c r="D12" s="153"/>
      <c r="E12" s="153"/>
      <c r="F12" s="153"/>
      <c r="G12" s="153"/>
      <c r="H12" s="153"/>
      <c r="I12" s="153"/>
      <c r="J12" s="153"/>
      <c r="K12" s="153"/>
      <c r="L12" s="246"/>
      <c r="M12" s="202"/>
      <c r="N12" s="233"/>
      <c r="O12" s="233"/>
      <c r="P12" s="233"/>
      <c r="Q12" s="233"/>
      <c r="R12" s="233"/>
      <c r="S12" s="233"/>
      <c r="T12" s="233"/>
      <c r="U12" s="233"/>
    </row>
    <row r="13" spans="1:21" ht="39" customHeight="1">
      <c r="A13" s="233"/>
      <c r="B13" s="247">
        <v>1</v>
      </c>
      <c r="C13" s="647" t="s">
        <v>9</v>
      </c>
      <c r="D13" s="633"/>
      <c r="E13" s="633"/>
      <c r="F13" s="633"/>
      <c r="G13" s="633"/>
      <c r="H13" s="633"/>
      <c r="I13" s="633"/>
      <c r="J13" s="633"/>
      <c r="K13" s="633"/>
      <c r="L13" s="248"/>
      <c r="M13" s="202"/>
      <c r="N13" s="233"/>
      <c r="O13" s="233"/>
      <c r="P13" s="233"/>
      <c r="Q13" s="233"/>
      <c r="R13" s="233"/>
      <c r="S13" s="233"/>
      <c r="T13" s="233"/>
      <c r="U13" s="233"/>
    </row>
    <row r="14" spans="1:21" ht="30" customHeight="1">
      <c r="A14" s="233"/>
      <c r="B14" s="239"/>
      <c r="C14" s="644" t="s">
        <v>10</v>
      </c>
      <c r="D14" s="645"/>
      <c r="E14" s="645"/>
      <c r="F14" s="645"/>
      <c r="G14" s="645"/>
      <c r="H14" s="645"/>
      <c r="I14" s="645"/>
      <c r="J14" s="645"/>
      <c r="K14" s="646"/>
      <c r="L14" s="248"/>
      <c r="M14" s="202"/>
      <c r="N14" s="233"/>
      <c r="O14" s="233"/>
      <c r="P14" s="233"/>
      <c r="Q14" s="233"/>
      <c r="R14" s="233"/>
      <c r="S14" s="233"/>
      <c r="T14" s="233"/>
      <c r="U14" s="233"/>
    </row>
    <row r="15" spans="1:21" ht="23.25" customHeight="1">
      <c r="A15" s="233"/>
      <c r="B15" s="239"/>
      <c r="C15" s="641" t="s">
        <v>11</v>
      </c>
      <c r="D15" s="635" t="s">
        <v>12</v>
      </c>
      <c r="E15" s="637" t="s">
        <v>13</v>
      </c>
      <c r="F15" s="638"/>
      <c r="G15" s="641" t="s">
        <v>14</v>
      </c>
      <c r="H15" s="635" t="s">
        <v>15</v>
      </c>
      <c r="I15" s="635" t="s">
        <v>16</v>
      </c>
      <c r="J15" s="643" t="s">
        <v>17</v>
      </c>
      <c r="K15" s="648" t="s">
        <v>18</v>
      </c>
      <c r="L15" s="248"/>
      <c r="M15" s="202"/>
      <c r="N15" s="673" t="s">
        <v>11</v>
      </c>
      <c r="O15" s="635" t="s">
        <v>12</v>
      </c>
      <c r="P15" s="637" t="s">
        <v>13</v>
      </c>
      <c r="Q15" s="638"/>
      <c r="R15" s="641" t="s">
        <v>14</v>
      </c>
      <c r="S15" s="635" t="s">
        <v>15</v>
      </c>
      <c r="T15" s="635" t="s">
        <v>16</v>
      </c>
      <c r="U15" s="643" t="s">
        <v>17</v>
      </c>
    </row>
    <row r="16" spans="1:21" ht="30" customHeight="1">
      <c r="A16" s="233"/>
      <c r="B16" s="239"/>
      <c r="C16" s="642"/>
      <c r="D16" s="636"/>
      <c r="E16" s="154" t="s">
        <v>19</v>
      </c>
      <c r="F16" s="154" t="s">
        <v>20</v>
      </c>
      <c r="G16" s="642"/>
      <c r="H16" s="636"/>
      <c r="I16" s="636"/>
      <c r="J16" s="636"/>
      <c r="K16" s="649"/>
      <c r="L16" s="248"/>
      <c r="M16" s="202"/>
      <c r="N16" s="674"/>
      <c r="O16" s="636"/>
      <c r="P16" s="154" t="s">
        <v>19</v>
      </c>
      <c r="Q16" s="154" t="s">
        <v>20</v>
      </c>
      <c r="R16" s="642"/>
      <c r="S16" s="636"/>
      <c r="T16" s="636"/>
      <c r="U16" s="636"/>
    </row>
    <row r="17" spans="1:21" ht="30" customHeight="1">
      <c r="A17" s="233"/>
      <c r="B17" s="239"/>
      <c r="C17" s="159">
        <v>1</v>
      </c>
      <c r="D17" s="249">
        <v>2.4</v>
      </c>
      <c r="E17" s="159" t="s">
        <v>21</v>
      </c>
      <c r="F17" s="159"/>
      <c r="G17" s="159" t="s">
        <v>22</v>
      </c>
      <c r="H17" s="159"/>
      <c r="I17" s="159"/>
      <c r="J17" s="159"/>
      <c r="K17" s="250"/>
      <c r="L17" s="248"/>
      <c r="M17" s="202"/>
      <c r="N17" s="251">
        <v>1</v>
      </c>
      <c r="O17" s="249">
        <v>2.4</v>
      </c>
      <c r="P17" s="159" t="s">
        <v>21</v>
      </c>
      <c r="Q17" s="159"/>
      <c r="R17" s="159" t="s">
        <v>22</v>
      </c>
      <c r="S17" s="159"/>
      <c r="T17" s="159"/>
      <c r="U17" s="159"/>
    </row>
    <row r="18" spans="1:21" ht="15.75" customHeight="1">
      <c r="A18" s="233"/>
      <c r="B18" s="243"/>
      <c r="C18" s="178">
        <v>2</v>
      </c>
      <c r="D18" s="164" t="s">
        <v>23</v>
      </c>
      <c r="E18" s="163"/>
      <c r="F18" s="163" t="s">
        <v>21</v>
      </c>
      <c r="G18" s="155" t="s">
        <v>24</v>
      </c>
      <c r="H18" s="163" t="s">
        <v>25</v>
      </c>
      <c r="I18" s="156">
        <v>142.41</v>
      </c>
      <c r="J18" s="157">
        <v>11372</v>
      </c>
      <c r="K18" s="158">
        <f>I18*J18</f>
        <v>1619486.52</v>
      </c>
      <c r="L18" s="248"/>
      <c r="M18" s="202"/>
      <c r="N18" s="252">
        <v>2</v>
      </c>
      <c r="O18" s="164" t="s">
        <v>26</v>
      </c>
      <c r="P18" s="163"/>
      <c r="Q18" s="163" t="s">
        <v>21</v>
      </c>
      <c r="R18" s="155" t="s">
        <v>24</v>
      </c>
      <c r="S18" s="163" t="s">
        <v>25</v>
      </c>
      <c r="T18" s="156">
        <v>142.41</v>
      </c>
      <c r="U18" s="157">
        <v>11372</v>
      </c>
    </row>
    <row r="19" spans="1:21" ht="34.5" customHeight="1">
      <c r="A19" s="233"/>
      <c r="B19" s="239"/>
      <c r="C19" s="159">
        <v>3</v>
      </c>
      <c r="D19" s="249" t="s">
        <v>27</v>
      </c>
      <c r="E19" s="159" t="s">
        <v>21</v>
      </c>
      <c r="F19" s="159"/>
      <c r="G19" s="159" t="s">
        <v>28</v>
      </c>
      <c r="H19" s="159"/>
      <c r="I19" s="159"/>
      <c r="J19" s="159"/>
      <c r="K19" s="250"/>
      <c r="L19" s="248"/>
      <c r="M19" s="202"/>
      <c r="N19" s="251">
        <v>3</v>
      </c>
      <c r="O19" s="249">
        <v>20</v>
      </c>
      <c r="P19" s="159" t="s">
        <v>21</v>
      </c>
      <c r="Q19" s="159"/>
      <c r="R19" s="159" t="s">
        <v>29</v>
      </c>
      <c r="S19" s="159"/>
      <c r="T19" s="159"/>
      <c r="U19" s="159"/>
    </row>
    <row r="20" spans="1:21" ht="15.75" customHeight="1">
      <c r="A20" s="233"/>
      <c r="B20" s="239"/>
      <c r="C20" s="163">
        <v>4</v>
      </c>
      <c r="D20" s="164" t="s">
        <v>30</v>
      </c>
      <c r="E20" s="163"/>
      <c r="F20" s="163" t="s">
        <v>21</v>
      </c>
      <c r="G20" s="160" t="s">
        <v>31</v>
      </c>
      <c r="H20" s="163" t="s">
        <v>32</v>
      </c>
      <c r="I20" s="156">
        <v>1</v>
      </c>
      <c r="J20" s="157">
        <v>922251</v>
      </c>
      <c r="K20" s="158">
        <f>I20*J20</f>
        <v>922251</v>
      </c>
      <c r="L20" s="248"/>
      <c r="M20" s="202"/>
      <c r="N20" s="253">
        <v>4</v>
      </c>
      <c r="O20" s="164" t="s">
        <v>33</v>
      </c>
      <c r="P20" s="163"/>
      <c r="Q20" s="163" t="s">
        <v>21</v>
      </c>
      <c r="R20" s="160" t="s">
        <v>34</v>
      </c>
      <c r="S20" s="163" t="s">
        <v>32</v>
      </c>
      <c r="T20" s="156">
        <v>40</v>
      </c>
      <c r="U20" s="157">
        <v>1045859</v>
      </c>
    </row>
    <row r="21" spans="1:21" ht="15.75" customHeight="1">
      <c r="A21" s="233"/>
      <c r="B21" s="239"/>
      <c r="C21" s="159">
        <v>5</v>
      </c>
      <c r="D21" s="249" t="s">
        <v>35</v>
      </c>
      <c r="E21" s="159" t="s">
        <v>21</v>
      </c>
      <c r="F21" s="159"/>
      <c r="G21" s="159" t="s">
        <v>36</v>
      </c>
      <c r="H21" s="159"/>
      <c r="I21" s="159"/>
      <c r="J21" s="159"/>
      <c r="K21" s="250"/>
      <c r="L21" s="248"/>
      <c r="M21" s="202"/>
      <c r="N21" s="253">
        <v>5</v>
      </c>
      <c r="O21" s="164" t="s">
        <v>37</v>
      </c>
      <c r="P21" s="163"/>
      <c r="Q21" s="163" t="s">
        <v>21</v>
      </c>
      <c r="R21" s="160" t="s">
        <v>38</v>
      </c>
      <c r="S21" s="163" t="s">
        <v>32</v>
      </c>
      <c r="T21" s="156">
        <v>1</v>
      </c>
      <c r="U21" s="157">
        <v>922251</v>
      </c>
    </row>
    <row r="22" spans="1:21" ht="15.75" customHeight="1">
      <c r="A22" s="233"/>
      <c r="B22" s="239"/>
      <c r="C22" s="163">
        <v>6</v>
      </c>
      <c r="D22" s="164" t="s">
        <v>39</v>
      </c>
      <c r="E22" s="163"/>
      <c r="F22" s="163" t="s">
        <v>21</v>
      </c>
      <c r="G22" s="155" t="s">
        <v>40</v>
      </c>
      <c r="H22" s="163" t="s">
        <v>32</v>
      </c>
      <c r="I22" s="156">
        <v>40</v>
      </c>
      <c r="J22" s="157">
        <v>1045859</v>
      </c>
      <c r="K22" s="158">
        <f>I22*J22</f>
        <v>41834360</v>
      </c>
      <c r="L22" s="248"/>
      <c r="M22" s="202"/>
      <c r="N22" s="182"/>
      <c r="O22" s="254"/>
      <c r="P22" s="182"/>
      <c r="Q22" s="182"/>
      <c r="R22" s="160"/>
      <c r="S22" s="253"/>
      <c r="T22" s="156"/>
      <c r="U22" s="157"/>
    </row>
    <row r="23" spans="1:21" ht="19.5" customHeight="1">
      <c r="A23" s="233"/>
      <c r="B23" s="239"/>
      <c r="C23" s="629" t="s">
        <v>41</v>
      </c>
      <c r="D23" s="630"/>
      <c r="E23" s="630"/>
      <c r="F23" s="630"/>
      <c r="G23" s="630"/>
      <c r="H23" s="631"/>
      <c r="I23" s="161"/>
      <c r="J23" s="162"/>
      <c r="K23" s="255">
        <f>ROUND(K18+K20+K22,0)</f>
        <v>44376098</v>
      </c>
      <c r="L23" s="248"/>
      <c r="M23" s="202"/>
      <c r="N23" s="675" t="s">
        <v>41</v>
      </c>
      <c r="O23" s="630"/>
      <c r="P23" s="630"/>
      <c r="Q23" s="630"/>
      <c r="R23" s="630"/>
      <c r="S23" s="631"/>
      <c r="T23" s="161"/>
      <c r="U23" s="162"/>
    </row>
    <row r="24" spans="1:21" ht="30" customHeight="1">
      <c r="A24" s="233"/>
      <c r="B24" s="239"/>
      <c r="C24" s="632" t="s">
        <v>42</v>
      </c>
      <c r="D24" s="633"/>
      <c r="E24" s="633"/>
      <c r="F24" s="633"/>
      <c r="G24" s="633"/>
      <c r="H24" s="633"/>
      <c r="I24" s="633"/>
      <c r="J24" s="634"/>
      <c r="K24" s="256">
        <f>K23</f>
        <v>44376098</v>
      </c>
      <c r="L24" s="248"/>
      <c r="M24" s="202"/>
      <c r="N24" s="676" t="s">
        <v>42</v>
      </c>
      <c r="O24" s="633"/>
      <c r="P24" s="633"/>
      <c r="Q24" s="633"/>
      <c r="R24" s="633"/>
      <c r="S24" s="633"/>
      <c r="T24" s="633"/>
      <c r="U24" s="634"/>
    </row>
    <row r="25" spans="1:21" ht="16.5" customHeight="1">
      <c r="A25" s="233"/>
      <c r="B25" s="239"/>
      <c r="C25" s="257"/>
      <c r="D25" s="257"/>
      <c r="E25" s="257"/>
      <c r="F25" s="257"/>
      <c r="G25" s="257"/>
      <c r="H25" s="257"/>
      <c r="I25" s="257"/>
      <c r="J25" s="257"/>
      <c r="K25" s="258"/>
      <c r="L25" s="248"/>
      <c r="M25" s="202"/>
      <c r="N25" s="257"/>
      <c r="O25" s="257"/>
      <c r="P25" s="257"/>
      <c r="Q25" s="257"/>
      <c r="R25" s="257"/>
      <c r="S25" s="257"/>
      <c r="T25" s="257"/>
      <c r="U25" s="257"/>
    </row>
    <row r="26" spans="1:21" ht="16.5" customHeight="1">
      <c r="A26" s="233"/>
      <c r="B26" s="239"/>
      <c r="C26" s="644" t="s">
        <v>43</v>
      </c>
      <c r="D26" s="645"/>
      <c r="E26" s="645"/>
      <c r="F26" s="645"/>
      <c r="G26" s="645"/>
      <c r="H26" s="645"/>
      <c r="I26" s="645"/>
      <c r="J26" s="645"/>
      <c r="K26" s="646"/>
      <c r="L26" s="248"/>
      <c r="M26" s="202"/>
      <c r="N26" s="677" t="s">
        <v>43</v>
      </c>
      <c r="O26" s="645"/>
      <c r="P26" s="645"/>
      <c r="Q26" s="645"/>
      <c r="R26" s="645"/>
      <c r="S26" s="645"/>
      <c r="T26" s="645"/>
      <c r="U26" s="646"/>
    </row>
    <row r="27" spans="1:21" ht="16.5" customHeight="1">
      <c r="A27" s="233"/>
      <c r="B27" s="239"/>
      <c r="C27" s="259">
        <v>1</v>
      </c>
      <c r="D27" s="207" t="s">
        <v>44</v>
      </c>
      <c r="E27" s="207" t="s">
        <v>21</v>
      </c>
      <c r="F27" s="207"/>
      <c r="G27" s="207" t="s">
        <v>45</v>
      </c>
      <c r="H27" s="207"/>
      <c r="I27" s="207"/>
      <c r="J27" s="207"/>
      <c r="K27" s="260"/>
      <c r="L27" s="248"/>
      <c r="M27" s="202"/>
      <c r="N27" s="259">
        <v>1</v>
      </c>
      <c r="O27" s="207" t="s">
        <v>46</v>
      </c>
      <c r="P27" s="207" t="s">
        <v>21</v>
      </c>
      <c r="Q27" s="207"/>
      <c r="R27" s="207" t="s">
        <v>47</v>
      </c>
      <c r="S27" s="207"/>
      <c r="T27" s="207"/>
      <c r="U27" s="207"/>
    </row>
    <row r="28" spans="1:21" ht="21" customHeight="1">
      <c r="A28" s="233"/>
      <c r="B28" s="239"/>
      <c r="C28" s="163">
        <v>3</v>
      </c>
      <c r="D28" s="261" t="s">
        <v>48</v>
      </c>
      <c r="E28" s="163"/>
      <c r="F28" s="163" t="s">
        <v>21</v>
      </c>
      <c r="G28" s="163" t="s">
        <v>49</v>
      </c>
      <c r="H28" s="163" t="s">
        <v>32</v>
      </c>
      <c r="I28" s="164">
        <v>1</v>
      </c>
      <c r="J28" s="165">
        <v>71757535</v>
      </c>
      <c r="K28" s="166">
        <f>I28*J28</f>
        <v>71757535</v>
      </c>
      <c r="L28" s="248"/>
      <c r="M28" s="202"/>
      <c r="N28" s="253">
        <v>3</v>
      </c>
      <c r="O28" s="261" t="s">
        <v>50</v>
      </c>
      <c r="P28" s="163"/>
      <c r="Q28" s="163" t="s">
        <v>21</v>
      </c>
      <c r="R28" s="163" t="s">
        <v>51</v>
      </c>
      <c r="S28" s="163" t="s">
        <v>32</v>
      </c>
      <c r="T28" s="164">
        <v>1</v>
      </c>
      <c r="U28" s="167">
        <v>68864086.200000003</v>
      </c>
    </row>
    <row r="29" spans="1:21" ht="16.5" customHeight="1">
      <c r="A29" s="233"/>
      <c r="B29" s="239"/>
      <c r="C29" s="262" t="s">
        <v>41</v>
      </c>
      <c r="D29" s="263"/>
      <c r="E29" s="264"/>
      <c r="F29" s="264"/>
      <c r="G29" s="168"/>
      <c r="H29" s="168"/>
      <c r="I29" s="169"/>
      <c r="J29" s="170"/>
      <c r="K29" s="265">
        <f t="shared" ref="K29:K30" si="0">SUM(K28)</f>
        <v>71757535</v>
      </c>
      <c r="L29" s="248"/>
      <c r="M29" s="202"/>
      <c r="N29" s="168" t="s">
        <v>41</v>
      </c>
      <c r="O29" s="263"/>
      <c r="P29" s="264"/>
      <c r="Q29" s="264"/>
      <c r="R29" s="168"/>
      <c r="S29" s="168"/>
      <c r="T29" s="169"/>
      <c r="U29" s="170"/>
    </row>
    <row r="30" spans="1:21" ht="30" customHeight="1">
      <c r="A30" s="233"/>
      <c r="B30" s="239"/>
      <c r="C30" s="632" t="s">
        <v>52</v>
      </c>
      <c r="D30" s="633"/>
      <c r="E30" s="633"/>
      <c r="F30" s="633"/>
      <c r="G30" s="633"/>
      <c r="H30" s="633"/>
      <c r="I30" s="633"/>
      <c r="J30" s="634"/>
      <c r="K30" s="256">
        <f t="shared" si="0"/>
        <v>71757535</v>
      </c>
      <c r="L30" s="248"/>
      <c r="M30" s="202"/>
      <c r="N30" s="676" t="s">
        <v>52</v>
      </c>
      <c r="O30" s="633"/>
      <c r="P30" s="633"/>
      <c r="Q30" s="633"/>
      <c r="R30" s="633"/>
      <c r="S30" s="633"/>
      <c r="T30" s="633"/>
      <c r="U30" s="634"/>
    </row>
    <row r="31" spans="1:21" ht="30" customHeight="1">
      <c r="A31" s="233"/>
      <c r="B31" s="239"/>
      <c r="C31" s="266"/>
      <c r="D31" s="267"/>
      <c r="E31" s="267"/>
      <c r="F31" s="267"/>
      <c r="G31" s="267"/>
      <c r="H31" s="267"/>
      <c r="I31" s="267"/>
      <c r="J31" s="267"/>
      <c r="K31" s="268"/>
      <c r="L31" s="248"/>
      <c r="M31" s="202"/>
      <c r="N31" s="267"/>
      <c r="O31" s="267"/>
      <c r="P31" s="267"/>
      <c r="Q31" s="267"/>
      <c r="R31" s="267"/>
      <c r="S31" s="267"/>
      <c r="T31" s="267"/>
      <c r="U31" s="267"/>
    </row>
    <row r="32" spans="1:21" ht="49.5" customHeight="1">
      <c r="A32" s="233"/>
      <c r="B32" s="247">
        <v>2</v>
      </c>
      <c r="C32" s="647" t="s">
        <v>53</v>
      </c>
      <c r="D32" s="633"/>
      <c r="E32" s="633"/>
      <c r="F32" s="633"/>
      <c r="G32" s="633"/>
      <c r="H32" s="633"/>
      <c r="I32" s="633"/>
      <c r="J32" s="633"/>
      <c r="K32" s="633"/>
      <c r="L32" s="248"/>
      <c r="M32" s="202"/>
      <c r="N32" s="678" t="s">
        <v>53</v>
      </c>
      <c r="O32" s="633"/>
      <c r="P32" s="633"/>
      <c r="Q32" s="633"/>
      <c r="R32" s="633"/>
      <c r="S32" s="633"/>
      <c r="T32" s="633"/>
      <c r="U32" s="633"/>
    </row>
    <row r="33" spans="1:21" ht="30" customHeight="1">
      <c r="A33" s="233"/>
      <c r="B33" s="239"/>
      <c r="C33" s="644" t="s">
        <v>10</v>
      </c>
      <c r="D33" s="645"/>
      <c r="E33" s="645"/>
      <c r="F33" s="645"/>
      <c r="G33" s="645"/>
      <c r="H33" s="645"/>
      <c r="I33" s="645"/>
      <c r="J33" s="645"/>
      <c r="K33" s="646"/>
      <c r="L33" s="248"/>
      <c r="M33" s="202"/>
      <c r="N33" s="677" t="s">
        <v>10</v>
      </c>
      <c r="O33" s="645"/>
      <c r="P33" s="645"/>
      <c r="Q33" s="645"/>
      <c r="R33" s="645"/>
      <c r="S33" s="645"/>
      <c r="T33" s="645"/>
      <c r="U33" s="646"/>
    </row>
    <row r="34" spans="1:21" ht="30" customHeight="1">
      <c r="A34" s="233"/>
      <c r="B34" s="239"/>
      <c r="C34" s="641" t="s">
        <v>11</v>
      </c>
      <c r="D34" s="635" t="s">
        <v>12</v>
      </c>
      <c r="E34" s="637" t="s">
        <v>13</v>
      </c>
      <c r="F34" s="638"/>
      <c r="G34" s="641" t="s">
        <v>14</v>
      </c>
      <c r="H34" s="635" t="s">
        <v>15</v>
      </c>
      <c r="I34" s="635" t="s">
        <v>16</v>
      </c>
      <c r="J34" s="643" t="s">
        <v>17</v>
      </c>
      <c r="K34" s="648" t="s">
        <v>18</v>
      </c>
      <c r="L34" s="248"/>
      <c r="M34" s="202"/>
      <c r="N34" s="673" t="s">
        <v>11</v>
      </c>
      <c r="O34" s="635" t="s">
        <v>12</v>
      </c>
      <c r="P34" s="637" t="s">
        <v>13</v>
      </c>
      <c r="Q34" s="638"/>
      <c r="R34" s="641" t="s">
        <v>14</v>
      </c>
      <c r="S34" s="635" t="s">
        <v>15</v>
      </c>
      <c r="T34" s="635" t="s">
        <v>16</v>
      </c>
      <c r="U34" s="643" t="s">
        <v>17</v>
      </c>
    </row>
    <row r="35" spans="1:21" ht="30" customHeight="1">
      <c r="A35" s="233"/>
      <c r="B35" s="239"/>
      <c r="C35" s="642"/>
      <c r="D35" s="636"/>
      <c r="E35" s="154" t="s">
        <v>19</v>
      </c>
      <c r="F35" s="154" t="s">
        <v>20</v>
      </c>
      <c r="G35" s="642"/>
      <c r="H35" s="636"/>
      <c r="I35" s="636"/>
      <c r="J35" s="636"/>
      <c r="K35" s="649"/>
      <c r="L35" s="248"/>
      <c r="M35" s="202"/>
      <c r="N35" s="674"/>
      <c r="O35" s="636"/>
      <c r="P35" s="154" t="s">
        <v>19</v>
      </c>
      <c r="Q35" s="154" t="s">
        <v>20</v>
      </c>
      <c r="R35" s="642"/>
      <c r="S35" s="636"/>
      <c r="T35" s="636"/>
      <c r="U35" s="636"/>
    </row>
    <row r="36" spans="1:21" ht="30" customHeight="1">
      <c r="A36" s="233"/>
      <c r="B36" s="239"/>
      <c r="C36" s="159">
        <v>1</v>
      </c>
      <c r="D36" s="159">
        <v>1</v>
      </c>
      <c r="E36" s="159" t="s">
        <v>21</v>
      </c>
      <c r="F36" s="159"/>
      <c r="G36" s="159" t="s">
        <v>54</v>
      </c>
      <c r="H36" s="159"/>
      <c r="I36" s="159"/>
      <c r="J36" s="159"/>
      <c r="K36" s="250"/>
      <c r="L36" s="248"/>
      <c r="M36" s="202"/>
      <c r="N36" s="251">
        <v>1</v>
      </c>
      <c r="O36" s="159" t="s">
        <v>55</v>
      </c>
      <c r="P36" s="159" t="s">
        <v>21</v>
      </c>
      <c r="Q36" s="159"/>
      <c r="R36" s="159" t="s">
        <v>56</v>
      </c>
      <c r="S36" s="159"/>
      <c r="T36" s="159"/>
      <c r="U36" s="159"/>
    </row>
    <row r="37" spans="1:21" ht="30" customHeight="1">
      <c r="A37" s="233"/>
      <c r="B37" s="239"/>
      <c r="C37" s="269">
        <v>2</v>
      </c>
      <c r="D37" s="270">
        <v>1.1000000000000001</v>
      </c>
      <c r="E37" s="270"/>
      <c r="F37" s="270"/>
      <c r="G37" s="271" t="s">
        <v>57</v>
      </c>
      <c r="H37" s="270"/>
      <c r="I37" s="270"/>
      <c r="J37" s="270"/>
      <c r="K37" s="272"/>
      <c r="L37" s="248"/>
      <c r="M37" s="202"/>
      <c r="N37" s="259"/>
      <c r="O37" s="159"/>
      <c r="P37" s="159"/>
      <c r="Q37" s="159"/>
      <c r="R37" s="159"/>
      <c r="S37" s="159"/>
      <c r="T37" s="159"/>
      <c r="U37" s="159"/>
    </row>
    <row r="38" spans="1:21" ht="30" customHeight="1">
      <c r="A38" s="233"/>
      <c r="B38" s="239"/>
      <c r="C38" s="178">
        <v>3</v>
      </c>
      <c r="D38" s="163" t="s">
        <v>58</v>
      </c>
      <c r="E38" s="163"/>
      <c r="F38" s="163" t="s">
        <v>21</v>
      </c>
      <c r="G38" s="155" t="s">
        <v>59</v>
      </c>
      <c r="H38" s="163" t="s">
        <v>60</v>
      </c>
      <c r="I38" s="171">
        <v>30</v>
      </c>
      <c r="J38" s="157">
        <v>2030</v>
      </c>
      <c r="K38" s="166">
        <f t="shared" ref="K38:K39" si="1">I38*J38</f>
        <v>60900</v>
      </c>
      <c r="L38" s="248"/>
      <c r="M38" s="202"/>
      <c r="N38" s="252">
        <v>2</v>
      </c>
      <c r="O38" s="163" t="s">
        <v>61</v>
      </c>
      <c r="P38" s="163"/>
      <c r="Q38" s="163" t="s">
        <v>21</v>
      </c>
      <c r="R38" s="155" t="s">
        <v>59</v>
      </c>
      <c r="S38" s="163" t="s">
        <v>60</v>
      </c>
      <c r="T38" s="171">
        <v>30</v>
      </c>
      <c r="U38" s="157">
        <v>2030</v>
      </c>
    </row>
    <row r="39" spans="1:21" ht="30" customHeight="1">
      <c r="A39" s="233"/>
      <c r="B39" s="239"/>
      <c r="C39" s="163">
        <v>4</v>
      </c>
      <c r="D39" s="163" t="s">
        <v>62</v>
      </c>
      <c r="E39" s="163"/>
      <c r="F39" s="163" t="s">
        <v>21</v>
      </c>
      <c r="G39" s="155" t="s">
        <v>63</v>
      </c>
      <c r="H39" s="163" t="s">
        <v>25</v>
      </c>
      <c r="I39" s="171">
        <v>23.760000000000005</v>
      </c>
      <c r="J39" s="157">
        <v>2824</v>
      </c>
      <c r="K39" s="166">
        <f t="shared" si="1"/>
        <v>67098.24000000002</v>
      </c>
      <c r="L39" s="248"/>
      <c r="M39" s="202"/>
      <c r="N39" s="253">
        <v>3</v>
      </c>
      <c r="O39" s="163" t="s">
        <v>64</v>
      </c>
      <c r="P39" s="163"/>
      <c r="Q39" s="163" t="s">
        <v>21</v>
      </c>
      <c r="R39" s="155" t="s">
        <v>63</v>
      </c>
      <c r="S39" s="163" t="s">
        <v>25</v>
      </c>
      <c r="T39" s="171">
        <v>23.760000000000005</v>
      </c>
      <c r="U39" s="157">
        <v>2824</v>
      </c>
    </row>
    <row r="40" spans="1:21" ht="30.75" customHeight="1">
      <c r="A40" s="233"/>
      <c r="B40" s="239"/>
      <c r="C40" s="629" t="s">
        <v>41</v>
      </c>
      <c r="D40" s="630"/>
      <c r="E40" s="630"/>
      <c r="F40" s="630"/>
      <c r="G40" s="630"/>
      <c r="H40" s="631"/>
      <c r="I40" s="161"/>
      <c r="J40" s="162"/>
      <c r="K40" s="255">
        <f>SUM(K38:K39)</f>
        <v>127998.24000000002</v>
      </c>
      <c r="L40" s="248"/>
      <c r="M40" s="202"/>
      <c r="N40" s="675" t="s">
        <v>41</v>
      </c>
      <c r="O40" s="630"/>
      <c r="P40" s="630"/>
      <c r="Q40" s="630"/>
      <c r="R40" s="630"/>
      <c r="S40" s="631"/>
      <c r="T40" s="161"/>
      <c r="U40" s="162"/>
    </row>
    <row r="41" spans="1:21" ht="16.5" customHeight="1">
      <c r="A41" s="233"/>
      <c r="B41" s="239"/>
      <c r="C41" s="159">
        <v>5</v>
      </c>
      <c r="D41" s="159">
        <v>2.1</v>
      </c>
      <c r="E41" s="159" t="s">
        <v>21</v>
      </c>
      <c r="F41" s="159"/>
      <c r="G41" s="159" t="s">
        <v>65</v>
      </c>
      <c r="H41" s="159"/>
      <c r="I41" s="159"/>
      <c r="J41" s="159"/>
      <c r="K41" s="250"/>
      <c r="L41" s="273"/>
      <c r="M41" s="274"/>
      <c r="N41" s="251">
        <v>4</v>
      </c>
      <c r="O41" s="159" t="s">
        <v>66</v>
      </c>
      <c r="P41" s="159" t="s">
        <v>21</v>
      </c>
      <c r="Q41" s="159"/>
      <c r="R41" s="159" t="s">
        <v>67</v>
      </c>
      <c r="S41" s="159"/>
      <c r="T41" s="159"/>
      <c r="U41" s="159"/>
    </row>
    <row r="42" spans="1:21" ht="16.5" customHeight="1">
      <c r="A42" s="233"/>
      <c r="B42" s="239"/>
      <c r="C42" s="269">
        <v>6</v>
      </c>
      <c r="D42" s="270" t="s">
        <v>68</v>
      </c>
      <c r="E42" s="270"/>
      <c r="F42" s="270"/>
      <c r="G42" s="271" t="s">
        <v>69</v>
      </c>
      <c r="H42" s="270"/>
      <c r="I42" s="270"/>
      <c r="J42" s="270"/>
      <c r="K42" s="272"/>
      <c r="L42" s="273"/>
      <c r="M42" s="274"/>
      <c r="N42" s="269">
        <v>5</v>
      </c>
      <c r="O42" s="270"/>
      <c r="P42" s="270"/>
      <c r="Q42" s="270"/>
      <c r="R42" s="271" t="s">
        <v>70</v>
      </c>
      <c r="S42" s="270"/>
      <c r="T42" s="270"/>
      <c r="U42" s="270"/>
    </row>
    <row r="43" spans="1:21" ht="31.5" customHeight="1">
      <c r="A43" s="233"/>
      <c r="B43" s="239"/>
      <c r="C43" s="275">
        <v>7</v>
      </c>
      <c r="D43" s="178" t="s">
        <v>71</v>
      </c>
      <c r="E43" s="178"/>
      <c r="F43" s="178" t="s">
        <v>21</v>
      </c>
      <c r="G43" s="176" t="s">
        <v>72</v>
      </c>
      <c r="H43" s="178" t="s">
        <v>73</v>
      </c>
      <c r="I43" s="172">
        <v>130.47999999999999</v>
      </c>
      <c r="J43" s="173">
        <v>13594</v>
      </c>
      <c r="K43" s="174">
        <f>I43*J43</f>
        <v>1773745.1199999999</v>
      </c>
      <c r="L43" s="276"/>
      <c r="M43" s="277"/>
      <c r="N43" s="252">
        <v>6</v>
      </c>
      <c r="O43" s="178" t="s">
        <v>74</v>
      </c>
      <c r="P43" s="178"/>
      <c r="Q43" s="178" t="s">
        <v>21</v>
      </c>
      <c r="R43" s="176" t="s">
        <v>75</v>
      </c>
      <c r="S43" s="178" t="s">
        <v>73</v>
      </c>
      <c r="T43" s="172">
        <v>130.47999999999999</v>
      </c>
      <c r="U43" s="173">
        <v>13594</v>
      </c>
    </row>
    <row r="44" spans="1:21" ht="18.75" customHeight="1">
      <c r="A44" s="233"/>
      <c r="B44" s="239"/>
      <c r="C44" s="269">
        <v>8</v>
      </c>
      <c r="D44" s="270" t="s">
        <v>76</v>
      </c>
      <c r="E44" s="270"/>
      <c r="F44" s="270"/>
      <c r="G44" s="271" t="s">
        <v>77</v>
      </c>
      <c r="H44" s="270"/>
      <c r="I44" s="270"/>
      <c r="J44" s="270"/>
      <c r="K44" s="272"/>
      <c r="L44" s="276"/>
      <c r="M44" s="277"/>
      <c r="N44" s="269">
        <v>7</v>
      </c>
      <c r="O44" s="270"/>
      <c r="P44" s="270"/>
      <c r="Q44" s="270"/>
      <c r="R44" s="271" t="s">
        <v>78</v>
      </c>
      <c r="S44" s="270"/>
      <c r="T44" s="270"/>
      <c r="U44" s="270"/>
    </row>
    <row r="45" spans="1:21" ht="18.75" customHeight="1">
      <c r="A45" s="233"/>
      <c r="B45" s="239"/>
      <c r="C45" s="275">
        <v>9</v>
      </c>
      <c r="D45" s="178" t="s">
        <v>79</v>
      </c>
      <c r="E45" s="178"/>
      <c r="F45" s="178" t="s">
        <v>21</v>
      </c>
      <c r="G45" s="176" t="s">
        <v>80</v>
      </c>
      <c r="H45" s="178" t="s">
        <v>73</v>
      </c>
      <c r="I45" s="172">
        <v>114.288</v>
      </c>
      <c r="J45" s="173">
        <v>18247</v>
      </c>
      <c r="K45" s="174">
        <f>I45*J45</f>
        <v>2085413.1359999999</v>
      </c>
      <c r="L45" s="276"/>
      <c r="M45" s="277"/>
      <c r="N45" s="252">
        <v>8</v>
      </c>
      <c r="O45" s="178" t="s">
        <v>81</v>
      </c>
      <c r="P45" s="178"/>
      <c r="Q45" s="178" t="s">
        <v>21</v>
      </c>
      <c r="R45" s="176" t="s">
        <v>82</v>
      </c>
      <c r="S45" s="178" t="s">
        <v>73</v>
      </c>
      <c r="T45" s="172">
        <v>114.288</v>
      </c>
      <c r="U45" s="173">
        <v>18247</v>
      </c>
    </row>
    <row r="46" spans="1:21" ht="30" customHeight="1">
      <c r="A46" s="233"/>
      <c r="B46" s="239"/>
      <c r="C46" s="278" t="s">
        <v>41</v>
      </c>
      <c r="D46" s="153"/>
      <c r="E46" s="153"/>
      <c r="F46" s="153"/>
      <c r="G46" s="153"/>
      <c r="H46" s="153"/>
      <c r="I46" s="175"/>
      <c r="J46" s="153"/>
      <c r="K46" s="279">
        <f>SUM(K43+K45)</f>
        <v>3859158.2560000001</v>
      </c>
      <c r="L46" s="276"/>
      <c r="M46" s="277"/>
      <c r="N46" s="153" t="s">
        <v>41</v>
      </c>
      <c r="O46" s="153"/>
      <c r="P46" s="153"/>
      <c r="Q46" s="153"/>
      <c r="R46" s="153"/>
      <c r="S46" s="153"/>
      <c r="T46" s="175"/>
      <c r="U46" s="153"/>
    </row>
    <row r="47" spans="1:21" ht="17.25" customHeight="1">
      <c r="A47" s="233"/>
      <c r="B47" s="239"/>
      <c r="C47" s="159">
        <v>10</v>
      </c>
      <c r="D47" s="249">
        <v>2.2000000000000002</v>
      </c>
      <c r="E47" s="159" t="s">
        <v>21</v>
      </c>
      <c r="F47" s="159"/>
      <c r="G47" s="159" t="s">
        <v>22</v>
      </c>
      <c r="H47" s="159"/>
      <c r="I47" s="159"/>
      <c r="J47" s="159"/>
      <c r="K47" s="250"/>
      <c r="L47" s="248"/>
      <c r="M47" s="202"/>
      <c r="N47" s="251">
        <v>9</v>
      </c>
      <c r="O47" s="249">
        <v>10</v>
      </c>
      <c r="P47" s="159" t="s">
        <v>21</v>
      </c>
      <c r="Q47" s="159"/>
      <c r="R47" s="159" t="s">
        <v>22</v>
      </c>
      <c r="S47" s="159"/>
      <c r="T47" s="159"/>
      <c r="U47" s="159"/>
    </row>
    <row r="48" spans="1:21" ht="40.5" customHeight="1">
      <c r="A48" s="233"/>
      <c r="B48" s="239"/>
      <c r="C48" s="275">
        <v>11</v>
      </c>
      <c r="D48" s="178" t="s">
        <v>83</v>
      </c>
      <c r="E48" s="178"/>
      <c r="F48" s="178" t="s">
        <v>21</v>
      </c>
      <c r="G48" s="176" t="s">
        <v>84</v>
      </c>
      <c r="H48" s="178" t="s">
        <v>85</v>
      </c>
      <c r="I48" s="177">
        <v>179.2636892218149</v>
      </c>
      <c r="J48" s="167">
        <v>20619</v>
      </c>
      <c r="K48" s="174">
        <f>I48*J48</f>
        <v>3696238.0080646016</v>
      </c>
      <c r="L48" s="248"/>
      <c r="M48" s="202"/>
      <c r="N48" s="252">
        <v>10</v>
      </c>
      <c r="O48" s="178" t="s">
        <v>86</v>
      </c>
      <c r="P48" s="178"/>
      <c r="Q48" s="178" t="s">
        <v>21</v>
      </c>
      <c r="R48" s="178" t="s">
        <v>87</v>
      </c>
      <c r="S48" s="178" t="s">
        <v>88</v>
      </c>
      <c r="T48" s="177">
        <v>179.2636892218149</v>
      </c>
      <c r="U48" s="167">
        <v>20619</v>
      </c>
    </row>
    <row r="49" spans="1:21" ht="16.5" customHeight="1">
      <c r="A49" s="233"/>
      <c r="B49" s="239"/>
      <c r="C49" s="639" t="s">
        <v>41</v>
      </c>
      <c r="D49" s="640"/>
      <c r="E49" s="640"/>
      <c r="F49" s="640"/>
      <c r="G49" s="640"/>
      <c r="H49" s="153"/>
      <c r="I49" s="175"/>
      <c r="J49" s="179"/>
      <c r="K49" s="279">
        <f>K48</f>
        <v>3696238.0080646016</v>
      </c>
      <c r="L49" s="248"/>
      <c r="M49" s="202"/>
      <c r="N49" s="679" t="s">
        <v>41</v>
      </c>
      <c r="O49" s="640"/>
      <c r="P49" s="640"/>
      <c r="Q49" s="640"/>
      <c r="R49" s="640"/>
      <c r="S49" s="153"/>
      <c r="T49" s="175"/>
      <c r="U49" s="179"/>
    </row>
    <row r="50" spans="1:21" ht="51.75" customHeight="1">
      <c r="A50" s="233"/>
      <c r="B50" s="239"/>
      <c r="C50" s="159">
        <v>12</v>
      </c>
      <c r="D50" s="159">
        <v>2.2999999999999998</v>
      </c>
      <c r="E50" s="159" t="s">
        <v>21</v>
      </c>
      <c r="F50" s="159"/>
      <c r="G50" s="159" t="s">
        <v>89</v>
      </c>
      <c r="H50" s="159"/>
      <c r="I50" s="159"/>
      <c r="J50" s="159"/>
      <c r="K50" s="250"/>
      <c r="L50" s="248"/>
      <c r="M50" s="202"/>
      <c r="N50" s="251">
        <v>11</v>
      </c>
      <c r="O50" s="159">
        <v>2.2999999999999998</v>
      </c>
      <c r="P50" s="159" t="s">
        <v>21</v>
      </c>
      <c r="Q50" s="159"/>
      <c r="R50" s="159" t="s">
        <v>89</v>
      </c>
      <c r="S50" s="159"/>
      <c r="T50" s="159"/>
      <c r="U50" s="159"/>
    </row>
    <row r="51" spans="1:21" ht="19.5" customHeight="1">
      <c r="A51" s="233"/>
      <c r="B51" s="239"/>
      <c r="C51" s="275">
        <v>13</v>
      </c>
      <c r="D51" s="178" t="s">
        <v>90</v>
      </c>
      <c r="E51" s="178"/>
      <c r="F51" s="178" t="s">
        <v>21</v>
      </c>
      <c r="G51" s="178" t="s">
        <v>91</v>
      </c>
      <c r="H51" s="178" t="s">
        <v>73</v>
      </c>
      <c r="I51" s="177">
        <v>65.504310778185101</v>
      </c>
      <c r="J51" s="180">
        <v>5350</v>
      </c>
      <c r="K51" s="174">
        <f t="shared" ref="K51:K53" si="2">I51*J51</f>
        <v>350448.0626632903</v>
      </c>
      <c r="L51" s="248"/>
      <c r="M51" s="202"/>
      <c r="N51" s="252">
        <v>12</v>
      </c>
      <c r="O51" s="178">
        <v>1.4</v>
      </c>
      <c r="P51" s="178"/>
      <c r="Q51" s="178" t="s">
        <v>21</v>
      </c>
      <c r="R51" s="178" t="s">
        <v>92</v>
      </c>
      <c r="S51" s="178" t="s">
        <v>73</v>
      </c>
      <c r="T51" s="177">
        <v>65.504310778185101</v>
      </c>
      <c r="U51" s="180">
        <v>5350</v>
      </c>
    </row>
    <row r="52" spans="1:21" ht="24.75" customHeight="1">
      <c r="A52" s="233"/>
      <c r="B52" s="239"/>
      <c r="C52" s="275">
        <v>14</v>
      </c>
      <c r="D52" s="163" t="s">
        <v>93</v>
      </c>
      <c r="E52" s="163"/>
      <c r="F52" s="163" t="s">
        <v>21</v>
      </c>
      <c r="G52" s="163" t="s">
        <v>94</v>
      </c>
      <c r="H52" s="163" t="s">
        <v>95</v>
      </c>
      <c r="I52" s="164">
        <v>1637.6077694546275</v>
      </c>
      <c r="J52" s="167">
        <v>1392</v>
      </c>
      <c r="K52" s="174">
        <f t="shared" si="2"/>
        <v>2279550.0150808413</v>
      </c>
      <c r="L52" s="248"/>
      <c r="M52" s="202"/>
      <c r="N52" s="252">
        <v>13</v>
      </c>
      <c r="O52" s="163">
        <v>1.2</v>
      </c>
      <c r="P52" s="163"/>
      <c r="Q52" s="163" t="s">
        <v>21</v>
      </c>
      <c r="R52" s="163" t="s">
        <v>96</v>
      </c>
      <c r="S52" s="163" t="s">
        <v>97</v>
      </c>
      <c r="T52" s="164">
        <v>1637.6077694546275</v>
      </c>
      <c r="U52" s="167">
        <v>1392</v>
      </c>
    </row>
    <row r="53" spans="1:21" ht="27" customHeight="1">
      <c r="A53" s="233"/>
      <c r="B53" s="239"/>
      <c r="C53" s="280">
        <v>15</v>
      </c>
      <c r="D53" s="163" t="s">
        <v>98</v>
      </c>
      <c r="E53" s="163"/>
      <c r="F53" s="163" t="s">
        <v>21</v>
      </c>
      <c r="G53" s="163" t="s">
        <v>99</v>
      </c>
      <c r="H53" s="163" t="s">
        <v>73</v>
      </c>
      <c r="I53" s="164">
        <v>65.504310778185101</v>
      </c>
      <c r="J53" s="167">
        <v>3571</v>
      </c>
      <c r="K53" s="181">
        <f t="shared" si="2"/>
        <v>233915.893788899</v>
      </c>
      <c r="L53" s="248"/>
      <c r="M53" s="202"/>
      <c r="N53" s="280">
        <v>14</v>
      </c>
      <c r="O53" s="163">
        <v>1.5</v>
      </c>
      <c r="P53" s="163"/>
      <c r="Q53" s="163" t="s">
        <v>21</v>
      </c>
      <c r="R53" s="163" t="s">
        <v>100</v>
      </c>
      <c r="S53" s="163" t="s">
        <v>73</v>
      </c>
      <c r="T53" s="164">
        <v>65.504310778185101</v>
      </c>
      <c r="U53" s="167">
        <v>3571</v>
      </c>
    </row>
    <row r="54" spans="1:21" ht="16.5" customHeight="1">
      <c r="A54" s="233"/>
      <c r="B54" s="239"/>
      <c r="C54" s="278" t="s">
        <v>41</v>
      </c>
      <c r="D54" s="281"/>
      <c r="E54" s="281"/>
      <c r="F54" s="281"/>
      <c r="G54" s="153"/>
      <c r="H54" s="153"/>
      <c r="I54" s="175"/>
      <c r="J54" s="179"/>
      <c r="K54" s="279">
        <f>SUM(K51:K53)</f>
        <v>2863913.9715330303</v>
      </c>
      <c r="L54" s="248"/>
      <c r="M54" s="202"/>
      <c r="N54" s="278" t="s">
        <v>41</v>
      </c>
      <c r="O54" s="281"/>
      <c r="P54" s="281"/>
      <c r="Q54" s="281"/>
      <c r="R54" s="153"/>
      <c r="S54" s="153"/>
      <c r="T54" s="175"/>
      <c r="U54" s="179"/>
    </row>
    <row r="55" spans="1:21" ht="27" customHeight="1">
      <c r="A55" s="233"/>
      <c r="B55" s="239"/>
      <c r="C55" s="159">
        <v>16</v>
      </c>
      <c r="D55" s="159">
        <v>2.6</v>
      </c>
      <c r="E55" s="159" t="s">
        <v>21</v>
      </c>
      <c r="F55" s="159"/>
      <c r="G55" s="159" t="s">
        <v>101</v>
      </c>
      <c r="H55" s="159"/>
      <c r="I55" s="159"/>
      <c r="J55" s="159"/>
      <c r="K55" s="250"/>
      <c r="L55" s="248"/>
      <c r="M55" s="202"/>
      <c r="N55" s="159">
        <v>15</v>
      </c>
      <c r="O55" s="159">
        <v>2.6</v>
      </c>
      <c r="P55" s="159" t="s">
        <v>21</v>
      </c>
      <c r="Q55" s="159"/>
      <c r="R55" s="159" t="s">
        <v>101</v>
      </c>
      <c r="S55" s="159"/>
      <c r="T55" s="159"/>
      <c r="U55" s="159"/>
    </row>
    <row r="56" spans="1:21" ht="16.5" customHeight="1">
      <c r="A56" s="233"/>
      <c r="B56" s="243"/>
      <c r="C56" s="163">
        <v>17</v>
      </c>
      <c r="D56" s="163" t="s">
        <v>102</v>
      </c>
      <c r="E56" s="163"/>
      <c r="F56" s="163" t="s">
        <v>21</v>
      </c>
      <c r="G56" s="163" t="s">
        <v>103</v>
      </c>
      <c r="H56" s="163" t="s">
        <v>25</v>
      </c>
      <c r="I56" s="164">
        <v>75.093333333333334</v>
      </c>
      <c r="J56" s="167">
        <v>55381</v>
      </c>
      <c r="K56" s="166">
        <f>I56*J56</f>
        <v>4158743.8933333335</v>
      </c>
      <c r="L56" s="248"/>
      <c r="M56" s="202"/>
      <c r="N56" s="163">
        <v>16</v>
      </c>
      <c r="O56" s="163" t="s">
        <v>104</v>
      </c>
      <c r="P56" s="163"/>
      <c r="Q56" s="163" t="s">
        <v>21</v>
      </c>
      <c r="R56" s="163" t="s">
        <v>103</v>
      </c>
      <c r="S56" s="163" t="s">
        <v>25</v>
      </c>
      <c r="T56" s="164">
        <v>75.093333333333334</v>
      </c>
      <c r="U56" s="167">
        <v>55381</v>
      </c>
    </row>
    <row r="57" spans="1:21" ht="16.5" customHeight="1">
      <c r="A57" s="233"/>
      <c r="B57" s="239"/>
      <c r="C57" s="629" t="s">
        <v>41</v>
      </c>
      <c r="D57" s="630"/>
      <c r="E57" s="630"/>
      <c r="F57" s="630"/>
      <c r="G57" s="630"/>
      <c r="H57" s="631"/>
      <c r="I57" s="282"/>
      <c r="J57" s="282"/>
      <c r="K57" s="255">
        <f>SUM(K56)</f>
        <v>4158743.8933333335</v>
      </c>
      <c r="L57" s="248"/>
      <c r="M57" s="202"/>
      <c r="N57" s="629" t="s">
        <v>41</v>
      </c>
      <c r="O57" s="630"/>
      <c r="P57" s="630"/>
      <c r="Q57" s="630"/>
      <c r="R57" s="630"/>
      <c r="S57" s="631"/>
      <c r="T57" s="282"/>
      <c r="U57" s="282"/>
    </row>
    <row r="58" spans="1:21" ht="16.5" customHeight="1">
      <c r="A58" s="233"/>
      <c r="B58" s="239"/>
      <c r="C58" s="159">
        <v>18</v>
      </c>
      <c r="D58" s="249" t="s">
        <v>105</v>
      </c>
      <c r="E58" s="159" t="s">
        <v>21</v>
      </c>
      <c r="F58" s="159"/>
      <c r="G58" s="159" t="s">
        <v>106</v>
      </c>
      <c r="H58" s="159"/>
      <c r="I58" s="159"/>
      <c r="J58" s="159"/>
      <c r="K58" s="250"/>
      <c r="L58" s="248"/>
      <c r="M58" s="202"/>
      <c r="N58" s="159">
        <v>17</v>
      </c>
      <c r="O58" s="249">
        <v>5</v>
      </c>
      <c r="P58" s="159" t="s">
        <v>21</v>
      </c>
      <c r="Q58" s="159"/>
      <c r="R58" s="159" t="s">
        <v>107</v>
      </c>
      <c r="S58" s="159"/>
      <c r="T58" s="159"/>
      <c r="U58" s="159"/>
    </row>
    <row r="59" spans="1:21" ht="35.25" customHeight="1">
      <c r="A59" s="233"/>
      <c r="B59" s="243"/>
      <c r="C59" s="163">
        <v>19</v>
      </c>
      <c r="D59" s="183" t="s">
        <v>108</v>
      </c>
      <c r="E59" s="163"/>
      <c r="F59" s="163" t="s">
        <v>21</v>
      </c>
      <c r="G59" s="163" t="s">
        <v>109</v>
      </c>
      <c r="H59" s="163" t="s">
        <v>73</v>
      </c>
      <c r="I59" s="164">
        <v>30.492249999999999</v>
      </c>
      <c r="J59" s="167">
        <v>535504</v>
      </c>
      <c r="K59" s="166">
        <f>I59*J59</f>
        <v>16328721.843999999</v>
      </c>
      <c r="L59" s="248"/>
      <c r="M59" s="202"/>
      <c r="N59" s="163">
        <v>18</v>
      </c>
      <c r="O59" s="183">
        <v>5.5</v>
      </c>
      <c r="P59" s="163"/>
      <c r="Q59" s="163" t="s">
        <v>21</v>
      </c>
      <c r="R59" s="163" t="s">
        <v>110</v>
      </c>
      <c r="S59" s="163" t="s">
        <v>73</v>
      </c>
      <c r="T59" s="164">
        <v>30.492249999999999</v>
      </c>
      <c r="U59" s="167">
        <v>535504</v>
      </c>
    </row>
    <row r="60" spans="1:21" ht="16.5" customHeight="1">
      <c r="A60" s="233"/>
      <c r="B60" s="239"/>
      <c r="C60" s="629" t="s">
        <v>41</v>
      </c>
      <c r="D60" s="630"/>
      <c r="E60" s="630"/>
      <c r="F60" s="630"/>
      <c r="G60" s="630"/>
      <c r="H60" s="631"/>
      <c r="I60" s="282"/>
      <c r="J60" s="282"/>
      <c r="K60" s="255">
        <f>SUM(K59)</f>
        <v>16328721.843999999</v>
      </c>
      <c r="L60" s="248"/>
      <c r="M60" s="202"/>
      <c r="N60" s="629" t="s">
        <v>41</v>
      </c>
      <c r="O60" s="630"/>
      <c r="P60" s="630"/>
      <c r="Q60" s="630"/>
      <c r="R60" s="630"/>
      <c r="S60" s="631"/>
      <c r="T60" s="282"/>
      <c r="U60" s="282"/>
    </row>
    <row r="61" spans="1:21" ht="16.5" customHeight="1">
      <c r="A61" s="233"/>
      <c r="B61" s="239"/>
      <c r="C61" s="159">
        <v>20</v>
      </c>
      <c r="D61" s="249">
        <v>3.3</v>
      </c>
      <c r="E61" s="159" t="s">
        <v>21</v>
      </c>
      <c r="F61" s="159"/>
      <c r="G61" s="159" t="s">
        <v>111</v>
      </c>
      <c r="H61" s="159"/>
      <c r="I61" s="159"/>
      <c r="J61" s="159"/>
      <c r="K61" s="250"/>
      <c r="L61" s="248"/>
      <c r="M61" s="202"/>
      <c r="N61" s="159">
        <v>19</v>
      </c>
      <c r="O61" s="249">
        <v>3.3</v>
      </c>
      <c r="P61" s="159" t="s">
        <v>21</v>
      </c>
      <c r="Q61" s="159"/>
      <c r="R61" s="159" t="s">
        <v>111</v>
      </c>
      <c r="S61" s="159"/>
      <c r="T61" s="159"/>
      <c r="U61" s="159"/>
    </row>
    <row r="62" spans="1:21" ht="49.5" customHeight="1">
      <c r="A62" s="233"/>
      <c r="B62" s="243"/>
      <c r="C62" s="163">
        <v>21</v>
      </c>
      <c r="D62" s="183" t="s">
        <v>112</v>
      </c>
      <c r="E62" s="163"/>
      <c r="F62" s="163" t="s">
        <v>21</v>
      </c>
      <c r="G62" s="155" t="s">
        <v>113</v>
      </c>
      <c r="H62" s="163" t="s">
        <v>114</v>
      </c>
      <c r="I62" s="164">
        <v>3659.0699999999997</v>
      </c>
      <c r="J62" s="167">
        <v>5903</v>
      </c>
      <c r="K62" s="166">
        <f>I62*J62</f>
        <v>21599490.209999997</v>
      </c>
      <c r="L62" s="248"/>
      <c r="M62" s="202"/>
      <c r="N62" s="163">
        <v>20</v>
      </c>
      <c r="O62" s="183" t="s">
        <v>115</v>
      </c>
      <c r="P62" s="163"/>
      <c r="Q62" s="163" t="s">
        <v>21</v>
      </c>
      <c r="R62" s="163" t="s">
        <v>113</v>
      </c>
      <c r="S62" s="163" t="s">
        <v>114</v>
      </c>
      <c r="T62" s="164">
        <v>3659.0699999999997</v>
      </c>
      <c r="U62" s="167">
        <v>5903</v>
      </c>
    </row>
    <row r="63" spans="1:21" ht="16.5" customHeight="1">
      <c r="A63" s="233"/>
      <c r="B63" s="239"/>
      <c r="C63" s="629" t="s">
        <v>41</v>
      </c>
      <c r="D63" s="630"/>
      <c r="E63" s="630"/>
      <c r="F63" s="630"/>
      <c r="G63" s="630"/>
      <c r="H63" s="631"/>
      <c r="I63" s="282"/>
      <c r="J63" s="282"/>
      <c r="K63" s="255">
        <f>SUM(K62)</f>
        <v>21599490.209999997</v>
      </c>
      <c r="L63" s="248"/>
      <c r="M63" s="202"/>
      <c r="N63" s="629" t="s">
        <v>41</v>
      </c>
      <c r="O63" s="630"/>
      <c r="P63" s="630"/>
      <c r="Q63" s="630"/>
      <c r="R63" s="630"/>
      <c r="S63" s="631"/>
      <c r="T63" s="282"/>
      <c r="U63" s="282"/>
    </row>
    <row r="64" spans="1:21" ht="16.5" customHeight="1">
      <c r="A64" s="233"/>
      <c r="B64" s="239"/>
      <c r="C64" s="159">
        <v>22</v>
      </c>
      <c r="D64" s="249">
        <v>4.2</v>
      </c>
      <c r="E64" s="159" t="s">
        <v>21</v>
      </c>
      <c r="F64" s="159"/>
      <c r="G64" s="159" t="s">
        <v>116</v>
      </c>
      <c r="H64" s="159"/>
      <c r="I64" s="159"/>
      <c r="J64" s="159"/>
      <c r="K64" s="250"/>
      <c r="L64" s="248"/>
      <c r="M64" s="202"/>
      <c r="N64" s="283"/>
      <c r="O64" s="160"/>
      <c r="P64" s="160"/>
      <c r="Q64" s="160"/>
      <c r="R64" s="160"/>
      <c r="S64" s="284"/>
      <c r="T64" s="282"/>
      <c r="U64" s="282"/>
    </row>
    <row r="65" spans="1:21" ht="16.5" customHeight="1">
      <c r="A65" s="233"/>
      <c r="B65" s="239"/>
      <c r="C65" s="163">
        <v>23</v>
      </c>
      <c r="D65" s="183" t="s">
        <v>117</v>
      </c>
      <c r="E65" s="163"/>
      <c r="F65" s="163" t="s">
        <v>21</v>
      </c>
      <c r="G65" s="155" t="s">
        <v>118</v>
      </c>
      <c r="H65" s="163" t="s">
        <v>60</v>
      </c>
      <c r="I65" s="164">
        <v>32</v>
      </c>
      <c r="J65" s="167">
        <v>9722</v>
      </c>
      <c r="K65" s="166">
        <f>I65*J65</f>
        <v>311104</v>
      </c>
      <c r="L65" s="248"/>
      <c r="M65" s="202"/>
      <c r="N65" s="283"/>
      <c r="O65" s="160"/>
      <c r="P65" s="160"/>
      <c r="Q65" s="160"/>
      <c r="R65" s="160"/>
      <c r="S65" s="284"/>
      <c r="T65" s="282"/>
      <c r="U65" s="282"/>
    </row>
    <row r="66" spans="1:21" ht="16.5" customHeight="1">
      <c r="A66" s="233"/>
      <c r="B66" s="239"/>
      <c r="C66" s="629" t="s">
        <v>41</v>
      </c>
      <c r="D66" s="630"/>
      <c r="E66" s="630"/>
      <c r="F66" s="630"/>
      <c r="G66" s="630"/>
      <c r="H66" s="631"/>
      <c r="I66" s="282"/>
      <c r="J66" s="282"/>
      <c r="K66" s="255">
        <f>SUM(K65)</f>
        <v>311104</v>
      </c>
      <c r="L66" s="248"/>
      <c r="M66" s="202"/>
      <c r="N66" s="283"/>
      <c r="O66" s="160"/>
      <c r="P66" s="160"/>
      <c r="Q66" s="160"/>
      <c r="R66" s="160"/>
      <c r="S66" s="284"/>
      <c r="T66" s="282"/>
      <c r="U66" s="282"/>
    </row>
    <row r="67" spans="1:21" ht="16.5" customHeight="1">
      <c r="A67" s="233"/>
      <c r="B67" s="239"/>
      <c r="C67" s="159">
        <v>24</v>
      </c>
      <c r="D67" s="249">
        <v>4.3</v>
      </c>
      <c r="E67" s="159" t="s">
        <v>21</v>
      </c>
      <c r="F67" s="159"/>
      <c r="G67" s="159" t="s">
        <v>116</v>
      </c>
      <c r="H67" s="159"/>
      <c r="I67" s="159"/>
      <c r="J67" s="159"/>
      <c r="K67" s="250"/>
      <c r="L67" s="248"/>
      <c r="M67" s="202"/>
      <c r="N67" s="283"/>
      <c r="O67" s="160"/>
      <c r="P67" s="160"/>
      <c r="Q67" s="160"/>
      <c r="R67" s="160"/>
      <c r="S67" s="284"/>
      <c r="T67" s="282"/>
      <c r="U67" s="282"/>
    </row>
    <row r="68" spans="1:21" ht="16.5" customHeight="1">
      <c r="A68" s="233"/>
      <c r="B68" s="239"/>
      <c r="C68" s="163">
        <v>25</v>
      </c>
      <c r="D68" s="183" t="s">
        <v>119</v>
      </c>
      <c r="E68" s="163"/>
      <c r="F68" s="163" t="s">
        <v>21</v>
      </c>
      <c r="G68" s="155" t="s">
        <v>120</v>
      </c>
      <c r="H68" s="163" t="s">
        <v>32</v>
      </c>
      <c r="I68" s="164">
        <v>1</v>
      </c>
      <c r="J68" s="167">
        <v>66335</v>
      </c>
      <c r="K68" s="166">
        <f>I68*J68</f>
        <v>66335</v>
      </c>
      <c r="L68" s="248"/>
      <c r="M68" s="202"/>
      <c r="N68" s="283"/>
      <c r="O68" s="160"/>
      <c r="P68" s="160"/>
      <c r="Q68" s="160"/>
      <c r="R68" s="160"/>
      <c r="S68" s="284"/>
      <c r="T68" s="282"/>
      <c r="U68" s="282"/>
    </row>
    <row r="69" spans="1:21" ht="16.5" customHeight="1">
      <c r="A69" s="233"/>
      <c r="B69" s="239"/>
      <c r="C69" s="629" t="s">
        <v>41</v>
      </c>
      <c r="D69" s="630"/>
      <c r="E69" s="630"/>
      <c r="F69" s="630"/>
      <c r="G69" s="630"/>
      <c r="H69" s="631"/>
      <c r="I69" s="282"/>
      <c r="J69" s="282"/>
      <c r="K69" s="255">
        <f>SUM(K68)</f>
        <v>66335</v>
      </c>
      <c r="L69" s="248"/>
      <c r="M69" s="202"/>
      <c r="N69" s="283"/>
      <c r="O69" s="160"/>
      <c r="P69" s="160"/>
      <c r="Q69" s="160"/>
      <c r="R69" s="160"/>
      <c r="S69" s="284"/>
      <c r="T69" s="282"/>
      <c r="U69" s="282"/>
    </row>
    <row r="70" spans="1:21" ht="16.5" customHeight="1">
      <c r="A70" s="233"/>
      <c r="B70" s="239"/>
      <c r="C70" s="159">
        <v>26</v>
      </c>
      <c r="D70" s="249">
        <v>4.4000000000000004</v>
      </c>
      <c r="E70" s="159" t="s">
        <v>21</v>
      </c>
      <c r="F70" s="159"/>
      <c r="G70" s="159" t="s">
        <v>121</v>
      </c>
      <c r="H70" s="159"/>
      <c r="I70" s="159"/>
      <c r="J70" s="159"/>
      <c r="K70" s="250"/>
      <c r="L70" s="248"/>
      <c r="M70" s="202"/>
      <c r="N70" s="159">
        <v>21</v>
      </c>
      <c r="O70" s="249">
        <v>4.4000000000000004</v>
      </c>
      <c r="P70" s="159" t="s">
        <v>21</v>
      </c>
      <c r="Q70" s="159"/>
      <c r="R70" s="159" t="s">
        <v>121</v>
      </c>
      <c r="S70" s="159"/>
      <c r="T70" s="159"/>
      <c r="U70" s="159"/>
    </row>
    <row r="71" spans="1:21" ht="41.25" customHeight="1">
      <c r="A71" s="233"/>
      <c r="B71" s="239"/>
      <c r="C71" s="163">
        <v>27</v>
      </c>
      <c r="D71" s="183" t="s">
        <v>122</v>
      </c>
      <c r="E71" s="163"/>
      <c r="F71" s="163" t="s">
        <v>21</v>
      </c>
      <c r="G71" s="155" t="s">
        <v>123</v>
      </c>
      <c r="H71" s="163" t="s">
        <v>60</v>
      </c>
      <c r="I71" s="164">
        <v>7</v>
      </c>
      <c r="J71" s="167">
        <v>23940</v>
      </c>
      <c r="K71" s="166">
        <f t="shared" ref="K71:K72" si="3">I71*J71</f>
        <v>167580</v>
      </c>
      <c r="L71" s="248"/>
      <c r="M71" s="202"/>
      <c r="N71" s="163">
        <v>22</v>
      </c>
      <c r="O71" s="183" t="s">
        <v>122</v>
      </c>
      <c r="P71" s="163"/>
      <c r="Q71" s="163" t="s">
        <v>21</v>
      </c>
      <c r="R71" s="163" t="s">
        <v>123</v>
      </c>
      <c r="S71" s="163" t="s">
        <v>60</v>
      </c>
      <c r="T71" s="164">
        <v>7</v>
      </c>
      <c r="U71" s="167">
        <v>23940</v>
      </c>
    </row>
    <row r="72" spans="1:21" ht="49.5" customHeight="1">
      <c r="A72" s="233"/>
      <c r="B72" s="239"/>
      <c r="C72" s="163">
        <v>28</v>
      </c>
      <c r="D72" s="183" t="s">
        <v>124</v>
      </c>
      <c r="E72" s="163"/>
      <c r="F72" s="163" t="s">
        <v>21</v>
      </c>
      <c r="G72" s="155" t="s">
        <v>125</v>
      </c>
      <c r="H72" s="163" t="s">
        <v>32</v>
      </c>
      <c r="I72" s="164">
        <v>2</v>
      </c>
      <c r="J72" s="167">
        <v>87459</v>
      </c>
      <c r="K72" s="166">
        <f t="shared" si="3"/>
        <v>174918</v>
      </c>
      <c r="L72" s="248"/>
      <c r="M72" s="202"/>
      <c r="N72" s="163">
        <v>23</v>
      </c>
      <c r="O72" s="183" t="s">
        <v>124</v>
      </c>
      <c r="P72" s="163"/>
      <c r="Q72" s="163" t="s">
        <v>21</v>
      </c>
      <c r="R72" s="163" t="s">
        <v>125</v>
      </c>
      <c r="S72" s="163" t="s">
        <v>32</v>
      </c>
      <c r="T72" s="164">
        <v>2</v>
      </c>
      <c r="U72" s="167">
        <v>87459</v>
      </c>
    </row>
    <row r="73" spans="1:21" ht="16.5" customHeight="1">
      <c r="A73" s="233"/>
      <c r="B73" s="239"/>
      <c r="C73" s="629" t="s">
        <v>41</v>
      </c>
      <c r="D73" s="630"/>
      <c r="E73" s="630"/>
      <c r="F73" s="630"/>
      <c r="G73" s="630"/>
      <c r="H73" s="631"/>
      <c r="I73" s="163"/>
      <c r="J73" s="163"/>
      <c r="K73" s="255">
        <f>SUM(K71:K72)</f>
        <v>342498</v>
      </c>
      <c r="L73" s="248"/>
      <c r="M73" s="202"/>
      <c r="N73" s="629" t="s">
        <v>41</v>
      </c>
      <c r="O73" s="630"/>
      <c r="P73" s="630"/>
      <c r="Q73" s="630"/>
      <c r="R73" s="630"/>
      <c r="S73" s="631"/>
      <c r="T73" s="163"/>
      <c r="U73" s="163"/>
    </row>
    <row r="74" spans="1:21" ht="16.5" customHeight="1">
      <c r="A74" s="233"/>
      <c r="B74" s="239"/>
      <c r="C74" s="159">
        <v>29</v>
      </c>
      <c r="D74" s="249" t="s">
        <v>126</v>
      </c>
      <c r="E74" s="159" t="s">
        <v>21</v>
      </c>
      <c r="F74" s="159"/>
      <c r="G74" s="159" t="s">
        <v>127</v>
      </c>
      <c r="H74" s="159"/>
      <c r="I74" s="159"/>
      <c r="J74" s="159"/>
      <c r="K74" s="250"/>
      <c r="L74" s="248"/>
      <c r="M74" s="202"/>
      <c r="N74" s="159">
        <v>24</v>
      </c>
      <c r="O74" s="249">
        <v>4.4000000000000004</v>
      </c>
      <c r="P74" s="159" t="s">
        <v>21</v>
      </c>
      <c r="Q74" s="159"/>
      <c r="R74" s="159" t="s">
        <v>116</v>
      </c>
      <c r="S74" s="159"/>
      <c r="T74" s="159"/>
      <c r="U74" s="159"/>
    </row>
    <row r="75" spans="1:21" ht="33" customHeight="1">
      <c r="A75" s="233"/>
      <c r="B75" s="239"/>
      <c r="C75" s="163">
        <v>30</v>
      </c>
      <c r="D75" s="183" t="s">
        <v>128</v>
      </c>
      <c r="E75" s="163"/>
      <c r="F75" s="163" t="s">
        <v>21</v>
      </c>
      <c r="G75" s="155" t="s">
        <v>129</v>
      </c>
      <c r="H75" s="163" t="s">
        <v>32</v>
      </c>
      <c r="I75" s="164">
        <v>1</v>
      </c>
      <c r="J75" s="167">
        <v>142528</v>
      </c>
      <c r="K75" s="166">
        <f t="shared" ref="K75:K76" si="4">I75*J75</f>
        <v>142528</v>
      </c>
      <c r="L75" s="248"/>
      <c r="M75" s="202"/>
      <c r="N75" s="163">
        <v>25</v>
      </c>
      <c r="O75" s="183" t="s">
        <v>117</v>
      </c>
      <c r="P75" s="163"/>
      <c r="Q75" s="163" t="s">
        <v>21</v>
      </c>
      <c r="R75" s="163" t="s">
        <v>120</v>
      </c>
      <c r="S75" s="163" t="s">
        <v>32</v>
      </c>
      <c r="T75" s="164">
        <v>1</v>
      </c>
      <c r="U75" s="167">
        <v>66335</v>
      </c>
    </row>
    <row r="76" spans="1:21" ht="33" customHeight="1">
      <c r="A76" s="233"/>
      <c r="B76" s="239"/>
      <c r="C76" s="163">
        <v>31</v>
      </c>
      <c r="D76" s="183" t="s">
        <v>130</v>
      </c>
      <c r="E76" s="163"/>
      <c r="F76" s="163" t="s">
        <v>21</v>
      </c>
      <c r="G76" s="155" t="s">
        <v>131</v>
      </c>
      <c r="H76" s="163" t="s">
        <v>32</v>
      </c>
      <c r="I76" s="164">
        <v>1</v>
      </c>
      <c r="J76" s="167">
        <v>142528</v>
      </c>
      <c r="K76" s="166">
        <f t="shared" si="4"/>
        <v>142528</v>
      </c>
      <c r="L76" s="248"/>
      <c r="M76" s="202"/>
      <c r="N76" s="220"/>
      <c r="O76" s="285"/>
      <c r="P76" s="182"/>
      <c r="Q76" s="182"/>
      <c r="R76" s="182"/>
      <c r="S76" s="253"/>
      <c r="T76" s="164"/>
      <c r="U76" s="167"/>
    </row>
    <row r="77" spans="1:21" ht="16.5" customHeight="1">
      <c r="A77" s="233"/>
      <c r="B77" s="239"/>
      <c r="C77" s="629" t="s">
        <v>41</v>
      </c>
      <c r="D77" s="630"/>
      <c r="E77" s="630"/>
      <c r="F77" s="630"/>
      <c r="G77" s="630"/>
      <c r="H77" s="631"/>
      <c r="I77" s="282"/>
      <c r="J77" s="282"/>
      <c r="K77" s="255">
        <f>SUM(K75:K76)</f>
        <v>285056</v>
      </c>
      <c r="L77" s="248"/>
      <c r="M77" s="202"/>
      <c r="N77" s="629" t="s">
        <v>41</v>
      </c>
      <c r="O77" s="630"/>
      <c r="P77" s="630"/>
      <c r="Q77" s="630"/>
      <c r="R77" s="630"/>
      <c r="S77" s="631"/>
      <c r="T77" s="282"/>
      <c r="U77" s="282"/>
    </row>
    <row r="78" spans="1:21" ht="16.5" customHeight="1">
      <c r="A78" s="233"/>
      <c r="B78" s="239"/>
      <c r="C78" s="259">
        <v>32</v>
      </c>
      <c r="D78" s="207">
        <v>4.1900000000000004</v>
      </c>
      <c r="E78" s="207" t="s">
        <v>21</v>
      </c>
      <c r="F78" s="207"/>
      <c r="G78" s="207" t="s">
        <v>132</v>
      </c>
      <c r="H78" s="207"/>
      <c r="I78" s="207"/>
      <c r="J78" s="207"/>
      <c r="K78" s="260"/>
      <c r="L78" s="248"/>
      <c r="M78" s="202"/>
      <c r="N78" s="259">
        <v>26</v>
      </c>
      <c r="O78" s="207"/>
      <c r="P78" s="207" t="s">
        <v>21</v>
      </c>
      <c r="Q78" s="207"/>
      <c r="R78" s="207" t="s">
        <v>133</v>
      </c>
      <c r="S78" s="207"/>
      <c r="T78" s="207"/>
      <c r="U78" s="207"/>
    </row>
    <row r="79" spans="1:21" ht="33" customHeight="1">
      <c r="A79" s="233"/>
      <c r="B79" s="239"/>
      <c r="C79" s="275">
        <v>33</v>
      </c>
      <c r="D79" s="183" t="s">
        <v>134</v>
      </c>
      <c r="E79" s="178"/>
      <c r="F79" s="178" t="s">
        <v>21</v>
      </c>
      <c r="G79" s="176" t="s">
        <v>135</v>
      </c>
      <c r="H79" s="178" t="s">
        <v>32</v>
      </c>
      <c r="I79" s="177">
        <v>1</v>
      </c>
      <c r="J79" s="180">
        <v>701214</v>
      </c>
      <c r="K79" s="174">
        <f t="shared" ref="K79:K80" si="5">I79*J79</f>
        <v>701214</v>
      </c>
      <c r="L79" s="248"/>
      <c r="M79" s="202"/>
      <c r="N79" s="275">
        <v>27</v>
      </c>
      <c r="O79" s="183" t="s">
        <v>136</v>
      </c>
      <c r="P79" s="178"/>
      <c r="Q79" s="178" t="s">
        <v>21</v>
      </c>
      <c r="R79" s="178" t="s">
        <v>137</v>
      </c>
      <c r="S79" s="178" t="s">
        <v>32</v>
      </c>
      <c r="T79" s="177">
        <v>1</v>
      </c>
      <c r="U79" s="180">
        <v>142528</v>
      </c>
    </row>
    <row r="80" spans="1:21" ht="31.5" customHeight="1">
      <c r="A80" s="233"/>
      <c r="B80" s="239"/>
      <c r="C80" s="275">
        <v>34</v>
      </c>
      <c r="D80" s="183" t="s">
        <v>138</v>
      </c>
      <c r="E80" s="178"/>
      <c r="F80" s="178" t="s">
        <v>21</v>
      </c>
      <c r="G80" s="176" t="s">
        <v>139</v>
      </c>
      <c r="H80" s="178" t="s">
        <v>32</v>
      </c>
      <c r="I80" s="177">
        <v>1</v>
      </c>
      <c r="J80" s="180">
        <v>670323</v>
      </c>
      <c r="K80" s="174">
        <f t="shared" si="5"/>
        <v>670323</v>
      </c>
      <c r="L80" s="248"/>
      <c r="M80" s="202"/>
      <c r="N80" s="275">
        <v>28</v>
      </c>
      <c r="O80" s="183" t="s">
        <v>140</v>
      </c>
      <c r="P80" s="178"/>
      <c r="Q80" s="178" t="s">
        <v>21</v>
      </c>
      <c r="R80" s="178" t="s">
        <v>131</v>
      </c>
      <c r="S80" s="178" t="s">
        <v>32</v>
      </c>
      <c r="T80" s="177">
        <v>1</v>
      </c>
      <c r="U80" s="180">
        <v>142528</v>
      </c>
    </row>
    <row r="81" spans="1:21" ht="16.5" customHeight="1">
      <c r="A81" s="233"/>
      <c r="B81" s="239"/>
      <c r="C81" s="629" t="s">
        <v>41</v>
      </c>
      <c r="D81" s="630"/>
      <c r="E81" s="630"/>
      <c r="F81" s="630"/>
      <c r="G81" s="630"/>
      <c r="H81" s="631"/>
      <c r="I81" s="163"/>
      <c r="J81" s="163"/>
      <c r="K81" s="255">
        <f>SUM(K79:K80)</f>
        <v>1371537</v>
      </c>
      <c r="L81" s="248"/>
      <c r="M81" s="202"/>
      <c r="N81" s="629" t="s">
        <v>41</v>
      </c>
      <c r="O81" s="630"/>
      <c r="P81" s="630"/>
      <c r="Q81" s="630"/>
      <c r="R81" s="630"/>
      <c r="S81" s="631"/>
      <c r="T81" s="163"/>
      <c r="U81" s="163"/>
    </row>
    <row r="82" spans="1:21" ht="16.5" customHeight="1">
      <c r="A82" s="233"/>
      <c r="B82" s="239"/>
      <c r="C82" s="259">
        <v>35</v>
      </c>
      <c r="D82" s="207">
        <v>8</v>
      </c>
      <c r="E82" s="207" t="s">
        <v>21</v>
      </c>
      <c r="F82" s="207"/>
      <c r="G82" s="207" t="s">
        <v>29</v>
      </c>
      <c r="H82" s="207"/>
      <c r="I82" s="207"/>
      <c r="J82" s="207"/>
      <c r="K82" s="260"/>
      <c r="L82" s="248"/>
      <c r="M82" s="202"/>
      <c r="N82" s="259">
        <v>29</v>
      </c>
      <c r="O82" s="207" t="s">
        <v>141</v>
      </c>
      <c r="P82" s="207" t="s">
        <v>21</v>
      </c>
      <c r="Q82" s="207"/>
      <c r="R82" s="207" t="s">
        <v>29</v>
      </c>
      <c r="S82" s="207"/>
      <c r="T82" s="207"/>
      <c r="U82" s="207"/>
    </row>
    <row r="83" spans="1:21" ht="33" customHeight="1">
      <c r="A83" s="233"/>
      <c r="B83" s="239"/>
      <c r="C83" s="163">
        <v>30</v>
      </c>
      <c r="D83" s="261" t="s">
        <v>142</v>
      </c>
      <c r="E83" s="163"/>
      <c r="F83" s="163" t="s">
        <v>21</v>
      </c>
      <c r="G83" s="155" t="s">
        <v>143</v>
      </c>
      <c r="H83" s="163" t="s">
        <v>32</v>
      </c>
      <c r="I83" s="164">
        <v>8</v>
      </c>
      <c r="J83" s="167">
        <v>15733</v>
      </c>
      <c r="K83" s="166">
        <f t="shared" ref="K83:K85" si="6">I83*J83</f>
        <v>125864</v>
      </c>
      <c r="L83" s="248"/>
      <c r="M83" s="202"/>
      <c r="N83" s="163">
        <v>30</v>
      </c>
      <c r="O83" s="261" t="s">
        <v>144</v>
      </c>
      <c r="P83" s="163"/>
      <c r="Q83" s="163" t="s">
        <v>21</v>
      </c>
      <c r="R83" s="163" t="s">
        <v>145</v>
      </c>
      <c r="S83" s="163" t="s">
        <v>146</v>
      </c>
      <c r="T83" s="164">
        <v>8</v>
      </c>
      <c r="U83" s="167">
        <v>15733</v>
      </c>
    </row>
    <row r="84" spans="1:21" ht="36.75" customHeight="1">
      <c r="A84" s="233"/>
      <c r="B84" s="239"/>
      <c r="C84" s="163">
        <v>31</v>
      </c>
      <c r="D84" s="261">
        <v>8.6</v>
      </c>
      <c r="E84" s="163"/>
      <c r="F84" s="163" t="s">
        <v>21</v>
      </c>
      <c r="G84" s="155" t="s">
        <v>147</v>
      </c>
      <c r="H84" s="163" t="s">
        <v>32</v>
      </c>
      <c r="I84" s="164">
        <v>2</v>
      </c>
      <c r="J84" s="167">
        <v>376716</v>
      </c>
      <c r="K84" s="166">
        <f t="shared" si="6"/>
        <v>753432</v>
      </c>
      <c r="L84" s="248"/>
      <c r="M84" s="202"/>
      <c r="N84" s="163">
        <v>31</v>
      </c>
      <c r="O84" s="261">
        <v>20.6</v>
      </c>
      <c r="P84" s="163"/>
      <c r="Q84" s="163" t="s">
        <v>21</v>
      </c>
      <c r="R84" s="163" t="s">
        <v>148</v>
      </c>
      <c r="S84" s="163" t="s">
        <v>146</v>
      </c>
      <c r="T84" s="164">
        <v>2</v>
      </c>
      <c r="U84" s="167">
        <v>480677</v>
      </c>
    </row>
    <row r="85" spans="1:21" ht="53.25" customHeight="1">
      <c r="A85" s="233"/>
      <c r="B85" s="239"/>
      <c r="C85" s="163">
        <v>32</v>
      </c>
      <c r="D85" s="261">
        <v>8.5</v>
      </c>
      <c r="E85" s="163"/>
      <c r="F85" s="163" t="s">
        <v>21</v>
      </c>
      <c r="G85" s="155" t="s">
        <v>149</v>
      </c>
      <c r="H85" s="163" t="s">
        <v>32</v>
      </c>
      <c r="I85" s="164">
        <v>4</v>
      </c>
      <c r="J85" s="167">
        <v>250853</v>
      </c>
      <c r="K85" s="166">
        <f t="shared" si="6"/>
        <v>1003412</v>
      </c>
      <c r="L85" s="248"/>
      <c r="M85" s="202"/>
      <c r="N85" s="163">
        <v>32</v>
      </c>
      <c r="O85" s="261">
        <v>8.5</v>
      </c>
      <c r="P85" s="163"/>
      <c r="Q85" s="163" t="s">
        <v>21</v>
      </c>
      <c r="R85" s="163" t="s">
        <v>149</v>
      </c>
      <c r="S85" s="163" t="s">
        <v>32</v>
      </c>
      <c r="T85" s="164">
        <v>4</v>
      </c>
      <c r="U85" s="167">
        <v>250853</v>
      </c>
    </row>
    <row r="86" spans="1:21" ht="16.5" customHeight="1">
      <c r="A86" s="233"/>
      <c r="B86" s="239"/>
      <c r="C86" s="262" t="s">
        <v>41</v>
      </c>
      <c r="D86" s="263"/>
      <c r="E86" s="264"/>
      <c r="F86" s="264"/>
      <c r="G86" s="168"/>
      <c r="H86" s="168"/>
      <c r="I86" s="169"/>
      <c r="J86" s="170"/>
      <c r="K86" s="265">
        <f>SUM(K83:K85)</f>
        <v>1882708</v>
      </c>
      <c r="L86" s="248"/>
      <c r="M86" s="202"/>
      <c r="N86" s="262" t="s">
        <v>41</v>
      </c>
      <c r="O86" s="263"/>
      <c r="P86" s="264"/>
      <c r="Q86" s="264"/>
      <c r="R86" s="168"/>
      <c r="S86" s="168"/>
      <c r="T86" s="169"/>
      <c r="U86" s="170"/>
    </row>
    <row r="87" spans="1:21" ht="16.5" customHeight="1">
      <c r="A87" s="233"/>
      <c r="B87" s="239"/>
      <c r="C87" s="632" t="s">
        <v>42</v>
      </c>
      <c r="D87" s="633"/>
      <c r="E87" s="633"/>
      <c r="F87" s="633"/>
      <c r="G87" s="633"/>
      <c r="H87" s="633"/>
      <c r="I87" s="633"/>
      <c r="J87" s="634"/>
      <c r="K87" s="256">
        <f>ROUND(K40+K46+K49+K54+K57+K60+K63+K66+K69+K73+K77+K81+K86,0)</f>
        <v>56893502</v>
      </c>
      <c r="L87" s="248"/>
      <c r="M87" s="202"/>
      <c r="N87" s="632" t="s">
        <v>42</v>
      </c>
      <c r="O87" s="633"/>
      <c r="P87" s="633"/>
      <c r="Q87" s="633"/>
      <c r="R87" s="633"/>
      <c r="S87" s="633"/>
      <c r="T87" s="633"/>
      <c r="U87" s="634"/>
    </row>
    <row r="88" spans="1:21" ht="16.5" customHeight="1">
      <c r="A88" s="233"/>
      <c r="B88" s="239"/>
      <c r="C88" s="286"/>
      <c r="D88" s="287"/>
      <c r="E88" s="287"/>
      <c r="F88" s="287"/>
      <c r="G88" s="287"/>
      <c r="H88" s="287"/>
      <c r="I88" s="287"/>
      <c r="J88" s="287"/>
      <c r="K88" s="288"/>
      <c r="L88" s="248"/>
      <c r="M88" s="202"/>
      <c r="N88" s="289"/>
      <c r="O88" s="290"/>
      <c r="P88" s="290"/>
      <c r="Q88" s="290"/>
      <c r="R88" s="290"/>
      <c r="S88" s="290"/>
      <c r="T88" s="290"/>
      <c r="U88" s="290"/>
    </row>
    <row r="89" spans="1:21" ht="16.5" customHeight="1">
      <c r="A89" s="233"/>
      <c r="B89" s="239"/>
      <c r="C89" s="644" t="s">
        <v>43</v>
      </c>
      <c r="D89" s="645"/>
      <c r="E89" s="645"/>
      <c r="F89" s="645"/>
      <c r="G89" s="645"/>
      <c r="H89" s="645"/>
      <c r="I89" s="645"/>
      <c r="J89" s="645"/>
      <c r="K89" s="646"/>
      <c r="L89" s="248"/>
      <c r="M89" s="202"/>
      <c r="N89" s="644" t="s">
        <v>43</v>
      </c>
      <c r="O89" s="645"/>
      <c r="P89" s="645"/>
      <c r="Q89" s="645"/>
      <c r="R89" s="645"/>
      <c r="S89" s="645"/>
      <c r="T89" s="645"/>
      <c r="U89" s="646"/>
    </row>
    <row r="90" spans="1:21" ht="16.5" customHeight="1">
      <c r="A90" s="233"/>
      <c r="B90" s="239"/>
      <c r="C90" s="259">
        <v>1</v>
      </c>
      <c r="D90" s="207">
        <v>3</v>
      </c>
      <c r="E90" s="207" t="s">
        <v>21</v>
      </c>
      <c r="F90" s="207"/>
      <c r="G90" s="207" t="s">
        <v>150</v>
      </c>
      <c r="H90" s="207"/>
      <c r="I90" s="207"/>
      <c r="J90" s="207"/>
      <c r="K90" s="260"/>
      <c r="L90" s="248"/>
      <c r="M90" s="202"/>
      <c r="N90" s="259">
        <v>1</v>
      </c>
      <c r="O90" s="207">
        <v>3</v>
      </c>
      <c r="P90" s="207" t="s">
        <v>21</v>
      </c>
      <c r="Q90" s="207"/>
      <c r="R90" s="207" t="s">
        <v>150</v>
      </c>
      <c r="S90" s="207"/>
      <c r="T90" s="207"/>
      <c r="U90" s="207"/>
    </row>
    <row r="91" spans="1:21" ht="55.5" customHeight="1">
      <c r="A91" s="233"/>
      <c r="B91" s="239"/>
      <c r="C91" s="291">
        <v>2</v>
      </c>
      <c r="D91" s="292" t="s">
        <v>151</v>
      </c>
      <c r="E91" s="291"/>
      <c r="F91" s="291"/>
      <c r="G91" s="184" t="s">
        <v>152</v>
      </c>
      <c r="H91" s="291"/>
      <c r="I91" s="185"/>
      <c r="J91" s="186"/>
      <c r="K91" s="187"/>
      <c r="L91" s="248"/>
      <c r="M91" s="202"/>
      <c r="N91" s="291">
        <v>2</v>
      </c>
      <c r="O91" s="292"/>
      <c r="P91" s="291"/>
      <c r="Q91" s="291"/>
      <c r="R91" s="184" t="s">
        <v>153</v>
      </c>
      <c r="S91" s="291"/>
      <c r="T91" s="185"/>
      <c r="U91" s="186"/>
    </row>
    <row r="92" spans="1:21" ht="33.75" customHeight="1">
      <c r="A92" s="233"/>
      <c r="B92" s="243"/>
      <c r="C92" s="163">
        <v>3</v>
      </c>
      <c r="D92" s="261" t="s">
        <v>154</v>
      </c>
      <c r="E92" s="163"/>
      <c r="F92" s="163" t="s">
        <v>21</v>
      </c>
      <c r="G92" s="155" t="s">
        <v>155</v>
      </c>
      <c r="H92" s="163" t="s">
        <v>60</v>
      </c>
      <c r="I92" s="164">
        <v>32</v>
      </c>
      <c r="J92" s="167">
        <v>248223</v>
      </c>
      <c r="K92" s="166">
        <f>I92*J92</f>
        <v>7943136</v>
      </c>
      <c r="L92" s="248"/>
      <c r="M92" s="202"/>
      <c r="N92" s="163">
        <v>3</v>
      </c>
      <c r="O92" s="261" t="s">
        <v>50</v>
      </c>
      <c r="P92" s="163"/>
      <c r="Q92" s="163" t="s">
        <v>21</v>
      </c>
      <c r="R92" s="163" t="s">
        <v>156</v>
      </c>
      <c r="S92" s="163" t="s">
        <v>60</v>
      </c>
      <c r="T92" s="164">
        <v>32</v>
      </c>
      <c r="U92" s="167">
        <v>266823</v>
      </c>
    </row>
    <row r="93" spans="1:21" ht="16.5" customHeight="1">
      <c r="A93" s="233"/>
      <c r="B93" s="239"/>
      <c r="C93" s="262" t="s">
        <v>41</v>
      </c>
      <c r="D93" s="263"/>
      <c r="E93" s="264"/>
      <c r="F93" s="264"/>
      <c r="G93" s="168"/>
      <c r="H93" s="168"/>
      <c r="I93" s="169"/>
      <c r="J93" s="170"/>
      <c r="K93" s="265">
        <f>SUM(K92)</f>
        <v>7943136</v>
      </c>
      <c r="L93" s="248"/>
      <c r="M93" s="202"/>
      <c r="N93" s="262" t="s">
        <v>41</v>
      </c>
      <c r="O93" s="263"/>
      <c r="P93" s="264"/>
      <c r="Q93" s="264"/>
      <c r="R93" s="168"/>
      <c r="S93" s="168"/>
      <c r="T93" s="169"/>
      <c r="U93" s="170"/>
    </row>
    <row r="94" spans="1:21" ht="36" customHeight="1">
      <c r="A94" s="233"/>
      <c r="B94" s="239"/>
      <c r="C94" s="159">
        <v>4</v>
      </c>
      <c r="D94" s="293" t="s">
        <v>157</v>
      </c>
      <c r="E94" s="159" t="s">
        <v>21</v>
      </c>
      <c r="F94" s="159"/>
      <c r="G94" s="159" t="s">
        <v>158</v>
      </c>
      <c r="H94" s="159"/>
      <c r="I94" s="188"/>
      <c r="J94" s="189"/>
      <c r="K94" s="190"/>
      <c r="L94" s="248"/>
      <c r="M94" s="202"/>
      <c r="N94" s="159">
        <v>4</v>
      </c>
      <c r="O94" s="293" t="s">
        <v>157</v>
      </c>
      <c r="P94" s="159" t="s">
        <v>21</v>
      </c>
      <c r="Q94" s="159"/>
      <c r="R94" s="159" t="s">
        <v>158</v>
      </c>
      <c r="S94" s="159"/>
      <c r="T94" s="188"/>
      <c r="U94" s="189"/>
    </row>
    <row r="95" spans="1:21" ht="31.5" customHeight="1">
      <c r="A95" s="233"/>
      <c r="B95" s="243"/>
      <c r="C95" s="163">
        <v>5</v>
      </c>
      <c r="D95" s="261" t="s">
        <v>159</v>
      </c>
      <c r="E95" s="163"/>
      <c r="F95" s="163" t="s">
        <v>21</v>
      </c>
      <c r="G95" s="155" t="s">
        <v>160</v>
      </c>
      <c r="H95" s="163" t="s">
        <v>60</v>
      </c>
      <c r="I95" s="164">
        <v>7</v>
      </c>
      <c r="J95" s="167">
        <v>564200</v>
      </c>
      <c r="K95" s="166">
        <f>I95*J95</f>
        <v>3949400</v>
      </c>
      <c r="L95" s="248"/>
      <c r="M95" s="202"/>
      <c r="N95" s="163">
        <v>5</v>
      </c>
      <c r="O95" s="261" t="s">
        <v>159</v>
      </c>
      <c r="P95" s="163"/>
      <c r="Q95" s="163" t="s">
        <v>21</v>
      </c>
      <c r="R95" s="163" t="s">
        <v>160</v>
      </c>
      <c r="S95" s="163" t="s">
        <v>60</v>
      </c>
      <c r="T95" s="164">
        <v>7</v>
      </c>
      <c r="U95" s="167">
        <v>564200</v>
      </c>
    </row>
    <row r="96" spans="1:21" ht="16.5" customHeight="1">
      <c r="A96" s="233"/>
      <c r="B96" s="239"/>
      <c r="C96" s="262" t="s">
        <v>41</v>
      </c>
      <c r="D96" s="263"/>
      <c r="E96" s="264"/>
      <c r="F96" s="264"/>
      <c r="G96" s="168"/>
      <c r="H96" s="168"/>
      <c r="I96" s="169"/>
      <c r="J96" s="170"/>
      <c r="K96" s="265">
        <f>SUM(K95)</f>
        <v>3949400</v>
      </c>
      <c r="L96" s="248"/>
      <c r="M96" s="202"/>
      <c r="N96" s="262" t="s">
        <v>41</v>
      </c>
      <c r="O96" s="263"/>
      <c r="P96" s="264"/>
      <c r="Q96" s="264"/>
      <c r="R96" s="168"/>
      <c r="S96" s="168"/>
      <c r="T96" s="169"/>
      <c r="U96" s="170"/>
    </row>
    <row r="97" spans="1:21" ht="16.5" customHeight="1">
      <c r="A97" s="233"/>
      <c r="B97" s="239"/>
      <c r="C97" s="159">
        <v>6</v>
      </c>
      <c r="D97" s="293" t="s">
        <v>161</v>
      </c>
      <c r="E97" s="159" t="s">
        <v>21</v>
      </c>
      <c r="F97" s="159"/>
      <c r="G97" s="159" t="s">
        <v>162</v>
      </c>
      <c r="H97" s="159"/>
      <c r="I97" s="188"/>
      <c r="J97" s="189"/>
      <c r="K97" s="190"/>
      <c r="L97" s="248"/>
      <c r="M97" s="202"/>
      <c r="N97" s="159">
        <v>6</v>
      </c>
      <c r="O97" s="293" t="s">
        <v>161</v>
      </c>
      <c r="P97" s="159" t="s">
        <v>21</v>
      </c>
      <c r="Q97" s="159"/>
      <c r="R97" s="159" t="s">
        <v>162</v>
      </c>
      <c r="S97" s="159"/>
      <c r="T97" s="188"/>
      <c r="U97" s="189"/>
    </row>
    <row r="98" spans="1:21" ht="28.5" customHeight="1">
      <c r="A98" s="233"/>
      <c r="B98" s="239"/>
      <c r="C98" s="163">
        <v>7</v>
      </c>
      <c r="D98" s="261" t="s">
        <v>163</v>
      </c>
      <c r="E98" s="163"/>
      <c r="F98" s="163" t="s">
        <v>21</v>
      </c>
      <c r="G98" s="155" t="s">
        <v>160</v>
      </c>
      <c r="H98" s="163" t="s">
        <v>60</v>
      </c>
      <c r="I98" s="164">
        <v>2</v>
      </c>
      <c r="J98" s="167">
        <v>2582145</v>
      </c>
      <c r="K98" s="166">
        <f>I98*J98</f>
        <v>5164290</v>
      </c>
      <c r="L98" s="248"/>
      <c r="M98" s="202"/>
      <c r="N98" s="163">
        <v>7</v>
      </c>
      <c r="O98" s="261" t="s">
        <v>163</v>
      </c>
      <c r="P98" s="163"/>
      <c r="Q98" s="163" t="s">
        <v>21</v>
      </c>
      <c r="R98" s="163" t="s">
        <v>160</v>
      </c>
      <c r="S98" s="163" t="s">
        <v>60</v>
      </c>
      <c r="T98" s="164">
        <v>2</v>
      </c>
      <c r="U98" s="167">
        <v>2582145</v>
      </c>
    </row>
    <row r="99" spans="1:21" ht="16.5" customHeight="1">
      <c r="A99" s="233"/>
      <c r="B99" s="239"/>
      <c r="C99" s="262" t="s">
        <v>41</v>
      </c>
      <c r="D99" s="263"/>
      <c r="E99" s="264"/>
      <c r="F99" s="264"/>
      <c r="G99" s="168"/>
      <c r="H99" s="168"/>
      <c r="I99" s="169"/>
      <c r="J99" s="170"/>
      <c r="K99" s="265">
        <f>SUM(K98)</f>
        <v>5164290</v>
      </c>
      <c r="L99" s="248"/>
      <c r="M99" s="202"/>
      <c r="N99" s="262" t="s">
        <v>41</v>
      </c>
      <c r="O99" s="263"/>
      <c r="P99" s="264"/>
      <c r="Q99" s="264"/>
      <c r="R99" s="168"/>
      <c r="S99" s="168"/>
      <c r="T99" s="169"/>
      <c r="U99" s="170"/>
    </row>
    <row r="100" spans="1:21" ht="38.25" customHeight="1">
      <c r="A100" s="233"/>
      <c r="B100" s="239"/>
      <c r="C100" s="159">
        <v>8</v>
      </c>
      <c r="D100" s="293" t="s">
        <v>164</v>
      </c>
      <c r="E100" s="159" t="s">
        <v>21</v>
      </c>
      <c r="F100" s="159"/>
      <c r="G100" s="159" t="s">
        <v>165</v>
      </c>
      <c r="H100" s="159"/>
      <c r="I100" s="188"/>
      <c r="J100" s="189"/>
      <c r="K100" s="190"/>
      <c r="L100" s="248"/>
      <c r="M100" s="202"/>
      <c r="N100" s="159">
        <v>6</v>
      </c>
      <c r="O100" s="293" t="s">
        <v>164</v>
      </c>
      <c r="P100" s="159" t="s">
        <v>21</v>
      </c>
      <c r="Q100" s="159"/>
      <c r="R100" s="159" t="s">
        <v>165</v>
      </c>
      <c r="S100" s="159"/>
      <c r="T100" s="188"/>
      <c r="U100" s="189"/>
    </row>
    <row r="101" spans="1:21" ht="34.5" customHeight="1">
      <c r="A101" s="233"/>
      <c r="B101" s="239"/>
      <c r="C101" s="163">
        <v>9</v>
      </c>
      <c r="D101" s="261" t="s">
        <v>166</v>
      </c>
      <c r="E101" s="163"/>
      <c r="F101" s="163" t="s">
        <v>21</v>
      </c>
      <c r="G101" s="155" t="s">
        <v>167</v>
      </c>
      <c r="H101" s="163" t="s">
        <v>32</v>
      </c>
      <c r="I101" s="164">
        <v>1</v>
      </c>
      <c r="J101" s="167">
        <v>7728672</v>
      </c>
      <c r="K101" s="166">
        <f>I101*J101</f>
        <v>7728672</v>
      </c>
      <c r="L101" s="248"/>
      <c r="M101" s="202"/>
      <c r="N101" s="163">
        <v>7</v>
      </c>
      <c r="O101" s="261" t="s">
        <v>166</v>
      </c>
      <c r="P101" s="163"/>
      <c r="Q101" s="163" t="s">
        <v>21</v>
      </c>
      <c r="R101" s="163" t="s">
        <v>167</v>
      </c>
      <c r="S101" s="163" t="s">
        <v>32</v>
      </c>
      <c r="T101" s="164">
        <v>1</v>
      </c>
      <c r="U101" s="167">
        <v>7728672</v>
      </c>
    </row>
    <row r="102" spans="1:21" ht="16.5" customHeight="1">
      <c r="A102" s="233"/>
      <c r="B102" s="239"/>
      <c r="C102" s="262" t="s">
        <v>41</v>
      </c>
      <c r="D102" s="263"/>
      <c r="E102" s="264"/>
      <c r="F102" s="264"/>
      <c r="G102" s="168"/>
      <c r="H102" s="168"/>
      <c r="I102" s="169"/>
      <c r="J102" s="170"/>
      <c r="K102" s="265">
        <f>SUM(K101)</f>
        <v>7728672</v>
      </c>
      <c r="L102" s="248"/>
      <c r="M102" s="202"/>
      <c r="N102" s="262" t="s">
        <v>41</v>
      </c>
      <c r="O102" s="263"/>
      <c r="P102" s="264"/>
      <c r="Q102" s="264"/>
      <c r="R102" s="168"/>
      <c r="S102" s="168"/>
      <c r="T102" s="169"/>
      <c r="U102" s="170"/>
    </row>
    <row r="103" spans="1:21" ht="37.5" customHeight="1">
      <c r="A103" s="233"/>
      <c r="B103" s="239"/>
      <c r="C103" s="159">
        <v>10</v>
      </c>
      <c r="D103" s="293" t="s">
        <v>168</v>
      </c>
      <c r="E103" s="159" t="s">
        <v>21</v>
      </c>
      <c r="F103" s="159"/>
      <c r="G103" s="159" t="s">
        <v>169</v>
      </c>
      <c r="H103" s="159"/>
      <c r="I103" s="188"/>
      <c r="J103" s="189"/>
      <c r="K103" s="190"/>
      <c r="L103" s="248"/>
      <c r="M103" s="202"/>
      <c r="N103" s="159">
        <v>8</v>
      </c>
      <c r="O103" s="293" t="s">
        <v>168</v>
      </c>
      <c r="P103" s="159" t="s">
        <v>21</v>
      </c>
      <c r="Q103" s="159"/>
      <c r="R103" s="159" t="s">
        <v>169</v>
      </c>
      <c r="S103" s="159"/>
      <c r="T103" s="188"/>
      <c r="U103" s="189"/>
    </row>
    <row r="104" spans="1:21" ht="21.75" customHeight="1">
      <c r="A104" s="233"/>
      <c r="B104" s="243"/>
      <c r="C104" s="163">
        <v>11</v>
      </c>
      <c r="D104" s="261" t="s">
        <v>170</v>
      </c>
      <c r="E104" s="163"/>
      <c r="F104" s="163" t="s">
        <v>21</v>
      </c>
      <c r="G104" s="155" t="s">
        <v>171</v>
      </c>
      <c r="H104" s="163" t="s">
        <v>32</v>
      </c>
      <c r="I104" s="164">
        <v>1</v>
      </c>
      <c r="J104" s="167">
        <v>7554194.375</v>
      </c>
      <c r="K104" s="166">
        <f t="shared" ref="K104:K105" si="7">I104*J104</f>
        <v>7554194.375</v>
      </c>
      <c r="L104" s="248"/>
      <c r="M104" s="202"/>
      <c r="N104" s="163">
        <v>9</v>
      </c>
      <c r="O104" s="261" t="s">
        <v>170</v>
      </c>
      <c r="P104" s="163"/>
      <c r="Q104" s="163" t="s">
        <v>21</v>
      </c>
      <c r="R104" s="163" t="s">
        <v>171</v>
      </c>
      <c r="S104" s="163" t="s">
        <v>32</v>
      </c>
      <c r="T104" s="164">
        <v>1</v>
      </c>
      <c r="U104" s="167">
        <v>7554194.375</v>
      </c>
    </row>
    <row r="105" spans="1:21" ht="25.5" customHeight="1">
      <c r="A105" s="233"/>
      <c r="B105" s="243"/>
      <c r="C105" s="163">
        <v>12</v>
      </c>
      <c r="D105" s="261" t="s">
        <v>172</v>
      </c>
      <c r="E105" s="163"/>
      <c r="F105" s="163" t="s">
        <v>21</v>
      </c>
      <c r="G105" s="155" t="s">
        <v>173</v>
      </c>
      <c r="H105" s="163" t="s">
        <v>32</v>
      </c>
      <c r="I105" s="164">
        <v>1</v>
      </c>
      <c r="J105" s="167">
        <v>9442742.96875</v>
      </c>
      <c r="K105" s="166">
        <f t="shared" si="7"/>
        <v>9442742.96875</v>
      </c>
      <c r="L105" s="248"/>
      <c r="M105" s="202"/>
      <c r="N105" s="163">
        <v>10</v>
      </c>
      <c r="O105" s="261" t="s">
        <v>172</v>
      </c>
      <c r="P105" s="163"/>
      <c r="Q105" s="163" t="s">
        <v>21</v>
      </c>
      <c r="R105" s="163" t="s">
        <v>173</v>
      </c>
      <c r="S105" s="163" t="s">
        <v>32</v>
      </c>
      <c r="T105" s="164">
        <v>1</v>
      </c>
      <c r="U105" s="167">
        <v>9442742.96875</v>
      </c>
    </row>
    <row r="106" spans="1:21" ht="16.5" customHeight="1">
      <c r="A106" s="233"/>
      <c r="B106" s="239"/>
      <c r="C106" s="262" t="s">
        <v>41</v>
      </c>
      <c r="D106" s="263"/>
      <c r="E106" s="264"/>
      <c r="F106" s="264"/>
      <c r="G106" s="168"/>
      <c r="H106" s="168"/>
      <c r="I106" s="169"/>
      <c r="J106" s="170"/>
      <c r="K106" s="265">
        <f>SUM(K104:K105)</f>
        <v>16996937.34375</v>
      </c>
      <c r="L106" s="248"/>
      <c r="M106" s="202"/>
      <c r="N106" s="262" t="s">
        <v>41</v>
      </c>
      <c r="O106" s="263"/>
      <c r="P106" s="264"/>
      <c r="Q106" s="264"/>
      <c r="R106" s="168"/>
      <c r="S106" s="168"/>
      <c r="T106" s="169"/>
      <c r="U106" s="170"/>
    </row>
    <row r="107" spans="1:21" ht="16.5" customHeight="1">
      <c r="A107" s="233"/>
      <c r="B107" s="239"/>
      <c r="C107" s="632" t="s">
        <v>52</v>
      </c>
      <c r="D107" s="633"/>
      <c r="E107" s="633"/>
      <c r="F107" s="633"/>
      <c r="G107" s="633"/>
      <c r="H107" s="633"/>
      <c r="I107" s="633"/>
      <c r="J107" s="634"/>
      <c r="K107" s="256">
        <f>ROUND(K93+K96+K99+K102+K106,0)</f>
        <v>41782435</v>
      </c>
      <c r="L107" s="248"/>
      <c r="M107" s="202"/>
      <c r="N107" s="632" t="s">
        <v>52</v>
      </c>
      <c r="O107" s="633"/>
      <c r="P107" s="633"/>
      <c r="Q107" s="633"/>
      <c r="R107" s="633"/>
      <c r="S107" s="633"/>
      <c r="T107" s="633"/>
      <c r="U107" s="634"/>
    </row>
    <row r="108" spans="1:21" ht="16.5" customHeight="1">
      <c r="A108" s="233"/>
      <c r="B108" s="239"/>
      <c r="C108" s="257"/>
      <c r="D108" s="257"/>
      <c r="E108" s="257"/>
      <c r="F108" s="257"/>
      <c r="G108" s="257"/>
      <c r="H108" s="257"/>
      <c r="I108" s="257"/>
      <c r="J108" s="257"/>
      <c r="K108" s="258">
        <f>ROUNDUP(K107,0)</f>
        <v>41782435</v>
      </c>
      <c r="L108" s="248"/>
      <c r="M108" s="202"/>
      <c r="N108" s="257"/>
      <c r="O108" s="257"/>
      <c r="P108" s="257"/>
      <c r="Q108" s="257"/>
      <c r="R108" s="257"/>
      <c r="S108" s="257"/>
      <c r="T108" s="257"/>
      <c r="U108" s="257"/>
    </row>
    <row r="109" spans="1:21" ht="16.5" customHeight="1">
      <c r="A109" s="233"/>
      <c r="B109" s="239"/>
      <c r="C109" s="235"/>
      <c r="D109" s="235"/>
      <c r="E109" s="235"/>
      <c r="F109" s="235"/>
      <c r="G109" s="235"/>
      <c r="H109" s="235"/>
      <c r="I109" s="235"/>
      <c r="J109" s="235"/>
      <c r="K109" s="235"/>
      <c r="L109" s="248"/>
      <c r="M109" s="202"/>
      <c r="N109" s="235"/>
      <c r="O109" s="235"/>
      <c r="P109" s="235"/>
      <c r="Q109" s="235"/>
      <c r="R109" s="235"/>
      <c r="S109" s="235"/>
      <c r="T109" s="235"/>
      <c r="U109" s="235"/>
    </row>
    <row r="110" spans="1:21" ht="48.75" customHeight="1">
      <c r="A110" s="233"/>
      <c r="B110" s="247">
        <v>3</v>
      </c>
      <c r="C110" s="647" t="s">
        <v>174</v>
      </c>
      <c r="D110" s="633"/>
      <c r="E110" s="633"/>
      <c r="F110" s="633"/>
      <c r="G110" s="633"/>
      <c r="H110" s="633"/>
      <c r="I110" s="633"/>
      <c r="J110" s="633"/>
      <c r="K110" s="633"/>
      <c r="L110" s="248"/>
      <c r="M110" s="202"/>
      <c r="N110" s="647" t="s">
        <v>174</v>
      </c>
      <c r="O110" s="633"/>
      <c r="P110" s="633"/>
      <c r="Q110" s="633"/>
      <c r="R110" s="633"/>
      <c r="S110" s="633"/>
      <c r="T110" s="633"/>
      <c r="U110" s="633"/>
    </row>
    <row r="111" spans="1:21" ht="16.5" customHeight="1">
      <c r="A111" s="233"/>
      <c r="B111" s="239"/>
      <c r="C111" s="644" t="s">
        <v>175</v>
      </c>
      <c r="D111" s="645"/>
      <c r="E111" s="645"/>
      <c r="F111" s="645"/>
      <c r="G111" s="645"/>
      <c r="H111" s="645"/>
      <c r="I111" s="645"/>
      <c r="J111" s="645"/>
      <c r="K111" s="646"/>
      <c r="L111" s="248"/>
      <c r="M111" s="202"/>
      <c r="N111" s="644" t="s">
        <v>175</v>
      </c>
      <c r="O111" s="645"/>
      <c r="P111" s="645"/>
      <c r="Q111" s="645"/>
      <c r="R111" s="645"/>
      <c r="S111" s="645"/>
      <c r="T111" s="645"/>
      <c r="U111" s="646"/>
    </row>
    <row r="112" spans="1:21" ht="16.5" customHeight="1">
      <c r="A112" s="233"/>
      <c r="B112" s="239"/>
      <c r="C112" s="641" t="s">
        <v>11</v>
      </c>
      <c r="D112" s="635" t="s">
        <v>12</v>
      </c>
      <c r="E112" s="637" t="s">
        <v>13</v>
      </c>
      <c r="F112" s="638"/>
      <c r="G112" s="641" t="s">
        <v>14</v>
      </c>
      <c r="H112" s="635" t="s">
        <v>15</v>
      </c>
      <c r="I112" s="635" t="s">
        <v>16</v>
      </c>
      <c r="J112" s="643" t="s">
        <v>17</v>
      </c>
      <c r="K112" s="648" t="s">
        <v>18</v>
      </c>
      <c r="L112" s="248"/>
      <c r="M112" s="202"/>
      <c r="N112" s="641" t="s">
        <v>11</v>
      </c>
      <c r="O112" s="635" t="s">
        <v>12</v>
      </c>
      <c r="P112" s="637" t="s">
        <v>13</v>
      </c>
      <c r="Q112" s="638"/>
      <c r="R112" s="641" t="s">
        <v>14</v>
      </c>
      <c r="S112" s="635" t="s">
        <v>15</v>
      </c>
      <c r="T112" s="635" t="s">
        <v>16</v>
      </c>
      <c r="U112" s="643" t="s">
        <v>17</v>
      </c>
    </row>
    <row r="113" spans="1:21" ht="16.5" customHeight="1">
      <c r="A113" s="233"/>
      <c r="B113" s="239"/>
      <c r="C113" s="642"/>
      <c r="D113" s="636"/>
      <c r="E113" s="154" t="s">
        <v>19</v>
      </c>
      <c r="F113" s="154" t="s">
        <v>20</v>
      </c>
      <c r="G113" s="642"/>
      <c r="H113" s="636"/>
      <c r="I113" s="636"/>
      <c r="J113" s="636"/>
      <c r="K113" s="649"/>
      <c r="L113" s="248"/>
      <c r="M113" s="202"/>
      <c r="N113" s="642"/>
      <c r="O113" s="636"/>
      <c r="P113" s="154" t="s">
        <v>19</v>
      </c>
      <c r="Q113" s="154" t="s">
        <v>20</v>
      </c>
      <c r="R113" s="642"/>
      <c r="S113" s="636"/>
      <c r="T113" s="636"/>
      <c r="U113" s="636"/>
    </row>
    <row r="114" spans="1:21" ht="16.5" customHeight="1">
      <c r="A114" s="233"/>
      <c r="B114" s="239"/>
      <c r="C114" s="159">
        <v>1</v>
      </c>
      <c r="D114" s="159" t="s">
        <v>126</v>
      </c>
      <c r="E114" s="159" t="s">
        <v>21</v>
      </c>
      <c r="F114" s="159"/>
      <c r="G114" s="159" t="s">
        <v>127</v>
      </c>
      <c r="H114" s="159"/>
      <c r="I114" s="159"/>
      <c r="J114" s="159"/>
      <c r="K114" s="250"/>
      <c r="L114" s="248"/>
      <c r="M114" s="202"/>
      <c r="N114" s="159">
        <v>1</v>
      </c>
      <c r="O114" s="159">
        <v>20</v>
      </c>
      <c r="P114" s="159" t="s">
        <v>21</v>
      </c>
      <c r="Q114" s="159"/>
      <c r="R114" s="159" t="s">
        <v>29</v>
      </c>
      <c r="S114" s="159"/>
      <c r="T114" s="159"/>
      <c r="U114" s="159"/>
    </row>
    <row r="115" spans="1:21" ht="27.75" customHeight="1">
      <c r="A115" s="233"/>
      <c r="B115" s="239"/>
      <c r="C115" s="178">
        <v>2</v>
      </c>
      <c r="D115" s="163" t="s">
        <v>176</v>
      </c>
      <c r="E115" s="163"/>
      <c r="F115" s="163" t="s">
        <v>21</v>
      </c>
      <c r="G115" s="155" t="s">
        <v>177</v>
      </c>
      <c r="H115" s="163" t="s">
        <v>32</v>
      </c>
      <c r="I115" s="164">
        <v>11</v>
      </c>
      <c r="J115" s="167">
        <v>10487018</v>
      </c>
      <c r="K115" s="166">
        <f>I115*J115</f>
        <v>115357198</v>
      </c>
      <c r="L115" s="248"/>
      <c r="M115" s="202"/>
      <c r="N115" s="178">
        <v>2</v>
      </c>
      <c r="O115" s="163" t="s">
        <v>178</v>
      </c>
      <c r="P115" s="163"/>
      <c r="Q115" s="163" t="s">
        <v>21</v>
      </c>
      <c r="R115" s="155" t="s">
        <v>179</v>
      </c>
      <c r="S115" s="163" t="s">
        <v>32</v>
      </c>
      <c r="T115" s="164">
        <v>11</v>
      </c>
      <c r="U115" s="167">
        <v>8389614</v>
      </c>
    </row>
    <row r="116" spans="1:21" ht="16.5" customHeight="1">
      <c r="A116" s="233"/>
      <c r="B116" s="239"/>
      <c r="C116" s="629" t="s">
        <v>41</v>
      </c>
      <c r="D116" s="630"/>
      <c r="E116" s="630"/>
      <c r="F116" s="630"/>
      <c r="G116" s="630"/>
      <c r="H116" s="631"/>
      <c r="I116" s="161"/>
      <c r="J116" s="162"/>
      <c r="K116" s="255">
        <f>SUM(K115)</f>
        <v>115357198</v>
      </c>
      <c r="L116" s="248"/>
      <c r="M116" s="202"/>
      <c r="N116" s="629" t="s">
        <v>41</v>
      </c>
      <c r="O116" s="630"/>
      <c r="P116" s="630"/>
      <c r="Q116" s="630"/>
      <c r="R116" s="630"/>
      <c r="S116" s="631"/>
      <c r="T116" s="161"/>
      <c r="U116" s="162"/>
    </row>
    <row r="117" spans="1:21" ht="16.5" customHeight="1">
      <c r="A117" s="233"/>
      <c r="B117" s="239"/>
      <c r="C117" s="632" t="s">
        <v>180</v>
      </c>
      <c r="D117" s="633"/>
      <c r="E117" s="633"/>
      <c r="F117" s="633"/>
      <c r="G117" s="633"/>
      <c r="H117" s="633"/>
      <c r="I117" s="633"/>
      <c r="J117" s="634"/>
      <c r="K117" s="256">
        <f>SUM(K113+K116)</f>
        <v>115357198</v>
      </c>
      <c r="L117" s="248"/>
      <c r="M117" s="202"/>
      <c r="N117" s="632" t="s">
        <v>180</v>
      </c>
      <c r="O117" s="633"/>
      <c r="P117" s="633"/>
      <c r="Q117" s="633"/>
      <c r="R117" s="633"/>
      <c r="S117" s="633"/>
      <c r="T117" s="633"/>
      <c r="U117" s="634"/>
    </row>
    <row r="118" spans="1:21" ht="16.5" customHeight="1">
      <c r="A118" s="233"/>
      <c r="B118" s="239"/>
      <c r="C118" s="235"/>
      <c r="D118" s="235"/>
      <c r="E118" s="235"/>
      <c r="F118" s="235"/>
      <c r="G118" s="235"/>
      <c r="H118" s="235"/>
      <c r="I118" s="235"/>
      <c r="J118" s="235"/>
      <c r="K118" s="235"/>
      <c r="L118" s="248"/>
      <c r="M118" s="202"/>
      <c r="N118" s="235"/>
      <c r="O118" s="235"/>
      <c r="P118" s="235"/>
      <c r="Q118" s="235"/>
      <c r="R118" s="235"/>
      <c r="S118" s="235"/>
      <c r="T118" s="235"/>
      <c r="U118" s="235"/>
    </row>
    <row r="119" spans="1:21" ht="16.5" customHeight="1">
      <c r="A119" s="233"/>
      <c r="B119" s="239"/>
      <c r="C119" s="235"/>
      <c r="D119" s="235"/>
      <c r="E119" s="235"/>
      <c r="F119" s="235"/>
      <c r="G119" s="235"/>
      <c r="H119" s="235"/>
      <c r="I119" s="235"/>
      <c r="J119" s="235"/>
      <c r="K119" s="235"/>
      <c r="L119" s="248"/>
      <c r="M119" s="202"/>
      <c r="N119" s="235"/>
      <c r="O119" s="235"/>
      <c r="P119" s="235"/>
      <c r="Q119" s="235"/>
      <c r="R119" s="235"/>
      <c r="S119" s="235"/>
      <c r="T119" s="235"/>
      <c r="U119" s="235"/>
    </row>
    <row r="120" spans="1:21" ht="16.5" customHeight="1">
      <c r="A120" s="242"/>
      <c r="B120" s="243"/>
      <c r="C120" s="203"/>
      <c r="D120" s="203"/>
      <c r="E120" s="203"/>
      <c r="F120" s="203"/>
      <c r="G120" s="203"/>
      <c r="H120" s="203"/>
      <c r="I120" s="191"/>
      <c r="J120" s="192"/>
      <c r="K120" s="258"/>
      <c r="L120" s="294"/>
      <c r="M120" s="244"/>
      <c r="N120" s="203"/>
      <c r="O120" s="203"/>
      <c r="P120" s="203"/>
      <c r="Q120" s="203"/>
      <c r="R120" s="203"/>
      <c r="S120" s="203"/>
      <c r="T120" s="191"/>
      <c r="U120" s="192"/>
    </row>
    <row r="121" spans="1:21" ht="48" customHeight="1">
      <c r="A121" s="233"/>
      <c r="B121" s="247">
        <v>4</v>
      </c>
      <c r="C121" s="647" t="s">
        <v>181</v>
      </c>
      <c r="D121" s="633"/>
      <c r="E121" s="633"/>
      <c r="F121" s="633"/>
      <c r="G121" s="633"/>
      <c r="H121" s="633"/>
      <c r="I121" s="633"/>
      <c r="J121" s="633"/>
      <c r="K121" s="633"/>
      <c r="L121" s="248"/>
      <c r="M121" s="202"/>
      <c r="N121" s="647" t="s">
        <v>181</v>
      </c>
      <c r="O121" s="633"/>
      <c r="P121" s="633"/>
      <c r="Q121" s="633"/>
      <c r="R121" s="633"/>
      <c r="S121" s="633"/>
      <c r="T121" s="633"/>
      <c r="U121" s="633"/>
    </row>
    <row r="122" spans="1:21" ht="33" customHeight="1">
      <c r="A122" s="233"/>
      <c r="B122" s="295"/>
      <c r="C122" s="644" t="s">
        <v>10</v>
      </c>
      <c r="D122" s="645"/>
      <c r="E122" s="645"/>
      <c r="F122" s="645"/>
      <c r="G122" s="645"/>
      <c r="H122" s="645"/>
      <c r="I122" s="645"/>
      <c r="J122" s="645"/>
      <c r="K122" s="646"/>
      <c r="L122" s="248"/>
      <c r="M122" s="202"/>
      <c r="N122" s="644" t="s">
        <v>10</v>
      </c>
      <c r="O122" s="645"/>
      <c r="P122" s="645"/>
      <c r="Q122" s="645"/>
      <c r="R122" s="645"/>
      <c r="S122" s="645"/>
      <c r="T122" s="645"/>
      <c r="U122" s="646"/>
    </row>
    <row r="123" spans="1:21" ht="22.5" customHeight="1">
      <c r="A123" s="233"/>
      <c r="B123" s="295"/>
      <c r="C123" s="641" t="s">
        <v>11</v>
      </c>
      <c r="D123" s="635" t="s">
        <v>12</v>
      </c>
      <c r="E123" s="637" t="s">
        <v>13</v>
      </c>
      <c r="F123" s="638"/>
      <c r="G123" s="641" t="s">
        <v>14</v>
      </c>
      <c r="H123" s="635" t="s">
        <v>15</v>
      </c>
      <c r="I123" s="635" t="s">
        <v>16</v>
      </c>
      <c r="J123" s="643" t="s">
        <v>17</v>
      </c>
      <c r="K123" s="648" t="s">
        <v>18</v>
      </c>
      <c r="L123" s="248"/>
      <c r="M123" s="202"/>
      <c r="N123" s="641" t="s">
        <v>11</v>
      </c>
      <c r="O123" s="635" t="s">
        <v>12</v>
      </c>
      <c r="P123" s="637" t="s">
        <v>13</v>
      </c>
      <c r="Q123" s="638"/>
      <c r="R123" s="641" t="s">
        <v>14</v>
      </c>
      <c r="S123" s="635" t="s">
        <v>15</v>
      </c>
      <c r="T123" s="635" t="s">
        <v>16</v>
      </c>
      <c r="U123" s="643" t="s">
        <v>17</v>
      </c>
    </row>
    <row r="124" spans="1:21" ht="12" customHeight="1">
      <c r="A124" s="233"/>
      <c r="B124" s="295"/>
      <c r="C124" s="642"/>
      <c r="D124" s="636"/>
      <c r="E124" s="154" t="s">
        <v>19</v>
      </c>
      <c r="F124" s="154" t="s">
        <v>20</v>
      </c>
      <c r="G124" s="642"/>
      <c r="H124" s="636"/>
      <c r="I124" s="636"/>
      <c r="J124" s="636"/>
      <c r="K124" s="649"/>
      <c r="L124" s="248"/>
      <c r="M124" s="202"/>
      <c r="N124" s="642"/>
      <c r="O124" s="636"/>
      <c r="P124" s="154" t="s">
        <v>19</v>
      </c>
      <c r="Q124" s="154" t="s">
        <v>20</v>
      </c>
      <c r="R124" s="642"/>
      <c r="S124" s="636"/>
      <c r="T124" s="636"/>
      <c r="U124" s="636"/>
    </row>
    <row r="125" spans="1:21" ht="27" customHeight="1">
      <c r="A125" s="233"/>
      <c r="B125" s="295"/>
      <c r="C125" s="159">
        <v>1</v>
      </c>
      <c r="D125" s="159">
        <v>1</v>
      </c>
      <c r="E125" s="159" t="s">
        <v>21</v>
      </c>
      <c r="F125" s="159"/>
      <c r="G125" s="159" t="s">
        <v>54</v>
      </c>
      <c r="H125" s="159"/>
      <c r="I125" s="159"/>
      <c r="J125" s="159"/>
      <c r="K125" s="250"/>
      <c r="L125" s="248"/>
      <c r="M125" s="202"/>
      <c r="N125" s="159">
        <v>1</v>
      </c>
      <c r="O125" s="159" t="s">
        <v>55</v>
      </c>
      <c r="P125" s="159" t="s">
        <v>21</v>
      </c>
      <c r="Q125" s="159"/>
      <c r="R125" s="159" t="s">
        <v>56</v>
      </c>
      <c r="S125" s="159"/>
      <c r="T125" s="159"/>
      <c r="U125" s="159"/>
    </row>
    <row r="126" spans="1:21" ht="27" customHeight="1">
      <c r="A126" s="233"/>
      <c r="B126" s="295"/>
      <c r="C126" s="270">
        <v>2</v>
      </c>
      <c r="D126" s="291">
        <v>1.1000000000000001</v>
      </c>
      <c r="E126" s="291"/>
      <c r="F126" s="291"/>
      <c r="G126" s="291" t="s">
        <v>57</v>
      </c>
      <c r="H126" s="291"/>
      <c r="I126" s="291"/>
      <c r="J126" s="291"/>
      <c r="K126" s="296"/>
      <c r="L126" s="248"/>
      <c r="M126" s="202"/>
      <c r="N126" s="207"/>
      <c r="O126" s="159"/>
      <c r="P126" s="159"/>
      <c r="Q126" s="159"/>
      <c r="R126" s="159"/>
      <c r="S126" s="159"/>
      <c r="T126" s="159"/>
      <c r="U126" s="159"/>
    </row>
    <row r="127" spans="1:21" ht="19.5" customHeight="1">
      <c r="A127" s="233"/>
      <c r="B127" s="295"/>
      <c r="C127" s="178">
        <v>3</v>
      </c>
      <c r="D127" s="163" t="s">
        <v>62</v>
      </c>
      <c r="E127" s="163"/>
      <c r="F127" s="163" t="s">
        <v>21</v>
      </c>
      <c r="G127" s="155" t="s">
        <v>63</v>
      </c>
      <c r="H127" s="163" t="s">
        <v>25</v>
      </c>
      <c r="I127" s="164">
        <v>20.77</v>
      </c>
      <c r="J127" s="167">
        <v>2824</v>
      </c>
      <c r="K127" s="166">
        <f>I127*J127</f>
        <v>58654.479999999996</v>
      </c>
      <c r="L127" s="248"/>
      <c r="M127" s="202"/>
      <c r="N127" s="178">
        <v>2</v>
      </c>
      <c r="O127" s="163" t="s">
        <v>62</v>
      </c>
      <c r="P127" s="163"/>
      <c r="Q127" s="163" t="s">
        <v>21</v>
      </c>
      <c r="R127" s="155" t="s">
        <v>63</v>
      </c>
      <c r="S127" s="163" t="s">
        <v>25</v>
      </c>
      <c r="T127" s="164">
        <v>20.77</v>
      </c>
      <c r="U127" s="167">
        <v>2824</v>
      </c>
    </row>
    <row r="128" spans="1:21" ht="23.25" customHeight="1">
      <c r="A128" s="233"/>
      <c r="B128" s="295"/>
      <c r="C128" s="629" t="s">
        <v>41</v>
      </c>
      <c r="D128" s="630"/>
      <c r="E128" s="630"/>
      <c r="F128" s="630"/>
      <c r="G128" s="630"/>
      <c r="H128" s="631"/>
      <c r="I128" s="161"/>
      <c r="J128" s="162"/>
      <c r="K128" s="255">
        <f>SUM(K127)</f>
        <v>58654.479999999996</v>
      </c>
      <c r="L128" s="248"/>
      <c r="M128" s="202"/>
      <c r="N128" s="629" t="s">
        <v>41</v>
      </c>
      <c r="O128" s="630"/>
      <c r="P128" s="630"/>
      <c r="Q128" s="630"/>
      <c r="R128" s="630"/>
      <c r="S128" s="631"/>
      <c r="T128" s="161"/>
      <c r="U128" s="162"/>
    </row>
    <row r="129" spans="1:21" ht="23.25" customHeight="1">
      <c r="A129" s="233"/>
      <c r="B129" s="295"/>
      <c r="C129" s="159">
        <v>4</v>
      </c>
      <c r="D129" s="159">
        <v>2.1</v>
      </c>
      <c r="E129" s="159" t="s">
        <v>21</v>
      </c>
      <c r="F129" s="159"/>
      <c r="G129" s="159" t="s">
        <v>65</v>
      </c>
      <c r="H129" s="159"/>
      <c r="I129" s="159"/>
      <c r="J129" s="159"/>
      <c r="K129" s="250"/>
      <c r="L129" s="248"/>
      <c r="M129" s="202"/>
      <c r="N129" s="159">
        <v>3</v>
      </c>
      <c r="O129" s="159">
        <v>3</v>
      </c>
      <c r="P129" s="159" t="s">
        <v>21</v>
      </c>
      <c r="Q129" s="159"/>
      <c r="R129" s="159" t="s">
        <v>182</v>
      </c>
      <c r="S129" s="159"/>
      <c r="T129" s="159"/>
      <c r="U129" s="159"/>
    </row>
    <row r="130" spans="1:21" ht="23.25" customHeight="1">
      <c r="A130" s="233"/>
      <c r="B130" s="295"/>
      <c r="C130" s="275">
        <v>5</v>
      </c>
      <c r="D130" s="178" t="s">
        <v>71</v>
      </c>
      <c r="E130" s="178"/>
      <c r="F130" s="178" t="s">
        <v>21</v>
      </c>
      <c r="G130" s="155" t="s">
        <v>72</v>
      </c>
      <c r="H130" s="178" t="s">
        <v>73</v>
      </c>
      <c r="I130" s="177">
        <v>84.8</v>
      </c>
      <c r="J130" s="180">
        <v>13594</v>
      </c>
      <c r="K130" s="174">
        <f t="shared" ref="K130:K131" si="8">I130*J130</f>
        <v>1152771.2</v>
      </c>
      <c r="L130" s="248"/>
      <c r="M130" s="202"/>
      <c r="N130" s="275">
        <v>4</v>
      </c>
      <c r="O130" s="178" t="s">
        <v>71</v>
      </c>
      <c r="P130" s="178"/>
      <c r="Q130" s="178" t="s">
        <v>21</v>
      </c>
      <c r="R130" s="155" t="s">
        <v>72</v>
      </c>
      <c r="S130" s="178" t="s">
        <v>73</v>
      </c>
      <c r="T130" s="177">
        <v>84.8</v>
      </c>
      <c r="U130" s="180">
        <v>13594</v>
      </c>
    </row>
    <row r="131" spans="1:21" ht="25.5" customHeight="1">
      <c r="A131" s="233"/>
      <c r="B131" s="295"/>
      <c r="C131" s="275">
        <v>6</v>
      </c>
      <c r="D131" s="178" t="s">
        <v>79</v>
      </c>
      <c r="E131" s="178"/>
      <c r="F131" s="178" t="s">
        <v>21</v>
      </c>
      <c r="G131" s="176" t="s">
        <v>80</v>
      </c>
      <c r="H131" s="178" t="s">
        <v>73</v>
      </c>
      <c r="I131" s="177">
        <v>24.006</v>
      </c>
      <c r="J131" s="167">
        <v>18247</v>
      </c>
      <c r="K131" s="174">
        <f t="shared" si="8"/>
        <v>438037.48200000002</v>
      </c>
      <c r="L131" s="248"/>
      <c r="M131" s="202"/>
      <c r="N131" s="275">
        <v>5</v>
      </c>
      <c r="O131" s="178" t="s">
        <v>79</v>
      </c>
      <c r="P131" s="178"/>
      <c r="Q131" s="178" t="s">
        <v>21</v>
      </c>
      <c r="R131" s="176" t="s">
        <v>80</v>
      </c>
      <c r="S131" s="178" t="s">
        <v>73</v>
      </c>
      <c r="T131" s="177">
        <v>24.006</v>
      </c>
      <c r="U131" s="167">
        <v>18247</v>
      </c>
    </row>
    <row r="132" spans="1:21" ht="23.25" customHeight="1">
      <c r="A132" s="233"/>
      <c r="B132" s="295"/>
      <c r="C132" s="639" t="s">
        <v>41</v>
      </c>
      <c r="D132" s="640"/>
      <c r="E132" s="640"/>
      <c r="F132" s="640"/>
      <c r="G132" s="640"/>
      <c r="H132" s="153"/>
      <c r="I132" s="175"/>
      <c r="J132" s="179"/>
      <c r="K132" s="279">
        <f>SUM(K130:K131)</f>
        <v>1590808.682</v>
      </c>
      <c r="L132" s="248"/>
      <c r="M132" s="202"/>
      <c r="N132" s="639" t="s">
        <v>41</v>
      </c>
      <c r="O132" s="640"/>
      <c r="P132" s="640"/>
      <c r="Q132" s="640"/>
      <c r="R132" s="640"/>
      <c r="S132" s="153"/>
      <c r="T132" s="175"/>
      <c r="U132" s="179"/>
    </row>
    <row r="133" spans="1:21" ht="19.5" customHeight="1">
      <c r="A133" s="233"/>
      <c r="B133" s="295"/>
      <c r="C133" s="159">
        <v>7</v>
      </c>
      <c r="D133" s="159">
        <v>2.2000000000000002</v>
      </c>
      <c r="E133" s="159" t="s">
        <v>21</v>
      </c>
      <c r="F133" s="159"/>
      <c r="G133" s="159" t="s">
        <v>183</v>
      </c>
      <c r="H133" s="159"/>
      <c r="I133" s="159"/>
      <c r="J133" s="159"/>
      <c r="K133" s="250"/>
      <c r="L133" s="248"/>
      <c r="M133" s="202"/>
      <c r="N133" s="159">
        <v>9</v>
      </c>
      <c r="O133" s="159"/>
      <c r="P133" s="159" t="s">
        <v>21</v>
      </c>
      <c r="Q133" s="159"/>
      <c r="R133" s="159" t="s">
        <v>22</v>
      </c>
      <c r="S133" s="159"/>
      <c r="T133" s="159"/>
      <c r="U133" s="159"/>
    </row>
    <row r="134" spans="1:21" ht="32.25" customHeight="1">
      <c r="A134" s="233"/>
      <c r="B134" s="295"/>
      <c r="C134" s="163">
        <v>8</v>
      </c>
      <c r="D134" s="163" t="s">
        <v>83</v>
      </c>
      <c r="E134" s="163"/>
      <c r="F134" s="163" t="s">
        <v>21</v>
      </c>
      <c r="G134" s="155" t="s">
        <v>84</v>
      </c>
      <c r="H134" s="163" t="s">
        <v>85</v>
      </c>
      <c r="I134" s="164">
        <v>11.209999999999999</v>
      </c>
      <c r="J134" s="167">
        <v>20619</v>
      </c>
      <c r="K134" s="166">
        <f>I134*J134</f>
        <v>231138.99</v>
      </c>
      <c r="L134" s="248"/>
      <c r="M134" s="202"/>
      <c r="N134" s="163">
        <v>10</v>
      </c>
      <c r="O134" s="163" t="s">
        <v>86</v>
      </c>
      <c r="P134" s="163"/>
      <c r="Q134" s="163" t="s">
        <v>21</v>
      </c>
      <c r="R134" s="155" t="s">
        <v>84</v>
      </c>
      <c r="S134" s="163" t="s">
        <v>88</v>
      </c>
      <c r="T134" s="164">
        <v>11.209999999999999</v>
      </c>
      <c r="U134" s="167">
        <v>20619</v>
      </c>
    </row>
    <row r="135" spans="1:21" ht="24" customHeight="1">
      <c r="A135" s="233"/>
      <c r="B135" s="295"/>
      <c r="C135" s="629" t="s">
        <v>41</v>
      </c>
      <c r="D135" s="630"/>
      <c r="E135" s="630"/>
      <c r="F135" s="630"/>
      <c r="G135" s="630"/>
      <c r="H135" s="631"/>
      <c r="I135" s="282"/>
      <c r="J135" s="282"/>
      <c r="K135" s="255">
        <f>SUM(K134)</f>
        <v>231138.99</v>
      </c>
      <c r="L135" s="248"/>
      <c r="M135" s="202"/>
      <c r="N135" s="629" t="s">
        <v>41</v>
      </c>
      <c r="O135" s="630"/>
      <c r="P135" s="630"/>
      <c r="Q135" s="630"/>
      <c r="R135" s="630"/>
      <c r="S135" s="631"/>
      <c r="T135" s="282"/>
      <c r="U135" s="282"/>
    </row>
    <row r="136" spans="1:21" ht="48" customHeight="1">
      <c r="A136" s="233"/>
      <c r="B136" s="295"/>
      <c r="C136" s="159">
        <v>9</v>
      </c>
      <c r="D136" s="159">
        <v>2.2999999999999998</v>
      </c>
      <c r="E136" s="159" t="s">
        <v>21</v>
      </c>
      <c r="F136" s="159"/>
      <c r="G136" s="159" t="s">
        <v>89</v>
      </c>
      <c r="H136" s="159"/>
      <c r="I136" s="159"/>
      <c r="J136" s="159"/>
      <c r="K136" s="250"/>
      <c r="L136" s="248"/>
      <c r="M136" s="202"/>
      <c r="N136" s="159">
        <v>11</v>
      </c>
      <c r="O136" s="159">
        <v>2.2999999999999998</v>
      </c>
      <c r="P136" s="159" t="s">
        <v>21</v>
      </c>
      <c r="Q136" s="159"/>
      <c r="R136" s="159" t="s">
        <v>89</v>
      </c>
      <c r="S136" s="159"/>
      <c r="T136" s="159"/>
      <c r="U136" s="159"/>
    </row>
    <row r="137" spans="1:21" ht="24" customHeight="1">
      <c r="A137" s="233"/>
      <c r="B137" s="295"/>
      <c r="C137" s="163">
        <v>10</v>
      </c>
      <c r="D137" s="183" t="s">
        <v>90</v>
      </c>
      <c r="E137" s="163"/>
      <c r="F137" s="163" t="s">
        <v>21</v>
      </c>
      <c r="G137" s="155" t="s">
        <v>91</v>
      </c>
      <c r="H137" s="163" t="s">
        <v>73</v>
      </c>
      <c r="I137" s="164">
        <v>97.59</v>
      </c>
      <c r="J137" s="167">
        <v>5350</v>
      </c>
      <c r="K137" s="166">
        <f t="shared" ref="K137:K139" si="9">I137*J137</f>
        <v>522106.5</v>
      </c>
      <c r="L137" s="248"/>
      <c r="M137" s="202"/>
      <c r="N137" s="163">
        <v>12</v>
      </c>
      <c r="O137" s="183">
        <v>1.4</v>
      </c>
      <c r="P137" s="163"/>
      <c r="Q137" s="163" t="s">
        <v>21</v>
      </c>
      <c r="R137" s="155" t="s">
        <v>92</v>
      </c>
      <c r="S137" s="163" t="s">
        <v>73</v>
      </c>
      <c r="T137" s="164">
        <v>97.59</v>
      </c>
      <c r="U137" s="167">
        <v>5350</v>
      </c>
    </row>
    <row r="138" spans="1:21" ht="23.25" customHeight="1">
      <c r="A138" s="233"/>
      <c r="B138" s="295"/>
      <c r="C138" s="163">
        <v>11</v>
      </c>
      <c r="D138" s="183" t="s">
        <v>93</v>
      </c>
      <c r="E138" s="163"/>
      <c r="F138" s="163" t="s">
        <v>21</v>
      </c>
      <c r="G138" s="155" t="s">
        <v>94</v>
      </c>
      <c r="H138" s="163" t="s">
        <v>95</v>
      </c>
      <c r="I138" s="164">
        <v>2188.9437000000003</v>
      </c>
      <c r="J138" s="167">
        <v>1392</v>
      </c>
      <c r="K138" s="166">
        <f t="shared" si="9"/>
        <v>3047009.6304000001</v>
      </c>
      <c r="L138" s="248"/>
      <c r="M138" s="202"/>
      <c r="N138" s="163">
        <v>13</v>
      </c>
      <c r="O138" s="183">
        <v>1.2</v>
      </c>
      <c r="P138" s="163"/>
      <c r="Q138" s="163" t="s">
        <v>21</v>
      </c>
      <c r="R138" s="155" t="s">
        <v>96</v>
      </c>
      <c r="S138" s="163" t="s">
        <v>97</v>
      </c>
      <c r="T138" s="164">
        <v>2188.9437000000003</v>
      </c>
      <c r="U138" s="167">
        <v>1392</v>
      </c>
    </row>
    <row r="139" spans="1:21" ht="25.5" customHeight="1">
      <c r="A139" s="233"/>
      <c r="B139" s="295"/>
      <c r="C139" s="163">
        <v>12</v>
      </c>
      <c r="D139" s="183" t="s">
        <v>98</v>
      </c>
      <c r="E139" s="163"/>
      <c r="F139" s="163" t="s">
        <v>21</v>
      </c>
      <c r="G139" s="155" t="s">
        <v>99</v>
      </c>
      <c r="H139" s="163" t="s">
        <v>73</v>
      </c>
      <c r="I139" s="164">
        <v>97.59</v>
      </c>
      <c r="J139" s="167">
        <v>3571</v>
      </c>
      <c r="K139" s="166">
        <f t="shared" si="9"/>
        <v>348493.89</v>
      </c>
      <c r="L139" s="248"/>
      <c r="M139" s="202"/>
      <c r="N139" s="163">
        <v>14</v>
      </c>
      <c r="O139" s="183">
        <v>1.5</v>
      </c>
      <c r="P139" s="163"/>
      <c r="Q139" s="163" t="s">
        <v>21</v>
      </c>
      <c r="R139" s="155" t="s">
        <v>100</v>
      </c>
      <c r="S139" s="163" t="s">
        <v>73</v>
      </c>
      <c r="T139" s="164">
        <v>97.59</v>
      </c>
      <c r="U139" s="167">
        <v>3571</v>
      </c>
    </row>
    <row r="140" spans="1:21" ht="20.25" customHeight="1">
      <c r="A140" s="233"/>
      <c r="B140" s="295"/>
      <c r="C140" s="629" t="s">
        <v>41</v>
      </c>
      <c r="D140" s="630"/>
      <c r="E140" s="630"/>
      <c r="F140" s="630"/>
      <c r="G140" s="630"/>
      <c r="H140" s="631"/>
      <c r="I140" s="163"/>
      <c r="J140" s="163"/>
      <c r="K140" s="255">
        <f>SUM(K137:K139)</f>
        <v>3917610.0204000003</v>
      </c>
      <c r="L140" s="248"/>
      <c r="M140" s="202"/>
      <c r="N140" s="629" t="s">
        <v>41</v>
      </c>
      <c r="O140" s="630"/>
      <c r="P140" s="630"/>
      <c r="Q140" s="630"/>
      <c r="R140" s="630"/>
      <c r="S140" s="631"/>
      <c r="T140" s="163"/>
      <c r="U140" s="163"/>
    </row>
    <row r="141" spans="1:21" ht="23.25" customHeight="1">
      <c r="A141" s="233"/>
      <c r="B141" s="295"/>
      <c r="C141" s="259">
        <v>13</v>
      </c>
      <c r="D141" s="207">
        <v>2.6</v>
      </c>
      <c r="E141" s="207" t="s">
        <v>21</v>
      </c>
      <c r="F141" s="207"/>
      <c r="G141" s="207" t="s">
        <v>101</v>
      </c>
      <c r="H141" s="207"/>
      <c r="I141" s="207"/>
      <c r="J141" s="207"/>
      <c r="K141" s="260"/>
      <c r="L141" s="248"/>
      <c r="M141" s="202"/>
      <c r="N141" s="259">
        <v>15</v>
      </c>
      <c r="O141" s="207">
        <v>2.6</v>
      </c>
      <c r="P141" s="207" t="s">
        <v>21</v>
      </c>
      <c r="Q141" s="207"/>
      <c r="R141" s="207" t="s">
        <v>101</v>
      </c>
      <c r="S141" s="207"/>
      <c r="T141" s="207"/>
      <c r="U141" s="207"/>
    </row>
    <row r="142" spans="1:21" ht="21.75" customHeight="1">
      <c r="A142" s="233"/>
      <c r="B142" s="295"/>
      <c r="C142" s="275">
        <v>14</v>
      </c>
      <c r="D142" s="183" t="s">
        <v>102</v>
      </c>
      <c r="E142" s="178"/>
      <c r="F142" s="178" t="s">
        <v>21</v>
      </c>
      <c r="G142" s="176" t="s">
        <v>103</v>
      </c>
      <c r="H142" s="178" t="s">
        <v>25</v>
      </c>
      <c r="I142" s="177">
        <v>138.41</v>
      </c>
      <c r="J142" s="180">
        <v>55381</v>
      </c>
      <c r="K142" s="174">
        <f>I142*J142</f>
        <v>7665284.21</v>
      </c>
      <c r="L142" s="248"/>
      <c r="M142" s="202"/>
      <c r="N142" s="275">
        <v>16</v>
      </c>
      <c r="O142" s="183" t="s">
        <v>102</v>
      </c>
      <c r="P142" s="178"/>
      <c r="Q142" s="178" t="s">
        <v>21</v>
      </c>
      <c r="R142" s="176" t="s">
        <v>103</v>
      </c>
      <c r="S142" s="178" t="s">
        <v>25</v>
      </c>
      <c r="T142" s="177">
        <v>138.41</v>
      </c>
      <c r="U142" s="180">
        <v>55381</v>
      </c>
    </row>
    <row r="143" spans="1:21" ht="19.5" customHeight="1">
      <c r="A143" s="233"/>
      <c r="B143" s="295"/>
      <c r="C143" s="629" t="s">
        <v>41</v>
      </c>
      <c r="D143" s="630"/>
      <c r="E143" s="630"/>
      <c r="F143" s="630"/>
      <c r="G143" s="630"/>
      <c r="H143" s="631"/>
      <c r="I143" s="163"/>
      <c r="J143" s="163"/>
      <c r="K143" s="255">
        <f>SUM(K142)</f>
        <v>7665284.21</v>
      </c>
      <c r="L143" s="248"/>
      <c r="M143" s="202"/>
      <c r="N143" s="629" t="s">
        <v>41</v>
      </c>
      <c r="O143" s="630"/>
      <c r="P143" s="630"/>
      <c r="Q143" s="630"/>
      <c r="R143" s="630"/>
      <c r="S143" s="631"/>
      <c r="T143" s="163"/>
      <c r="U143" s="163"/>
    </row>
    <row r="144" spans="1:21" ht="23.25" customHeight="1">
      <c r="A144" s="233"/>
      <c r="B144" s="295"/>
      <c r="C144" s="259">
        <v>15</v>
      </c>
      <c r="D144" s="207" t="s">
        <v>105</v>
      </c>
      <c r="E144" s="207" t="s">
        <v>21</v>
      </c>
      <c r="F144" s="207"/>
      <c r="G144" s="207" t="s">
        <v>106</v>
      </c>
      <c r="H144" s="207"/>
      <c r="I144" s="207"/>
      <c r="J144" s="207"/>
      <c r="K144" s="260"/>
      <c r="L144" s="248"/>
      <c r="M144" s="202"/>
      <c r="N144" s="259">
        <v>17</v>
      </c>
      <c r="O144" s="207">
        <v>5</v>
      </c>
      <c r="P144" s="207" t="s">
        <v>21</v>
      </c>
      <c r="Q144" s="207"/>
      <c r="R144" s="207" t="s">
        <v>184</v>
      </c>
      <c r="S144" s="207"/>
      <c r="T144" s="207"/>
      <c r="U144" s="207"/>
    </row>
    <row r="145" spans="1:21" ht="36.75" customHeight="1">
      <c r="A145" s="233"/>
      <c r="B145" s="243"/>
      <c r="C145" s="163">
        <v>16</v>
      </c>
      <c r="D145" s="183" t="s">
        <v>185</v>
      </c>
      <c r="E145" s="163"/>
      <c r="F145" s="163" t="s">
        <v>21</v>
      </c>
      <c r="G145" s="155" t="s">
        <v>186</v>
      </c>
      <c r="H145" s="163" t="s">
        <v>73</v>
      </c>
      <c r="I145" s="164">
        <v>0.52</v>
      </c>
      <c r="J145" s="167">
        <v>400164</v>
      </c>
      <c r="K145" s="166">
        <f t="shared" ref="K145:K147" si="10">I145*J145</f>
        <v>208085.28</v>
      </c>
      <c r="L145" s="248"/>
      <c r="M145" s="202"/>
      <c r="N145" s="163">
        <v>18</v>
      </c>
      <c r="O145" s="183">
        <v>5.0999999999999996</v>
      </c>
      <c r="P145" s="163"/>
      <c r="Q145" s="163" t="s">
        <v>21</v>
      </c>
      <c r="R145" s="155" t="s">
        <v>187</v>
      </c>
      <c r="S145" s="163" t="s">
        <v>73</v>
      </c>
      <c r="T145" s="164">
        <v>0.52</v>
      </c>
      <c r="U145" s="167">
        <v>400164</v>
      </c>
    </row>
    <row r="146" spans="1:21" ht="18" customHeight="1">
      <c r="A146" s="233"/>
      <c r="B146" s="243"/>
      <c r="C146" s="163">
        <v>17</v>
      </c>
      <c r="D146" s="183" t="s">
        <v>108</v>
      </c>
      <c r="E146" s="163"/>
      <c r="F146" s="163" t="s">
        <v>21</v>
      </c>
      <c r="G146" s="155" t="s">
        <v>109</v>
      </c>
      <c r="H146" s="163" t="s">
        <v>73</v>
      </c>
      <c r="I146" s="164">
        <v>42.67</v>
      </c>
      <c r="J146" s="167">
        <v>535504</v>
      </c>
      <c r="K146" s="166">
        <f t="shared" si="10"/>
        <v>22849955.68</v>
      </c>
      <c r="L146" s="248"/>
      <c r="M146" s="202"/>
      <c r="N146" s="163">
        <v>19</v>
      </c>
      <c r="O146" s="183">
        <v>5.5</v>
      </c>
      <c r="P146" s="163"/>
      <c r="Q146" s="163" t="s">
        <v>21</v>
      </c>
      <c r="R146" s="155" t="s">
        <v>110</v>
      </c>
      <c r="S146" s="163" t="s">
        <v>73</v>
      </c>
      <c r="T146" s="164">
        <v>42.67</v>
      </c>
      <c r="U146" s="167">
        <v>535504</v>
      </c>
    </row>
    <row r="147" spans="1:21" ht="33" customHeight="1">
      <c r="A147" s="233"/>
      <c r="B147" s="243"/>
      <c r="C147" s="163">
        <v>18</v>
      </c>
      <c r="D147" s="183" t="s">
        <v>188</v>
      </c>
      <c r="E147" s="163"/>
      <c r="F147" s="163" t="s">
        <v>21</v>
      </c>
      <c r="G147" s="155" t="s">
        <v>189</v>
      </c>
      <c r="H147" s="163" t="s">
        <v>73</v>
      </c>
      <c r="I147" s="164">
        <v>5.6</v>
      </c>
      <c r="J147" s="167">
        <v>634467</v>
      </c>
      <c r="K147" s="166">
        <f t="shared" si="10"/>
        <v>3553015.1999999997</v>
      </c>
      <c r="L147" s="248"/>
      <c r="M147" s="202"/>
      <c r="N147" s="163">
        <v>20</v>
      </c>
      <c r="O147" s="183">
        <v>5.12</v>
      </c>
      <c r="P147" s="163"/>
      <c r="Q147" s="163" t="s">
        <v>21</v>
      </c>
      <c r="R147" s="155" t="s">
        <v>190</v>
      </c>
      <c r="S147" s="163" t="s">
        <v>73</v>
      </c>
      <c r="T147" s="164">
        <v>5.6</v>
      </c>
      <c r="U147" s="167">
        <v>634467</v>
      </c>
    </row>
    <row r="148" spans="1:21" ht="18" customHeight="1">
      <c r="A148" s="233"/>
      <c r="B148" s="239"/>
      <c r="C148" s="629" t="s">
        <v>41</v>
      </c>
      <c r="D148" s="630"/>
      <c r="E148" s="630"/>
      <c r="F148" s="630"/>
      <c r="G148" s="630"/>
      <c r="H148" s="631"/>
      <c r="I148" s="163"/>
      <c r="J148" s="163"/>
      <c r="K148" s="255">
        <f>SUM(K145:K147)</f>
        <v>26611056.16</v>
      </c>
      <c r="L148" s="248"/>
      <c r="M148" s="202"/>
      <c r="N148" s="629" t="s">
        <v>41</v>
      </c>
      <c r="O148" s="630"/>
      <c r="P148" s="630"/>
      <c r="Q148" s="630"/>
      <c r="R148" s="630"/>
      <c r="S148" s="631"/>
      <c r="T148" s="163"/>
      <c r="U148" s="163"/>
    </row>
    <row r="149" spans="1:21" ht="16.5" customHeight="1">
      <c r="A149" s="233"/>
      <c r="B149" s="239"/>
      <c r="C149" s="259">
        <v>19</v>
      </c>
      <c r="D149" s="207">
        <v>3.3</v>
      </c>
      <c r="E149" s="207" t="s">
        <v>21</v>
      </c>
      <c r="F149" s="207"/>
      <c r="G149" s="207" t="s">
        <v>111</v>
      </c>
      <c r="H149" s="207"/>
      <c r="I149" s="207"/>
      <c r="J149" s="207"/>
      <c r="K149" s="260"/>
      <c r="L149" s="248"/>
      <c r="M149" s="202"/>
      <c r="N149" s="259">
        <v>21</v>
      </c>
      <c r="O149" s="207">
        <v>3.3</v>
      </c>
      <c r="P149" s="207" t="s">
        <v>21</v>
      </c>
      <c r="Q149" s="207"/>
      <c r="R149" s="207" t="s">
        <v>191</v>
      </c>
      <c r="S149" s="207"/>
      <c r="T149" s="207"/>
      <c r="U149" s="207"/>
    </row>
    <row r="150" spans="1:21" ht="50.25" customHeight="1">
      <c r="A150" s="233"/>
      <c r="B150" s="243"/>
      <c r="C150" s="163">
        <v>20</v>
      </c>
      <c r="D150" s="183" t="s">
        <v>112</v>
      </c>
      <c r="E150" s="163"/>
      <c r="F150" s="163" t="s">
        <v>21</v>
      </c>
      <c r="G150" s="155" t="s">
        <v>113</v>
      </c>
      <c r="H150" s="163" t="s">
        <v>114</v>
      </c>
      <c r="I150" s="164">
        <v>5791.8</v>
      </c>
      <c r="J150" s="167">
        <v>5903</v>
      </c>
      <c r="K150" s="166">
        <f>I150*J150</f>
        <v>34188995.399999999</v>
      </c>
      <c r="L150" s="248"/>
      <c r="M150" s="202"/>
      <c r="N150" s="163">
        <v>22</v>
      </c>
      <c r="O150" s="183" t="s">
        <v>112</v>
      </c>
      <c r="P150" s="163"/>
      <c r="Q150" s="163" t="s">
        <v>21</v>
      </c>
      <c r="R150" s="155" t="s">
        <v>113</v>
      </c>
      <c r="S150" s="163" t="s">
        <v>114</v>
      </c>
      <c r="T150" s="164">
        <v>5791.8</v>
      </c>
      <c r="U150" s="167">
        <v>5903</v>
      </c>
    </row>
    <row r="151" spans="1:21" ht="16.5" customHeight="1">
      <c r="A151" s="233"/>
      <c r="B151" s="239"/>
      <c r="C151" s="629" t="s">
        <v>41</v>
      </c>
      <c r="D151" s="630"/>
      <c r="E151" s="630"/>
      <c r="F151" s="630"/>
      <c r="G151" s="630"/>
      <c r="H151" s="631"/>
      <c r="I151" s="163"/>
      <c r="J151" s="163"/>
      <c r="K151" s="255">
        <f>SUM(K150)</f>
        <v>34188995.399999999</v>
      </c>
      <c r="L151" s="248"/>
      <c r="M151" s="202"/>
      <c r="N151" s="629" t="s">
        <v>41</v>
      </c>
      <c r="O151" s="630"/>
      <c r="P151" s="630"/>
      <c r="Q151" s="630"/>
      <c r="R151" s="630"/>
      <c r="S151" s="631"/>
      <c r="T151" s="163"/>
      <c r="U151" s="163"/>
    </row>
    <row r="152" spans="1:21" ht="16.5" customHeight="1">
      <c r="A152" s="233"/>
      <c r="B152" s="239"/>
      <c r="C152" s="259">
        <v>21</v>
      </c>
      <c r="D152" s="207">
        <v>4.3</v>
      </c>
      <c r="E152" s="207" t="s">
        <v>21</v>
      </c>
      <c r="F152" s="207"/>
      <c r="G152" s="207" t="s">
        <v>192</v>
      </c>
      <c r="H152" s="207"/>
      <c r="I152" s="207"/>
      <c r="J152" s="207"/>
      <c r="K152" s="260"/>
      <c r="L152" s="248"/>
      <c r="M152" s="202"/>
      <c r="N152" s="297"/>
      <c r="O152" s="297"/>
      <c r="P152" s="297"/>
      <c r="Q152" s="297"/>
      <c r="R152" s="297"/>
      <c r="S152" s="298"/>
      <c r="T152" s="178"/>
      <c r="U152" s="178"/>
    </row>
    <row r="153" spans="1:21" ht="16.5" customHeight="1">
      <c r="A153" s="233"/>
      <c r="B153" s="239"/>
      <c r="C153" s="220">
        <v>22</v>
      </c>
      <c r="D153" s="183" t="s">
        <v>119</v>
      </c>
      <c r="E153" s="163"/>
      <c r="F153" s="163" t="s">
        <v>21</v>
      </c>
      <c r="G153" s="155" t="s">
        <v>120</v>
      </c>
      <c r="H153" s="163" t="s">
        <v>32</v>
      </c>
      <c r="I153" s="164">
        <v>1</v>
      </c>
      <c r="J153" s="167">
        <v>66335</v>
      </c>
      <c r="K153" s="166">
        <f>I153*J153</f>
        <v>66335</v>
      </c>
      <c r="L153" s="248"/>
      <c r="M153" s="202"/>
      <c r="N153" s="297"/>
      <c r="O153" s="297"/>
      <c r="P153" s="297"/>
      <c r="Q153" s="297"/>
      <c r="R153" s="297"/>
      <c r="S153" s="298"/>
      <c r="T153" s="178"/>
      <c r="U153" s="178"/>
    </row>
    <row r="154" spans="1:21" ht="16.5" customHeight="1">
      <c r="A154" s="233"/>
      <c r="B154" s="239"/>
      <c r="C154" s="629" t="s">
        <v>41</v>
      </c>
      <c r="D154" s="630"/>
      <c r="E154" s="630"/>
      <c r="F154" s="630"/>
      <c r="G154" s="630"/>
      <c r="H154" s="631"/>
      <c r="I154" s="163"/>
      <c r="J154" s="163"/>
      <c r="K154" s="255">
        <f>SUM(K153)</f>
        <v>66335</v>
      </c>
      <c r="L154" s="248"/>
      <c r="M154" s="202"/>
      <c r="N154" s="297"/>
      <c r="O154" s="297"/>
      <c r="P154" s="297"/>
      <c r="Q154" s="297"/>
      <c r="R154" s="297"/>
      <c r="S154" s="298"/>
      <c r="T154" s="178"/>
      <c r="U154" s="178"/>
    </row>
    <row r="155" spans="1:21" ht="16.5" customHeight="1">
      <c r="A155" s="233"/>
      <c r="B155" s="239"/>
      <c r="C155" s="259">
        <v>23</v>
      </c>
      <c r="D155" s="207">
        <v>4.4000000000000004</v>
      </c>
      <c r="E155" s="207" t="s">
        <v>21</v>
      </c>
      <c r="F155" s="207"/>
      <c r="G155" s="207" t="s">
        <v>121</v>
      </c>
      <c r="H155" s="207"/>
      <c r="I155" s="207"/>
      <c r="J155" s="207"/>
      <c r="K155" s="260"/>
      <c r="L155" s="248"/>
      <c r="M155" s="202"/>
      <c r="N155" s="259">
        <v>21</v>
      </c>
      <c r="O155" s="207">
        <v>4.4000000000000004</v>
      </c>
      <c r="P155" s="207" t="s">
        <v>21</v>
      </c>
      <c r="Q155" s="207"/>
      <c r="R155" s="207" t="s">
        <v>121</v>
      </c>
      <c r="S155" s="207"/>
      <c r="T155" s="207"/>
      <c r="U155" s="207"/>
    </row>
    <row r="156" spans="1:21" ht="51" customHeight="1">
      <c r="A156" s="233"/>
      <c r="B156" s="239"/>
      <c r="C156" s="220">
        <v>24</v>
      </c>
      <c r="D156" s="183" t="s">
        <v>193</v>
      </c>
      <c r="E156" s="163"/>
      <c r="F156" s="163" t="s">
        <v>21</v>
      </c>
      <c r="G156" s="155" t="s">
        <v>194</v>
      </c>
      <c r="H156" s="163" t="s">
        <v>60</v>
      </c>
      <c r="I156" s="164">
        <v>16.07</v>
      </c>
      <c r="J156" s="167">
        <v>13138</v>
      </c>
      <c r="K156" s="166">
        <f t="shared" ref="K156:K157" si="11">I156*J156</f>
        <v>211127.66</v>
      </c>
      <c r="L156" s="248"/>
      <c r="M156" s="202"/>
      <c r="N156" s="220">
        <v>22</v>
      </c>
      <c r="O156" s="183" t="s">
        <v>193</v>
      </c>
      <c r="P156" s="163"/>
      <c r="Q156" s="163" t="s">
        <v>21</v>
      </c>
      <c r="R156" s="155" t="s">
        <v>194</v>
      </c>
      <c r="S156" s="163" t="s">
        <v>60</v>
      </c>
      <c r="T156" s="164">
        <v>16.07</v>
      </c>
      <c r="U156" s="167">
        <v>13138</v>
      </c>
    </row>
    <row r="157" spans="1:21" ht="46.5" customHeight="1">
      <c r="A157" s="233"/>
      <c r="B157" s="239"/>
      <c r="C157" s="163">
        <v>25</v>
      </c>
      <c r="D157" s="183" t="s">
        <v>195</v>
      </c>
      <c r="E157" s="163"/>
      <c r="F157" s="163" t="s">
        <v>21</v>
      </c>
      <c r="G157" s="160" t="s">
        <v>196</v>
      </c>
      <c r="H157" s="163" t="s">
        <v>32</v>
      </c>
      <c r="I157" s="164">
        <v>11</v>
      </c>
      <c r="J157" s="167">
        <v>76217</v>
      </c>
      <c r="K157" s="166">
        <f t="shared" si="11"/>
        <v>838387</v>
      </c>
      <c r="L157" s="248"/>
      <c r="M157" s="202"/>
      <c r="N157" s="163">
        <v>23</v>
      </c>
      <c r="O157" s="183" t="s">
        <v>195</v>
      </c>
      <c r="P157" s="163"/>
      <c r="Q157" s="163" t="s">
        <v>21</v>
      </c>
      <c r="R157" s="160" t="s">
        <v>196</v>
      </c>
      <c r="S157" s="163" t="s">
        <v>32</v>
      </c>
      <c r="T157" s="164">
        <v>11</v>
      </c>
      <c r="U157" s="167">
        <v>76217</v>
      </c>
    </row>
    <row r="158" spans="1:21" ht="16.5" customHeight="1">
      <c r="A158" s="233"/>
      <c r="B158" s="239"/>
      <c r="C158" s="629" t="s">
        <v>41</v>
      </c>
      <c r="D158" s="630"/>
      <c r="E158" s="630"/>
      <c r="F158" s="630"/>
      <c r="G158" s="630"/>
      <c r="H158" s="631"/>
      <c r="I158" s="163"/>
      <c r="J158" s="163"/>
      <c r="K158" s="255">
        <f>SUM(K156:K157)</f>
        <v>1049514.6599999999</v>
      </c>
      <c r="L158" s="248"/>
      <c r="M158" s="202"/>
      <c r="N158" s="629" t="s">
        <v>41</v>
      </c>
      <c r="O158" s="630"/>
      <c r="P158" s="630"/>
      <c r="Q158" s="630"/>
      <c r="R158" s="630"/>
      <c r="S158" s="631"/>
      <c r="T158" s="163"/>
      <c r="U158" s="163"/>
    </row>
    <row r="159" spans="1:21" ht="16.5" customHeight="1">
      <c r="A159" s="233"/>
      <c r="B159" s="239"/>
      <c r="C159" s="259">
        <v>26</v>
      </c>
      <c r="D159" s="207" t="s">
        <v>126</v>
      </c>
      <c r="E159" s="207" t="s">
        <v>21</v>
      </c>
      <c r="F159" s="207"/>
      <c r="G159" s="207" t="s">
        <v>133</v>
      </c>
      <c r="H159" s="207"/>
      <c r="I159" s="207"/>
      <c r="J159" s="207"/>
      <c r="K159" s="260"/>
      <c r="L159" s="248"/>
      <c r="M159" s="202"/>
      <c r="N159" s="259">
        <v>26</v>
      </c>
      <c r="O159" s="207"/>
      <c r="P159" s="207" t="s">
        <v>21</v>
      </c>
      <c r="Q159" s="207"/>
      <c r="R159" s="207" t="s">
        <v>133</v>
      </c>
      <c r="S159" s="207"/>
      <c r="T159" s="207"/>
      <c r="U159" s="207"/>
    </row>
    <row r="160" spans="1:21" ht="30.75" customHeight="1">
      <c r="A160" s="233"/>
      <c r="B160" s="239"/>
      <c r="C160" s="220">
        <v>27</v>
      </c>
      <c r="D160" s="183" t="s">
        <v>197</v>
      </c>
      <c r="E160" s="163"/>
      <c r="F160" s="163" t="s">
        <v>21</v>
      </c>
      <c r="G160" s="155" t="s">
        <v>198</v>
      </c>
      <c r="H160" s="163" t="s">
        <v>32</v>
      </c>
      <c r="I160" s="164">
        <v>12</v>
      </c>
      <c r="J160" s="167">
        <v>76217</v>
      </c>
      <c r="K160" s="166">
        <f>I160*J160</f>
        <v>914604</v>
      </c>
      <c r="L160" s="248"/>
      <c r="M160" s="202"/>
      <c r="N160" s="220">
        <v>27</v>
      </c>
      <c r="O160" s="183" t="s">
        <v>197</v>
      </c>
      <c r="P160" s="163"/>
      <c r="Q160" s="163" t="s">
        <v>21</v>
      </c>
      <c r="R160" s="155" t="s">
        <v>198</v>
      </c>
      <c r="S160" s="163" t="s">
        <v>32</v>
      </c>
      <c r="T160" s="164">
        <v>12</v>
      </c>
      <c r="U160" s="167">
        <v>76217</v>
      </c>
    </row>
    <row r="161" spans="1:21" ht="16.5" customHeight="1">
      <c r="A161" s="233"/>
      <c r="B161" s="239"/>
      <c r="C161" s="629" t="s">
        <v>41</v>
      </c>
      <c r="D161" s="630"/>
      <c r="E161" s="630"/>
      <c r="F161" s="630"/>
      <c r="G161" s="630"/>
      <c r="H161" s="631"/>
      <c r="I161" s="163"/>
      <c r="J161" s="163"/>
      <c r="K161" s="255">
        <f>SUM(K160)</f>
        <v>914604</v>
      </c>
      <c r="L161" s="248"/>
      <c r="M161" s="202"/>
      <c r="N161" s="629" t="s">
        <v>41</v>
      </c>
      <c r="O161" s="630"/>
      <c r="P161" s="630"/>
      <c r="Q161" s="630"/>
      <c r="R161" s="630"/>
      <c r="S161" s="631"/>
      <c r="T161" s="163"/>
      <c r="U161" s="163"/>
    </row>
    <row r="162" spans="1:21" ht="16.5" customHeight="1">
      <c r="A162" s="233"/>
      <c r="B162" s="239"/>
      <c r="C162" s="259">
        <v>28</v>
      </c>
      <c r="D162" s="207">
        <v>4.1900000000000004</v>
      </c>
      <c r="E162" s="207" t="s">
        <v>21</v>
      </c>
      <c r="F162" s="207"/>
      <c r="G162" s="207" t="s">
        <v>132</v>
      </c>
      <c r="H162" s="207"/>
      <c r="I162" s="207"/>
      <c r="J162" s="207"/>
      <c r="K162" s="260"/>
      <c r="L162" s="248"/>
      <c r="M162" s="202"/>
      <c r="N162" s="297"/>
      <c r="O162" s="297"/>
      <c r="P162" s="297"/>
      <c r="Q162" s="297"/>
      <c r="R162" s="297"/>
      <c r="S162" s="298"/>
      <c r="T162" s="178"/>
      <c r="U162" s="178"/>
    </row>
    <row r="163" spans="1:21" ht="16.5" customHeight="1">
      <c r="A163" s="233"/>
      <c r="B163" s="239"/>
      <c r="C163" s="220">
        <v>29</v>
      </c>
      <c r="D163" s="183" t="s">
        <v>134</v>
      </c>
      <c r="E163" s="163"/>
      <c r="F163" s="163" t="s">
        <v>21</v>
      </c>
      <c r="G163" s="155" t="s">
        <v>135</v>
      </c>
      <c r="H163" s="163" t="s">
        <v>32</v>
      </c>
      <c r="I163" s="164">
        <v>5</v>
      </c>
      <c r="J163" s="167">
        <v>701214</v>
      </c>
      <c r="K163" s="166">
        <f t="shared" ref="K163:K164" si="12">I163*J163</f>
        <v>3506070</v>
      </c>
      <c r="L163" s="248"/>
      <c r="M163" s="202"/>
      <c r="N163" s="297"/>
      <c r="O163" s="297"/>
      <c r="P163" s="297"/>
      <c r="Q163" s="297"/>
      <c r="R163" s="297"/>
      <c r="S163" s="298"/>
      <c r="T163" s="178"/>
      <c r="U163" s="178"/>
    </row>
    <row r="164" spans="1:21" ht="16.5" customHeight="1">
      <c r="A164" s="233"/>
      <c r="B164" s="239"/>
      <c r="C164" s="163">
        <v>30</v>
      </c>
      <c r="D164" s="183" t="s">
        <v>138</v>
      </c>
      <c r="E164" s="163"/>
      <c r="F164" s="163" t="s">
        <v>21</v>
      </c>
      <c r="G164" s="160" t="s">
        <v>139</v>
      </c>
      <c r="H164" s="163" t="s">
        <v>32</v>
      </c>
      <c r="I164" s="164">
        <v>1</v>
      </c>
      <c r="J164" s="167">
        <v>670323</v>
      </c>
      <c r="K164" s="166">
        <f t="shared" si="12"/>
        <v>670323</v>
      </c>
      <c r="L164" s="248"/>
      <c r="M164" s="202"/>
      <c r="N164" s="297"/>
      <c r="O164" s="297"/>
      <c r="P164" s="297"/>
      <c r="Q164" s="297"/>
      <c r="R164" s="297"/>
      <c r="S164" s="298"/>
      <c r="T164" s="178"/>
      <c r="U164" s="178"/>
    </row>
    <row r="165" spans="1:21" ht="16.5" customHeight="1">
      <c r="A165" s="233"/>
      <c r="B165" s="239"/>
      <c r="C165" s="629" t="s">
        <v>41</v>
      </c>
      <c r="D165" s="630"/>
      <c r="E165" s="630"/>
      <c r="F165" s="630"/>
      <c r="G165" s="630"/>
      <c r="H165" s="631"/>
      <c r="I165" s="163"/>
      <c r="J165" s="163"/>
      <c r="K165" s="255">
        <f>SUM(K163:K164)</f>
        <v>4176393</v>
      </c>
      <c r="L165" s="248"/>
      <c r="M165" s="202"/>
      <c r="N165" s="297"/>
      <c r="O165" s="297"/>
      <c r="P165" s="297"/>
      <c r="Q165" s="297"/>
      <c r="R165" s="297"/>
      <c r="S165" s="298"/>
      <c r="T165" s="178"/>
      <c r="U165" s="178"/>
    </row>
    <row r="166" spans="1:21" ht="16.5" customHeight="1">
      <c r="A166" s="233"/>
      <c r="B166" s="239"/>
      <c r="C166" s="259">
        <v>31</v>
      </c>
      <c r="D166" s="207">
        <v>5</v>
      </c>
      <c r="E166" s="207" t="s">
        <v>21</v>
      </c>
      <c r="F166" s="207"/>
      <c r="G166" s="207" t="s">
        <v>199</v>
      </c>
      <c r="H166" s="207"/>
      <c r="I166" s="207"/>
      <c r="J166" s="207"/>
      <c r="K166" s="260"/>
      <c r="L166" s="248"/>
      <c r="M166" s="202"/>
      <c r="N166" s="259">
        <v>28</v>
      </c>
      <c r="O166" s="207">
        <v>12</v>
      </c>
      <c r="P166" s="207" t="s">
        <v>21</v>
      </c>
      <c r="Q166" s="207"/>
      <c r="R166" s="207" t="s">
        <v>199</v>
      </c>
      <c r="S166" s="207"/>
      <c r="T166" s="207"/>
      <c r="U166" s="207"/>
    </row>
    <row r="167" spans="1:21" ht="31.5" customHeight="1">
      <c r="A167" s="233"/>
      <c r="B167" s="239"/>
      <c r="C167" s="220">
        <v>32</v>
      </c>
      <c r="D167" s="183" t="s">
        <v>200</v>
      </c>
      <c r="E167" s="163"/>
      <c r="F167" s="163" t="s">
        <v>21</v>
      </c>
      <c r="G167" s="155" t="s">
        <v>201</v>
      </c>
      <c r="H167" s="163" t="s">
        <v>32</v>
      </c>
      <c r="I167" s="164">
        <v>6</v>
      </c>
      <c r="J167" s="167">
        <v>1164824</v>
      </c>
      <c r="K167" s="166">
        <f>I167*J167</f>
        <v>6988944</v>
      </c>
      <c r="L167" s="248"/>
      <c r="M167" s="202"/>
      <c r="N167" s="220">
        <v>29</v>
      </c>
      <c r="O167" s="183" t="s">
        <v>202</v>
      </c>
      <c r="P167" s="163"/>
      <c r="Q167" s="163" t="s">
        <v>21</v>
      </c>
      <c r="R167" s="155" t="s">
        <v>201</v>
      </c>
      <c r="S167" s="163" t="s">
        <v>32</v>
      </c>
      <c r="T167" s="164">
        <v>6</v>
      </c>
      <c r="U167" s="167">
        <v>1164824</v>
      </c>
    </row>
    <row r="168" spans="1:21" ht="16.5" customHeight="1">
      <c r="A168" s="233"/>
      <c r="B168" s="239"/>
      <c r="C168" s="629" t="s">
        <v>41</v>
      </c>
      <c r="D168" s="630"/>
      <c r="E168" s="630"/>
      <c r="F168" s="630"/>
      <c r="G168" s="630"/>
      <c r="H168" s="631"/>
      <c r="I168" s="163"/>
      <c r="J168" s="163"/>
      <c r="K168" s="255">
        <f>SUM(K167)</f>
        <v>6988944</v>
      </c>
      <c r="L168" s="248"/>
      <c r="M168" s="202"/>
      <c r="N168" s="629" t="s">
        <v>41</v>
      </c>
      <c r="O168" s="630"/>
      <c r="P168" s="630"/>
      <c r="Q168" s="630"/>
      <c r="R168" s="630"/>
      <c r="S168" s="631"/>
      <c r="T168" s="163"/>
      <c r="U168" s="163"/>
    </row>
    <row r="169" spans="1:21" ht="16.5" customHeight="1">
      <c r="A169" s="233"/>
      <c r="B169" s="239"/>
      <c r="C169" s="259">
        <v>33</v>
      </c>
      <c r="D169" s="207">
        <v>8</v>
      </c>
      <c r="E169" s="207" t="s">
        <v>21</v>
      </c>
      <c r="F169" s="207"/>
      <c r="G169" s="207" t="s">
        <v>29</v>
      </c>
      <c r="H169" s="207"/>
      <c r="I169" s="207"/>
      <c r="J169" s="207"/>
      <c r="K169" s="260"/>
      <c r="L169" s="248"/>
      <c r="M169" s="202"/>
      <c r="N169" s="259">
        <v>30</v>
      </c>
      <c r="O169" s="207"/>
      <c r="P169" s="207" t="s">
        <v>21</v>
      </c>
      <c r="Q169" s="207"/>
      <c r="R169" s="207" t="s">
        <v>29</v>
      </c>
      <c r="S169" s="207"/>
      <c r="T169" s="207"/>
      <c r="U169" s="207"/>
    </row>
    <row r="170" spans="1:21" ht="28.5" customHeight="1">
      <c r="A170" s="233"/>
      <c r="B170" s="239"/>
      <c r="C170" s="220">
        <v>34</v>
      </c>
      <c r="D170" s="183" t="s">
        <v>142</v>
      </c>
      <c r="E170" s="163"/>
      <c r="F170" s="163" t="s">
        <v>21</v>
      </c>
      <c r="G170" s="155" t="s">
        <v>143</v>
      </c>
      <c r="H170" s="163" t="s">
        <v>32</v>
      </c>
      <c r="I170" s="164">
        <v>6</v>
      </c>
      <c r="J170" s="167">
        <v>15733</v>
      </c>
      <c r="K170" s="166">
        <f t="shared" ref="K170:K172" si="13">I170*J170</f>
        <v>94398</v>
      </c>
      <c r="L170" s="248"/>
      <c r="M170" s="202"/>
      <c r="N170" s="220">
        <v>31</v>
      </c>
      <c r="O170" s="183" t="s">
        <v>144</v>
      </c>
      <c r="P170" s="163"/>
      <c r="Q170" s="163" t="s">
        <v>21</v>
      </c>
      <c r="R170" s="163" t="s">
        <v>145</v>
      </c>
      <c r="S170" s="163" t="s">
        <v>146</v>
      </c>
      <c r="T170" s="164">
        <v>6</v>
      </c>
      <c r="U170" s="167">
        <v>15733</v>
      </c>
    </row>
    <row r="171" spans="1:21" ht="32.25" customHeight="1">
      <c r="A171" s="233"/>
      <c r="B171" s="239"/>
      <c r="C171" s="220">
        <v>35</v>
      </c>
      <c r="D171" s="183">
        <v>8.6</v>
      </c>
      <c r="E171" s="163"/>
      <c r="F171" s="163" t="s">
        <v>21</v>
      </c>
      <c r="G171" s="155" t="s">
        <v>147</v>
      </c>
      <c r="H171" s="163" t="s">
        <v>32</v>
      </c>
      <c r="I171" s="164">
        <v>6</v>
      </c>
      <c r="J171" s="167">
        <v>376716</v>
      </c>
      <c r="K171" s="166">
        <f t="shared" si="13"/>
        <v>2260296</v>
      </c>
      <c r="L171" s="248"/>
      <c r="M171" s="202"/>
      <c r="N171" s="220">
        <v>32</v>
      </c>
      <c r="O171" s="183">
        <v>20.6</v>
      </c>
      <c r="P171" s="163"/>
      <c r="Q171" s="163" t="s">
        <v>21</v>
      </c>
      <c r="R171" s="163" t="s">
        <v>148</v>
      </c>
      <c r="S171" s="163" t="s">
        <v>146</v>
      </c>
      <c r="T171" s="164">
        <v>6</v>
      </c>
      <c r="U171" s="167">
        <v>480677</v>
      </c>
    </row>
    <row r="172" spans="1:21" ht="49.5" customHeight="1">
      <c r="A172" s="233"/>
      <c r="B172" s="239"/>
      <c r="C172" s="220">
        <v>36</v>
      </c>
      <c r="D172" s="183">
        <v>8.5</v>
      </c>
      <c r="E172" s="163"/>
      <c r="F172" s="163" t="s">
        <v>21</v>
      </c>
      <c r="G172" s="155" t="s">
        <v>149</v>
      </c>
      <c r="H172" s="163" t="s">
        <v>32</v>
      </c>
      <c r="I172" s="164">
        <v>12</v>
      </c>
      <c r="J172" s="167">
        <v>250853</v>
      </c>
      <c r="K172" s="166">
        <f t="shared" si="13"/>
        <v>3010236</v>
      </c>
      <c r="L172" s="248"/>
      <c r="M172" s="202"/>
      <c r="N172" s="220">
        <v>33</v>
      </c>
      <c r="O172" s="183">
        <v>8.5</v>
      </c>
      <c r="P172" s="163"/>
      <c r="Q172" s="163" t="s">
        <v>21</v>
      </c>
      <c r="R172" s="163" t="s">
        <v>149</v>
      </c>
      <c r="S172" s="163" t="s">
        <v>32</v>
      </c>
      <c r="T172" s="164">
        <v>12</v>
      </c>
      <c r="U172" s="167">
        <v>250853</v>
      </c>
    </row>
    <row r="173" spans="1:21" ht="16.5" customHeight="1">
      <c r="A173" s="233"/>
      <c r="B173" s="239"/>
      <c r="C173" s="262" t="s">
        <v>41</v>
      </c>
      <c r="D173" s="233"/>
      <c r="E173" s="264"/>
      <c r="F173" s="264"/>
      <c r="G173" s="168"/>
      <c r="H173" s="168"/>
      <c r="I173" s="169"/>
      <c r="J173" s="170"/>
      <c r="K173" s="265">
        <f>SUM(K170:K172)</f>
        <v>5364930</v>
      </c>
      <c r="L173" s="248"/>
      <c r="M173" s="202"/>
      <c r="N173" s="262" t="s">
        <v>41</v>
      </c>
      <c r="O173" s="233"/>
      <c r="P173" s="264"/>
      <c r="Q173" s="264"/>
      <c r="R173" s="168"/>
      <c r="S173" s="168"/>
      <c r="T173" s="169"/>
      <c r="U173" s="170"/>
    </row>
    <row r="174" spans="1:21" ht="16.5" customHeight="1">
      <c r="A174" s="233"/>
      <c r="B174" s="239"/>
      <c r="C174" s="632" t="s">
        <v>42</v>
      </c>
      <c r="D174" s="633"/>
      <c r="E174" s="633"/>
      <c r="F174" s="633"/>
      <c r="G174" s="633"/>
      <c r="H174" s="633"/>
      <c r="I174" s="633"/>
      <c r="J174" s="634"/>
      <c r="K174" s="256">
        <f>ROUNDDOWN(K128+K132+K135+K140+K143+K148+K151+K158+K154+K161+K165+K168+K173,0)</f>
        <v>92824268</v>
      </c>
      <c r="L174" s="248"/>
      <c r="M174" s="202"/>
      <c r="N174" s="632" t="s">
        <v>42</v>
      </c>
      <c r="O174" s="633"/>
      <c r="P174" s="633"/>
      <c r="Q174" s="633"/>
      <c r="R174" s="633"/>
      <c r="S174" s="633"/>
      <c r="T174" s="633"/>
      <c r="U174" s="634"/>
    </row>
    <row r="175" spans="1:21" ht="16.5" customHeight="1">
      <c r="A175" s="233"/>
      <c r="B175" s="239"/>
      <c r="C175" s="299"/>
      <c r="D175" s="299"/>
      <c r="E175" s="299"/>
      <c r="F175" s="299"/>
      <c r="G175" s="299"/>
      <c r="H175" s="299"/>
      <c r="I175" s="299"/>
      <c r="J175" s="299"/>
      <c r="K175" s="300"/>
      <c r="L175" s="248"/>
      <c r="M175" s="202"/>
      <c r="N175" s="299"/>
      <c r="O175" s="299"/>
      <c r="P175" s="299"/>
      <c r="Q175" s="299"/>
      <c r="R175" s="299"/>
      <c r="S175" s="299"/>
      <c r="T175" s="299"/>
      <c r="U175" s="299"/>
    </row>
    <row r="176" spans="1:21" ht="16.5" customHeight="1">
      <c r="A176" s="233"/>
      <c r="B176" s="239"/>
      <c r="C176" s="644" t="s">
        <v>203</v>
      </c>
      <c r="D176" s="645"/>
      <c r="E176" s="645"/>
      <c r="F176" s="645"/>
      <c r="G176" s="645"/>
      <c r="H176" s="645"/>
      <c r="I176" s="645"/>
      <c r="J176" s="645"/>
      <c r="K176" s="646"/>
      <c r="L176" s="248"/>
      <c r="M176" s="202"/>
      <c r="N176" s="644" t="s">
        <v>203</v>
      </c>
      <c r="O176" s="645"/>
      <c r="P176" s="645"/>
      <c r="Q176" s="645"/>
      <c r="R176" s="645"/>
      <c r="S176" s="645"/>
      <c r="T176" s="645"/>
      <c r="U176" s="646"/>
    </row>
    <row r="177" spans="1:21" ht="16.5" customHeight="1">
      <c r="A177" s="233"/>
      <c r="B177" s="239"/>
      <c r="C177" s="641" t="s">
        <v>11</v>
      </c>
      <c r="D177" s="635" t="s">
        <v>12</v>
      </c>
      <c r="E177" s="637" t="s">
        <v>13</v>
      </c>
      <c r="F177" s="638"/>
      <c r="G177" s="641" t="s">
        <v>14</v>
      </c>
      <c r="H177" s="635" t="s">
        <v>15</v>
      </c>
      <c r="I177" s="635" t="s">
        <v>16</v>
      </c>
      <c r="J177" s="643" t="s">
        <v>17</v>
      </c>
      <c r="K177" s="648" t="s">
        <v>18</v>
      </c>
      <c r="L177" s="248"/>
      <c r="M177" s="202"/>
      <c r="N177" s="641" t="s">
        <v>11</v>
      </c>
      <c r="O177" s="635" t="s">
        <v>12</v>
      </c>
      <c r="P177" s="637" t="s">
        <v>13</v>
      </c>
      <c r="Q177" s="638"/>
      <c r="R177" s="641" t="s">
        <v>14</v>
      </c>
      <c r="S177" s="635" t="s">
        <v>15</v>
      </c>
      <c r="T177" s="635" t="s">
        <v>16</v>
      </c>
      <c r="U177" s="643" t="s">
        <v>17</v>
      </c>
    </row>
    <row r="178" spans="1:21" ht="16.5" customHeight="1">
      <c r="A178" s="233"/>
      <c r="B178" s="239"/>
      <c r="C178" s="642"/>
      <c r="D178" s="636"/>
      <c r="E178" s="154" t="s">
        <v>19</v>
      </c>
      <c r="F178" s="154" t="s">
        <v>20</v>
      </c>
      <c r="G178" s="642"/>
      <c r="H178" s="636"/>
      <c r="I178" s="636"/>
      <c r="J178" s="636"/>
      <c r="K178" s="649"/>
      <c r="L178" s="248"/>
      <c r="M178" s="202"/>
      <c r="N178" s="642"/>
      <c r="O178" s="636"/>
      <c r="P178" s="154" t="s">
        <v>19</v>
      </c>
      <c r="Q178" s="154" t="s">
        <v>20</v>
      </c>
      <c r="R178" s="642"/>
      <c r="S178" s="636"/>
      <c r="T178" s="636"/>
      <c r="U178" s="636"/>
    </row>
    <row r="179" spans="1:21" ht="16.5" customHeight="1">
      <c r="A179" s="233"/>
      <c r="B179" s="239"/>
      <c r="C179" s="159">
        <v>1</v>
      </c>
      <c r="D179" s="159">
        <v>3</v>
      </c>
      <c r="E179" s="159" t="s">
        <v>21</v>
      </c>
      <c r="F179" s="159"/>
      <c r="G179" s="159" t="s">
        <v>150</v>
      </c>
      <c r="H179" s="159"/>
      <c r="I179" s="159"/>
      <c r="J179" s="159"/>
      <c r="K179" s="250"/>
      <c r="L179" s="248"/>
      <c r="M179" s="202"/>
      <c r="N179" s="159">
        <v>1</v>
      </c>
      <c r="O179" s="159">
        <v>3</v>
      </c>
      <c r="P179" s="159" t="s">
        <v>21</v>
      </c>
      <c r="Q179" s="159"/>
      <c r="R179" s="159" t="s">
        <v>150</v>
      </c>
      <c r="S179" s="159"/>
      <c r="T179" s="159"/>
      <c r="U179" s="159"/>
    </row>
    <row r="180" spans="1:21" ht="31.5" customHeight="1">
      <c r="A180" s="233"/>
      <c r="B180" s="239"/>
      <c r="C180" s="301">
        <v>2</v>
      </c>
      <c r="D180" s="302" t="s">
        <v>157</v>
      </c>
      <c r="E180" s="302"/>
      <c r="F180" s="302"/>
      <c r="G180" s="193" t="s">
        <v>158</v>
      </c>
      <c r="H180" s="302"/>
      <c r="I180" s="194"/>
      <c r="J180" s="195"/>
      <c r="K180" s="196"/>
      <c r="L180" s="248"/>
      <c r="M180" s="202"/>
      <c r="N180" s="301">
        <v>2</v>
      </c>
      <c r="O180" s="302" t="s">
        <v>157</v>
      </c>
      <c r="P180" s="302"/>
      <c r="Q180" s="302"/>
      <c r="R180" s="193" t="s">
        <v>158</v>
      </c>
      <c r="S180" s="302"/>
      <c r="T180" s="194"/>
      <c r="U180" s="195"/>
    </row>
    <row r="181" spans="1:21" ht="24.75" customHeight="1">
      <c r="A181" s="233"/>
      <c r="B181" s="243"/>
      <c r="C181" s="178">
        <v>3</v>
      </c>
      <c r="D181" s="163" t="s">
        <v>204</v>
      </c>
      <c r="E181" s="163"/>
      <c r="F181" s="163" t="s">
        <v>21</v>
      </c>
      <c r="G181" s="155" t="s">
        <v>205</v>
      </c>
      <c r="H181" s="163" t="s">
        <v>60</v>
      </c>
      <c r="I181" s="164">
        <v>16.07</v>
      </c>
      <c r="J181" s="167">
        <v>435612</v>
      </c>
      <c r="K181" s="166">
        <f>I181*J181</f>
        <v>7000284.8399999999</v>
      </c>
      <c r="L181" s="248"/>
      <c r="M181" s="202"/>
      <c r="N181" s="178">
        <v>3</v>
      </c>
      <c r="O181" s="163" t="s">
        <v>204</v>
      </c>
      <c r="P181" s="163"/>
      <c r="Q181" s="163" t="s">
        <v>21</v>
      </c>
      <c r="R181" s="155" t="s">
        <v>205</v>
      </c>
      <c r="S181" s="163" t="s">
        <v>60</v>
      </c>
      <c r="T181" s="164">
        <v>16.07</v>
      </c>
      <c r="U181" s="167">
        <v>435612</v>
      </c>
    </row>
    <row r="182" spans="1:21" ht="16.5" customHeight="1">
      <c r="A182" s="233"/>
      <c r="B182" s="239"/>
      <c r="C182" s="629" t="s">
        <v>41</v>
      </c>
      <c r="D182" s="630"/>
      <c r="E182" s="630"/>
      <c r="F182" s="630"/>
      <c r="G182" s="630"/>
      <c r="H182" s="631"/>
      <c r="I182" s="161"/>
      <c r="J182" s="162"/>
      <c r="K182" s="255">
        <f>SUM(K181)</f>
        <v>7000284.8399999999</v>
      </c>
      <c r="L182" s="248"/>
      <c r="M182" s="202"/>
      <c r="N182" s="629" t="s">
        <v>41</v>
      </c>
      <c r="O182" s="630"/>
      <c r="P182" s="630"/>
      <c r="Q182" s="630"/>
      <c r="R182" s="630"/>
      <c r="S182" s="631"/>
      <c r="T182" s="161"/>
      <c r="U182" s="162"/>
    </row>
    <row r="183" spans="1:21" ht="21" customHeight="1">
      <c r="A183" s="233"/>
      <c r="B183" s="239"/>
      <c r="C183" s="207">
        <v>4</v>
      </c>
      <c r="D183" s="159" t="s">
        <v>161</v>
      </c>
      <c r="E183" s="159" t="s">
        <v>21</v>
      </c>
      <c r="F183" s="159"/>
      <c r="G183" s="197" t="s">
        <v>206</v>
      </c>
      <c r="H183" s="159"/>
      <c r="I183" s="188"/>
      <c r="J183" s="189"/>
      <c r="K183" s="190"/>
      <c r="L183" s="248"/>
      <c r="M183" s="202"/>
      <c r="N183" s="207">
        <v>4</v>
      </c>
      <c r="O183" s="159" t="s">
        <v>161</v>
      </c>
      <c r="P183" s="159" t="s">
        <v>21</v>
      </c>
      <c r="Q183" s="159"/>
      <c r="R183" s="197" t="s">
        <v>206</v>
      </c>
      <c r="S183" s="159"/>
      <c r="T183" s="188"/>
      <c r="U183" s="189"/>
    </row>
    <row r="184" spans="1:21" ht="30" customHeight="1">
      <c r="A184" s="233"/>
      <c r="B184" s="239"/>
      <c r="C184" s="178">
        <v>5</v>
      </c>
      <c r="D184" s="163" t="s">
        <v>207</v>
      </c>
      <c r="E184" s="163"/>
      <c r="F184" s="163" t="s">
        <v>21</v>
      </c>
      <c r="G184" s="155" t="s">
        <v>208</v>
      </c>
      <c r="H184" s="163" t="s">
        <v>32</v>
      </c>
      <c r="I184" s="164">
        <v>11</v>
      </c>
      <c r="J184" s="167">
        <v>2076008</v>
      </c>
      <c r="K184" s="166">
        <f>I184*J184</f>
        <v>22836088</v>
      </c>
      <c r="L184" s="248"/>
      <c r="M184" s="202"/>
      <c r="N184" s="178">
        <v>5</v>
      </c>
      <c r="O184" s="163" t="s">
        <v>207</v>
      </c>
      <c r="P184" s="163"/>
      <c r="Q184" s="163" t="s">
        <v>21</v>
      </c>
      <c r="R184" s="155" t="s">
        <v>208</v>
      </c>
      <c r="S184" s="163" t="s">
        <v>32</v>
      </c>
      <c r="T184" s="164">
        <v>11</v>
      </c>
      <c r="U184" s="167">
        <v>2076008</v>
      </c>
    </row>
    <row r="185" spans="1:21" ht="16.5" customHeight="1">
      <c r="A185" s="233"/>
      <c r="B185" s="239"/>
      <c r="C185" s="629" t="s">
        <v>41</v>
      </c>
      <c r="D185" s="630"/>
      <c r="E185" s="630"/>
      <c r="F185" s="630"/>
      <c r="G185" s="630"/>
      <c r="H185" s="631"/>
      <c r="I185" s="161"/>
      <c r="J185" s="162"/>
      <c r="K185" s="255">
        <f>SUM(K184)</f>
        <v>22836088</v>
      </c>
      <c r="L185" s="248"/>
      <c r="M185" s="202"/>
      <c r="N185" s="629" t="s">
        <v>41</v>
      </c>
      <c r="O185" s="630"/>
      <c r="P185" s="630"/>
      <c r="Q185" s="630"/>
      <c r="R185" s="630"/>
      <c r="S185" s="631"/>
      <c r="T185" s="161"/>
      <c r="U185" s="162"/>
    </row>
    <row r="186" spans="1:21" ht="36.75" customHeight="1">
      <c r="A186" s="233"/>
      <c r="B186" s="239"/>
      <c r="C186" s="207">
        <v>6</v>
      </c>
      <c r="D186" s="159" t="s">
        <v>209</v>
      </c>
      <c r="E186" s="159" t="s">
        <v>21</v>
      </c>
      <c r="F186" s="159"/>
      <c r="G186" s="197" t="s">
        <v>210</v>
      </c>
      <c r="H186" s="159"/>
      <c r="I186" s="188"/>
      <c r="J186" s="189"/>
      <c r="K186" s="190"/>
      <c r="L186" s="248"/>
      <c r="M186" s="202"/>
      <c r="N186" s="207">
        <v>6</v>
      </c>
      <c r="O186" s="159" t="s">
        <v>209</v>
      </c>
      <c r="P186" s="159" t="s">
        <v>21</v>
      </c>
      <c r="Q186" s="159"/>
      <c r="R186" s="197" t="s">
        <v>210</v>
      </c>
      <c r="S186" s="159"/>
      <c r="T186" s="188"/>
      <c r="U186" s="189"/>
    </row>
    <row r="187" spans="1:21" ht="25.5" customHeight="1">
      <c r="A187" s="233"/>
      <c r="B187" s="243"/>
      <c r="C187" s="178">
        <v>7</v>
      </c>
      <c r="D187" s="163" t="s">
        <v>211</v>
      </c>
      <c r="E187" s="163"/>
      <c r="F187" s="163" t="s">
        <v>21</v>
      </c>
      <c r="G187" s="155" t="s">
        <v>212</v>
      </c>
      <c r="H187" s="163" t="s">
        <v>32</v>
      </c>
      <c r="I187" s="164">
        <v>7</v>
      </c>
      <c r="J187" s="167">
        <v>634880</v>
      </c>
      <c r="K187" s="166">
        <f>I187*J187</f>
        <v>4444160</v>
      </c>
      <c r="L187" s="248"/>
      <c r="M187" s="202"/>
      <c r="N187" s="178">
        <v>7</v>
      </c>
      <c r="O187" s="163" t="s">
        <v>211</v>
      </c>
      <c r="P187" s="163"/>
      <c r="Q187" s="163" t="s">
        <v>21</v>
      </c>
      <c r="R187" s="155" t="s">
        <v>212</v>
      </c>
      <c r="S187" s="163" t="s">
        <v>32</v>
      </c>
      <c r="T187" s="164">
        <v>7</v>
      </c>
      <c r="U187" s="167">
        <v>634880</v>
      </c>
    </row>
    <row r="188" spans="1:21" ht="16.5" customHeight="1">
      <c r="A188" s="233"/>
      <c r="B188" s="239"/>
      <c r="C188" s="629" t="s">
        <v>41</v>
      </c>
      <c r="D188" s="630"/>
      <c r="E188" s="630"/>
      <c r="F188" s="630"/>
      <c r="G188" s="630"/>
      <c r="H188" s="631"/>
      <c r="I188" s="161"/>
      <c r="J188" s="162"/>
      <c r="K188" s="255">
        <f>SUM(K187)</f>
        <v>4444160</v>
      </c>
      <c r="L188" s="248"/>
      <c r="M188" s="202"/>
      <c r="N188" s="629" t="s">
        <v>41</v>
      </c>
      <c r="O188" s="630"/>
      <c r="P188" s="630"/>
      <c r="Q188" s="630"/>
      <c r="R188" s="630"/>
      <c r="S188" s="631"/>
      <c r="T188" s="161"/>
      <c r="U188" s="162"/>
    </row>
    <row r="189" spans="1:21" ht="28.5" customHeight="1">
      <c r="A189" s="233"/>
      <c r="B189" s="239"/>
      <c r="C189" s="207">
        <v>8</v>
      </c>
      <c r="D189" s="159" t="s">
        <v>164</v>
      </c>
      <c r="E189" s="159" t="s">
        <v>21</v>
      </c>
      <c r="F189" s="159"/>
      <c r="G189" s="197" t="s">
        <v>165</v>
      </c>
      <c r="H189" s="159"/>
      <c r="I189" s="188"/>
      <c r="J189" s="189"/>
      <c r="K189" s="190"/>
      <c r="L189" s="248"/>
      <c r="M189" s="202"/>
      <c r="N189" s="207">
        <v>8</v>
      </c>
      <c r="O189" s="159" t="s">
        <v>164</v>
      </c>
      <c r="P189" s="159" t="s">
        <v>21</v>
      </c>
      <c r="Q189" s="159"/>
      <c r="R189" s="197" t="s">
        <v>165</v>
      </c>
      <c r="S189" s="159"/>
      <c r="T189" s="188"/>
      <c r="U189" s="189"/>
    </row>
    <row r="190" spans="1:21" ht="31.5" customHeight="1">
      <c r="A190" s="233"/>
      <c r="B190" s="239"/>
      <c r="C190" s="178">
        <v>9</v>
      </c>
      <c r="D190" s="163" t="s">
        <v>213</v>
      </c>
      <c r="E190" s="163"/>
      <c r="F190" s="163" t="s">
        <v>21</v>
      </c>
      <c r="G190" s="155" t="s">
        <v>214</v>
      </c>
      <c r="H190" s="163" t="s">
        <v>32</v>
      </c>
      <c r="I190" s="164">
        <v>1</v>
      </c>
      <c r="J190" s="167">
        <v>5296703</v>
      </c>
      <c r="K190" s="166">
        <f>I190*J190</f>
        <v>5296703</v>
      </c>
      <c r="L190" s="248"/>
      <c r="M190" s="202"/>
      <c r="N190" s="178">
        <v>9</v>
      </c>
      <c r="O190" s="163" t="s">
        <v>213</v>
      </c>
      <c r="P190" s="163"/>
      <c r="Q190" s="163" t="s">
        <v>21</v>
      </c>
      <c r="R190" s="155" t="s">
        <v>214</v>
      </c>
      <c r="S190" s="163" t="s">
        <v>32</v>
      </c>
      <c r="T190" s="164">
        <v>1</v>
      </c>
      <c r="U190" s="167">
        <v>5296703</v>
      </c>
    </row>
    <row r="191" spans="1:21" ht="16.5" customHeight="1">
      <c r="A191" s="233"/>
      <c r="B191" s="239"/>
      <c r="C191" s="629" t="s">
        <v>41</v>
      </c>
      <c r="D191" s="630"/>
      <c r="E191" s="630"/>
      <c r="F191" s="630"/>
      <c r="G191" s="630"/>
      <c r="H191" s="631"/>
      <c r="I191" s="161"/>
      <c r="J191" s="162"/>
      <c r="K191" s="255">
        <f>SUM(K190)</f>
        <v>5296703</v>
      </c>
      <c r="L191" s="248"/>
      <c r="M191" s="202"/>
      <c r="N191" s="629" t="s">
        <v>41</v>
      </c>
      <c r="O191" s="630"/>
      <c r="P191" s="630"/>
      <c r="Q191" s="630"/>
      <c r="R191" s="630"/>
      <c r="S191" s="631"/>
      <c r="T191" s="161"/>
      <c r="U191" s="162"/>
    </row>
    <row r="192" spans="1:21" ht="30.75" customHeight="1">
      <c r="A192" s="233"/>
      <c r="B192" s="239"/>
      <c r="C192" s="207">
        <v>10</v>
      </c>
      <c r="D192" s="159" t="s">
        <v>215</v>
      </c>
      <c r="E192" s="159" t="s">
        <v>21</v>
      </c>
      <c r="F192" s="159"/>
      <c r="G192" s="197" t="s">
        <v>216</v>
      </c>
      <c r="H192" s="159" t="s">
        <v>32</v>
      </c>
      <c r="I192" s="188"/>
      <c r="J192" s="189"/>
      <c r="K192" s="190"/>
      <c r="L192" s="248"/>
      <c r="M192" s="202"/>
      <c r="N192" s="207">
        <v>10</v>
      </c>
      <c r="O192" s="159" t="s">
        <v>215</v>
      </c>
      <c r="P192" s="159" t="s">
        <v>21</v>
      </c>
      <c r="Q192" s="159"/>
      <c r="R192" s="197" t="s">
        <v>216</v>
      </c>
      <c r="S192" s="159" t="s">
        <v>32</v>
      </c>
      <c r="T192" s="188"/>
      <c r="U192" s="189"/>
    </row>
    <row r="193" spans="1:21" ht="24.75" customHeight="1">
      <c r="A193" s="233"/>
      <c r="B193" s="243"/>
      <c r="C193" s="178">
        <v>11</v>
      </c>
      <c r="D193" s="163" t="s">
        <v>217</v>
      </c>
      <c r="E193" s="163"/>
      <c r="F193" s="163" t="s">
        <v>21</v>
      </c>
      <c r="G193" s="155" t="s">
        <v>218</v>
      </c>
      <c r="H193" s="163" t="s">
        <v>32</v>
      </c>
      <c r="I193" s="164">
        <v>6</v>
      </c>
      <c r="J193" s="167">
        <v>3293886</v>
      </c>
      <c r="K193" s="166">
        <f>I193*J193</f>
        <v>19763316</v>
      </c>
      <c r="L193" s="248"/>
      <c r="M193" s="202"/>
      <c r="N193" s="178">
        <v>11</v>
      </c>
      <c r="O193" s="163" t="s">
        <v>217</v>
      </c>
      <c r="P193" s="163"/>
      <c r="Q193" s="163" t="s">
        <v>21</v>
      </c>
      <c r="R193" s="155" t="s">
        <v>218</v>
      </c>
      <c r="S193" s="163" t="s">
        <v>32</v>
      </c>
      <c r="T193" s="164">
        <v>6</v>
      </c>
      <c r="U193" s="167">
        <v>3293886</v>
      </c>
    </row>
    <row r="194" spans="1:21" ht="16.5" customHeight="1">
      <c r="A194" s="233"/>
      <c r="B194" s="239"/>
      <c r="C194" s="629" t="s">
        <v>41</v>
      </c>
      <c r="D194" s="630"/>
      <c r="E194" s="630"/>
      <c r="F194" s="630"/>
      <c r="G194" s="630"/>
      <c r="H194" s="631"/>
      <c r="I194" s="161"/>
      <c r="J194" s="162"/>
      <c r="K194" s="255">
        <f>SUM(K193)</f>
        <v>19763316</v>
      </c>
      <c r="L194" s="248"/>
      <c r="M194" s="202"/>
      <c r="N194" s="629" t="s">
        <v>41</v>
      </c>
      <c r="O194" s="630"/>
      <c r="P194" s="630"/>
      <c r="Q194" s="630"/>
      <c r="R194" s="630"/>
      <c r="S194" s="631"/>
      <c r="T194" s="161"/>
      <c r="U194" s="162"/>
    </row>
    <row r="195" spans="1:21" ht="27.75" customHeight="1">
      <c r="A195" s="233"/>
      <c r="B195" s="239"/>
      <c r="C195" s="207">
        <v>12</v>
      </c>
      <c r="D195" s="159" t="s">
        <v>219</v>
      </c>
      <c r="E195" s="159" t="s">
        <v>21</v>
      </c>
      <c r="F195" s="159"/>
      <c r="G195" s="197" t="s">
        <v>220</v>
      </c>
      <c r="H195" s="159" t="s">
        <v>32</v>
      </c>
      <c r="I195" s="188"/>
      <c r="J195" s="189"/>
      <c r="K195" s="190"/>
      <c r="L195" s="248"/>
      <c r="M195" s="202"/>
      <c r="N195" s="207">
        <v>12</v>
      </c>
      <c r="O195" s="159" t="s">
        <v>219</v>
      </c>
      <c r="P195" s="159" t="s">
        <v>21</v>
      </c>
      <c r="Q195" s="159"/>
      <c r="R195" s="197" t="s">
        <v>220</v>
      </c>
      <c r="S195" s="159" t="s">
        <v>32</v>
      </c>
      <c r="T195" s="188"/>
      <c r="U195" s="189"/>
    </row>
    <row r="196" spans="1:21" ht="32.25" customHeight="1">
      <c r="A196" s="233"/>
      <c r="B196" s="239"/>
      <c r="C196" s="178">
        <v>13</v>
      </c>
      <c r="D196" s="163" t="s">
        <v>221</v>
      </c>
      <c r="E196" s="163"/>
      <c r="F196" s="163" t="s">
        <v>21</v>
      </c>
      <c r="G196" s="155" t="s">
        <v>222</v>
      </c>
      <c r="H196" s="163" t="s">
        <v>32</v>
      </c>
      <c r="I196" s="164">
        <v>6</v>
      </c>
      <c r="J196" s="167">
        <v>2810460</v>
      </c>
      <c r="K196" s="166">
        <f>I196*J196</f>
        <v>16862760</v>
      </c>
      <c r="L196" s="248"/>
      <c r="M196" s="202"/>
      <c r="N196" s="178">
        <v>13</v>
      </c>
      <c r="O196" s="163" t="s">
        <v>221</v>
      </c>
      <c r="P196" s="163"/>
      <c r="Q196" s="163" t="s">
        <v>21</v>
      </c>
      <c r="R196" s="155" t="s">
        <v>222</v>
      </c>
      <c r="S196" s="163" t="s">
        <v>32</v>
      </c>
      <c r="T196" s="164">
        <v>6</v>
      </c>
      <c r="U196" s="167">
        <v>2810460</v>
      </c>
    </row>
    <row r="197" spans="1:21" ht="16.5" customHeight="1">
      <c r="A197" s="233"/>
      <c r="B197" s="239"/>
      <c r="C197" s="629" t="s">
        <v>41</v>
      </c>
      <c r="D197" s="630"/>
      <c r="E197" s="630"/>
      <c r="F197" s="630"/>
      <c r="G197" s="630"/>
      <c r="H197" s="631"/>
      <c r="I197" s="161"/>
      <c r="J197" s="162"/>
      <c r="K197" s="255">
        <f>SUM(K196)</f>
        <v>16862760</v>
      </c>
      <c r="L197" s="248"/>
      <c r="M197" s="202"/>
      <c r="N197" s="629" t="s">
        <v>41</v>
      </c>
      <c r="O197" s="630"/>
      <c r="P197" s="630"/>
      <c r="Q197" s="630"/>
      <c r="R197" s="630"/>
      <c r="S197" s="631"/>
      <c r="T197" s="161"/>
      <c r="U197" s="162"/>
    </row>
    <row r="198" spans="1:21" ht="16.5" customHeight="1">
      <c r="A198" s="233"/>
      <c r="B198" s="239"/>
      <c r="C198" s="632" t="s">
        <v>223</v>
      </c>
      <c r="D198" s="633"/>
      <c r="E198" s="633"/>
      <c r="F198" s="633"/>
      <c r="G198" s="633"/>
      <c r="H198" s="633"/>
      <c r="I198" s="633"/>
      <c r="J198" s="634"/>
      <c r="K198" s="256">
        <f>ROUND(K182+K185+K188+K191+K194+K197,0)</f>
        <v>76203312</v>
      </c>
      <c r="L198" s="248"/>
      <c r="M198" s="202"/>
      <c r="N198" s="632" t="s">
        <v>223</v>
      </c>
      <c r="O198" s="633"/>
      <c r="P198" s="633"/>
      <c r="Q198" s="633"/>
      <c r="R198" s="633"/>
      <c r="S198" s="633"/>
      <c r="T198" s="633"/>
      <c r="U198" s="634"/>
    </row>
    <row r="199" spans="1:21" ht="16.5" customHeight="1">
      <c r="A199" s="233"/>
      <c r="B199" s="239"/>
      <c r="C199" s="257"/>
      <c r="D199" s="257"/>
      <c r="E199" s="257"/>
      <c r="F199" s="257"/>
      <c r="G199" s="257"/>
      <c r="H199" s="257"/>
      <c r="I199" s="257"/>
      <c r="J199" s="257"/>
      <c r="K199" s="258"/>
      <c r="L199" s="248"/>
      <c r="M199" s="202"/>
      <c r="N199" s="257"/>
      <c r="O199" s="257"/>
      <c r="P199" s="257"/>
      <c r="Q199" s="257"/>
      <c r="R199" s="257"/>
      <c r="S199" s="257"/>
      <c r="T199" s="257"/>
      <c r="U199" s="257"/>
    </row>
    <row r="200" spans="1:21" ht="16.5" customHeight="1">
      <c r="A200" s="233"/>
      <c r="B200" s="247">
        <v>5</v>
      </c>
      <c r="C200" s="647" t="s">
        <v>224</v>
      </c>
      <c r="D200" s="633"/>
      <c r="E200" s="633"/>
      <c r="F200" s="633"/>
      <c r="G200" s="633"/>
      <c r="H200" s="633"/>
      <c r="I200" s="633"/>
      <c r="J200" s="633"/>
      <c r="K200" s="633"/>
      <c r="L200" s="248"/>
      <c r="M200" s="202"/>
      <c r="N200" s="647" t="s">
        <v>224</v>
      </c>
      <c r="O200" s="633"/>
      <c r="P200" s="633"/>
      <c r="Q200" s="633"/>
      <c r="R200" s="633"/>
      <c r="S200" s="633"/>
      <c r="T200" s="633"/>
      <c r="U200" s="633"/>
    </row>
    <row r="201" spans="1:21" ht="16.5" customHeight="1">
      <c r="A201" s="233"/>
      <c r="B201" s="239"/>
      <c r="C201" s="644" t="s">
        <v>10</v>
      </c>
      <c r="D201" s="645"/>
      <c r="E201" s="645"/>
      <c r="F201" s="645"/>
      <c r="G201" s="645"/>
      <c r="H201" s="645"/>
      <c r="I201" s="645"/>
      <c r="J201" s="645"/>
      <c r="K201" s="646"/>
      <c r="L201" s="248"/>
      <c r="M201" s="202"/>
      <c r="N201" s="644" t="s">
        <v>10</v>
      </c>
      <c r="O201" s="645"/>
      <c r="P201" s="645"/>
      <c r="Q201" s="645"/>
      <c r="R201" s="645"/>
      <c r="S201" s="645"/>
      <c r="T201" s="645"/>
      <c r="U201" s="646"/>
    </row>
    <row r="202" spans="1:21" ht="16.5" customHeight="1">
      <c r="A202" s="233"/>
      <c r="B202" s="239"/>
      <c r="C202" s="641" t="s">
        <v>11</v>
      </c>
      <c r="D202" s="635" t="s">
        <v>12</v>
      </c>
      <c r="E202" s="637" t="s">
        <v>13</v>
      </c>
      <c r="F202" s="638"/>
      <c r="G202" s="641" t="s">
        <v>14</v>
      </c>
      <c r="H202" s="635" t="s">
        <v>15</v>
      </c>
      <c r="I202" s="635" t="s">
        <v>16</v>
      </c>
      <c r="J202" s="643" t="s">
        <v>17</v>
      </c>
      <c r="K202" s="648" t="s">
        <v>18</v>
      </c>
      <c r="L202" s="248"/>
      <c r="M202" s="202"/>
      <c r="N202" s="641" t="s">
        <v>11</v>
      </c>
      <c r="O202" s="635" t="s">
        <v>12</v>
      </c>
      <c r="P202" s="637" t="s">
        <v>13</v>
      </c>
      <c r="Q202" s="638"/>
      <c r="R202" s="641" t="s">
        <v>14</v>
      </c>
      <c r="S202" s="635" t="s">
        <v>15</v>
      </c>
      <c r="T202" s="635" t="s">
        <v>16</v>
      </c>
      <c r="U202" s="643" t="s">
        <v>17</v>
      </c>
    </row>
    <row r="203" spans="1:21" ht="16.5" customHeight="1">
      <c r="A203" s="233"/>
      <c r="B203" s="239"/>
      <c r="C203" s="642"/>
      <c r="D203" s="636"/>
      <c r="E203" s="154" t="s">
        <v>19</v>
      </c>
      <c r="F203" s="154" t="s">
        <v>20</v>
      </c>
      <c r="G203" s="642"/>
      <c r="H203" s="636"/>
      <c r="I203" s="636"/>
      <c r="J203" s="636"/>
      <c r="K203" s="649"/>
      <c r="L203" s="248"/>
      <c r="M203" s="202"/>
      <c r="N203" s="642"/>
      <c r="O203" s="636"/>
      <c r="P203" s="154" t="s">
        <v>19</v>
      </c>
      <c r="Q203" s="154" t="s">
        <v>20</v>
      </c>
      <c r="R203" s="642"/>
      <c r="S203" s="636"/>
      <c r="T203" s="636"/>
      <c r="U203" s="636"/>
    </row>
    <row r="204" spans="1:21" ht="16.5" customHeight="1">
      <c r="A204" s="233"/>
      <c r="B204" s="239"/>
      <c r="C204" s="159">
        <v>1</v>
      </c>
      <c r="D204" s="159">
        <v>5</v>
      </c>
      <c r="E204" s="159" t="s">
        <v>21</v>
      </c>
      <c r="F204" s="159"/>
      <c r="G204" s="159" t="s">
        <v>199</v>
      </c>
      <c r="H204" s="159"/>
      <c r="I204" s="159"/>
      <c r="J204" s="159"/>
      <c r="K204" s="250"/>
      <c r="L204" s="248"/>
      <c r="M204" s="202"/>
      <c r="N204" s="159">
        <v>1</v>
      </c>
      <c r="O204" s="159" t="s">
        <v>225</v>
      </c>
      <c r="P204" s="159" t="s">
        <v>21</v>
      </c>
      <c r="Q204" s="159"/>
      <c r="R204" s="159" t="s">
        <v>107</v>
      </c>
      <c r="S204" s="159"/>
      <c r="T204" s="159"/>
      <c r="U204" s="159"/>
    </row>
    <row r="205" spans="1:21" ht="31.5" customHeight="1">
      <c r="A205" s="233"/>
      <c r="B205" s="239"/>
      <c r="C205" s="178">
        <v>2</v>
      </c>
      <c r="D205" s="163" t="s">
        <v>200</v>
      </c>
      <c r="E205" s="163"/>
      <c r="F205" s="163" t="s">
        <v>21</v>
      </c>
      <c r="G205" s="155" t="s">
        <v>201</v>
      </c>
      <c r="H205" s="163" t="s">
        <v>32</v>
      </c>
      <c r="I205" s="164">
        <v>24</v>
      </c>
      <c r="J205" s="167">
        <v>1164824</v>
      </c>
      <c r="K205" s="166">
        <f>I205*J205</f>
        <v>27955776</v>
      </c>
      <c r="L205" s="248"/>
      <c r="M205" s="202"/>
      <c r="N205" s="178">
        <v>2</v>
      </c>
      <c r="O205" s="163" t="s">
        <v>202</v>
      </c>
      <c r="P205" s="163"/>
      <c r="Q205" s="163" t="s">
        <v>21</v>
      </c>
      <c r="R205" s="155" t="s">
        <v>201</v>
      </c>
      <c r="S205" s="163" t="s">
        <v>32</v>
      </c>
      <c r="T205" s="164">
        <v>24</v>
      </c>
      <c r="U205" s="167">
        <v>1164824</v>
      </c>
    </row>
    <row r="206" spans="1:21" ht="16.5" customHeight="1">
      <c r="A206" s="233"/>
      <c r="B206" s="239"/>
      <c r="C206" s="629" t="s">
        <v>41</v>
      </c>
      <c r="D206" s="630"/>
      <c r="E206" s="630"/>
      <c r="F206" s="630"/>
      <c r="G206" s="630"/>
      <c r="H206" s="631"/>
      <c r="I206" s="161"/>
      <c r="J206" s="162"/>
      <c r="K206" s="255">
        <f t="shared" ref="K206:K207" si="14">SUM(K205)</f>
        <v>27955776</v>
      </c>
      <c r="L206" s="248"/>
      <c r="M206" s="202"/>
      <c r="N206" s="629" t="s">
        <v>41</v>
      </c>
      <c r="O206" s="630"/>
      <c r="P206" s="630"/>
      <c r="Q206" s="630"/>
      <c r="R206" s="630"/>
      <c r="S206" s="631"/>
      <c r="T206" s="161"/>
      <c r="U206" s="162"/>
    </row>
    <row r="207" spans="1:21" ht="16.5" customHeight="1">
      <c r="A207" s="233"/>
      <c r="B207" s="239"/>
      <c r="C207" s="632" t="s">
        <v>42</v>
      </c>
      <c r="D207" s="633"/>
      <c r="E207" s="633"/>
      <c r="F207" s="633"/>
      <c r="G207" s="633"/>
      <c r="H207" s="633"/>
      <c r="I207" s="633"/>
      <c r="J207" s="634"/>
      <c r="K207" s="256">
        <f t="shared" si="14"/>
        <v>27955776</v>
      </c>
      <c r="L207" s="248"/>
      <c r="M207" s="202"/>
      <c r="N207" s="632" t="s">
        <v>42</v>
      </c>
      <c r="O207" s="633"/>
      <c r="P207" s="633"/>
      <c r="Q207" s="633"/>
      <c r="R207" s="633"/>
      <c r="S207" s="633"/>
      <c r="T207" s="633"/>
      <c r="U207" s="634"/>
    </row>
    <row r="208" spans="1:21" ht="16.5" customHeight="1">
      <c r="A208" s="233"/>
      <c r="B208" s="239"/>
      <c r="C208" s="235"/>
      <c r="D208" s="235"/>
      <c r="E208" s="235"/>
      <c r="F208" s="235"/>
      <c r="G208" s="235"/>
      <c r="H208" s="235"/>
      <c r="I208" s="235"/>
      <c r="J208" s="235"/>
      <c r="K208" s="235"/>
      <c r="L208" s="248"/>
      <c r="M208" s="202"/>
      <c r="N208" s="235"/>
      <c r="O208" s="235"/>
      <c r="P208" s="235"/>
      <c r="Q208" s="235"/>
      <c r="R208" s="235"/>
      <c r="S208" s="235"/>
      <c r="T208" s="235"/>
      <c r="U208" s="235"/>
    </row>
    <row r="209" spans="1:21" ht="16.5" customHeight="1">
      <c r="A209" s="233"/>
      <c r="B209" s="239"/>
      <c r="C209" s="235"/>
      <c r="D209" s="235"/>
      <c r="E209" s="235"/>
      <c r="F209" s="235"/>
      <c r="G209" s="235"/>
      <c r="H209" s="235"/>
      <c r="I209" s="235"/>
      <c r="J209" s="235"/>
      <c r="K209" s="235"/>
      <c r="L209" s="248"/>
      <c r="M209" s="202"/>
      <c r="N209" s="235"/>
      <c r="O209" s="235"/>
      <c r="P209" s="235"/>
      <c r="Q209" s="235"/>
      <c r="R209" s="235"/>
      <c r="S209" s="235"/>
      <c r="T209" s="235"/>
      <c r="U209" s="235"/>
    </row>
    <row r="210" spans="1:21" ht="45.75" customHeight="1">
      <c r="A210" s="233"/>
      <c r="B210" s="247">
        <v>6</v>
      </c>
      <c r="C210" s="647" t="s">
        <v>226</v>
      </c>
      <c r="D210" s="633"/>
      <c r="E210" s="633"/>
      <c r="F210" s="633"/>
      <c r="G210" s="633"/>
      <c r="H210" s="633"/>
      <c r="I210" s="633"/>
      <c r="J210" s="633"/>
      <c r="K210" s="633"/>
      <c r="L210" s="248"/>
      <c r="M210" s="202"/>
      <c r="N210" s="647" t="s">
        <v>226</v>
      </c>
      <c r="O210" s="633"/>
      <c r="P210" s="633"/>
      <c r="Q210" s="633"/>
      <c r="R210" s="633"/>
      <c r="S210" s="633"/>
      <c r="T210" s="633"/>
      <c r="U210" s="633"/>
    </row>
    <row r="211" spans="1:21" ht="16.5" customHeight="1">
      <c r="A211" s="233"/>
      <c r="B211" s="239"/>
      <c r="C211" s="644" t="s">
        <v>10</v>
      </c>
      <c r="D211" s="645"/>
      <c r="E211" s="645"/>
      <c r="F211" s="645"/>
      <c r="G211" s="645"/>
      <c r="H211" s="645"/>
      <c r="I211" s="645"/>
      <c r="J211" s="645"/>
      <c r="K211" s="646"/>
      <c r="L211" s="248"/>
      <c r="M211" s="202"/>
      <c r="N211" s="644" t="s">
        <v>10</v>
      </c>
      <c r="O211" s="645"/>
      <c r="P211" s="645"/>
      <c r="Q211" s="645"/>
      <c r="R211" s="645"/>
      <c r="S211" s="645"/>
      <c r="T211" s="645"/>
      <c r="U211" s="646"/>
    </row>
    <row r="212" spans="1:21" ht="18" customHeight="1">
      <c r="A212" s="233"/>
      <c r="B212" s="239"/>
      <c r="C212" s="641" t="s">
        <v>11</v>
      </c>
      <c r="D212" s="635" t="s">
        <v>12</v>
      </c>
      <c r="E212" s="637" t="s">
        <v>13</v>
      </c>
      <c r="F212" s="638"/>
      <c r="G212" s="641" t="s">
        <v>14</v>
      </c>
      <c r="H212" s="635" t="s">
        <v>15</v>
      </c>
      <c r="I212" s="635" t="s">
        <v>16</v>
      </c>
      <c r="J212" s="643" t="s">
        <v>17</v>
      </c>
      <c r="K212" s="648" t="s">
        <v>18</v>
      </c>
      <c r="L212" s="248"/>
      <c r="M212" s="202"/>
      <c r="N212" s="641" t="s">
        <v>11</v>
      </c>
      <c r="O212" s="635" t="s">
        <v>12</v>
      </c>
      <c r="P212" s="637" t="s">
        <v>13</v>
      </c>
      <c r="Q212" s="638"/>
      <c r="R212" s="641" t="s">
        <v>14</v>
      </c>
      <c r="S212" s="635" t="s">
        <v>15</v>
      </c>
      <c r="T212" s="635" t="s">
        <v>16</v>
      </c>
      <c r="U212" s="643" t="s">
        <v>17</v>
      </c>
    </row>
    <row r="213" spans="1:21" ht="16.5" customHeight="1">
      <c r="A213" s="233"/>
      <c r="B213" s="239"/>
      <c r="C213" s="642"/>
      <c r="D213" s="636"/>
      <c r="E213" s="154" t="s">
        <v>19</v>
      </c>
      <c r="F213" s="154" t="s">
        <v>20</v>
      </c>
      <c r="G213" s="642"/>
      <c r="H213" s="636"/>
      <c r="I213" s="636"/>
      <c r="J213" s="636"/>
      <c r="K213" s="649"/>
      <c r="L213" s="248"/>
      <c r="M213" s="202"/>
      <c r="N213" s="642"/>
      <c r="O213" s="636"/>
      <c r="P213" s="154" t="s">
        <v>19</v>
      </c>
      <c r="Q213" s="154" t="s">
        <v>20</v>
      </c>
      <c r="R213" s="642"/>
      <c r="S213" s="636"/>
      <c r="T213" s="636"/>
      <c r="U213" s="636"/>
    </row>
    <row r="214" spans="1:21" ht="16.5" customHeight="1">
      <c r="A214" s="233"/>
      <c r="B214" s="239"/>
      <c r="C214" s="159">
        <v>1</v>
      </c>
      <c r="D214" s="159">
        <v>1</v>
      </c>
      <c r="E214" s="159" t="s">
        <v>21</v>
      </c>
      <c r="F214" s="159"/>
      <c r="G214" s="159" t="s">
        <v>54</v>
      </c>
      <c r="H214" s="159"/>
      <c r="I214" s="159"/>
      <c r="J214" s="159"/>
      <c r="K214" s="250"/>
      <c r="L214" s="248"/>
      <c r="M214" s="202"/>
      <c r="N214" s="159">
        <v>1</v>
      </c>
      <c r="O214" s="159" t="s">
        <v>55</v>
      </c>
      <c r="P214" s="159" t="s">
        <v>21</v>
      </c>
      <c r="Q214" s="159"/>
      <c r="R214" s="159" t="s">
        <v>56</v>
      </c>
      <c r="S214" s="159"/>
      <c r="T214" s="159"/>
      <c r="U214" s="159"/>
    </row>
    <row r="215" spans="1:21" ht="16.5" customHeight="1">
      <c r="A215" s="233"/>
      <c r="B215" s="239"/>
      <c r="C215" s="270">
        <v>2</v>
      </c>
      <c r="D215" s="291">
        <v>1.1000000000000001</v>
      </c>
      <c r="E215" s="291"/>
      <c r="F215" s="291"/>
      <c r="G215" s="184" t="s">
        <v>57</v>
      </c>
      <c r="H215" s="291"/>
      <c r="I215" s="291"/>
      <c r="J215" s="291"/>
      <c r="K215" s="296"/>
      <c r="L215" s="248"/>
      <c r="M215" s="202"/>
      <c r="N215" s="207"/>
      <c r="O215" s="159"/>
      <c r="P215" s="159"/>
      <c r="Q215" s="159"/>
      <c r="R215" s="159"/>
      <c r="S215" s="159"/>
      <c r="T215" s="159"/>
      <c r="U215" s="159"/>
    </row>
    <row r="216" spans="1:21" ht="25.5" customHeight="1">
      <c r="A216" s="233"/>
      <c r="B216" s="239"/>
      <c r="C216" s="178">
        <v>3</v>
      </c>
      <c r="D216" s="163" t="s">
        <v>62</v>
      </c>
      <c r="E216" s="163"/>
      <c r="F216" s="163" t="s">
        <v>21</v>
      </c>
      <c r="G216" s="155" t="s">
        <v>63</v>
      </c>
      <c r="H216" s="163" t="s">
        <v>25</v>
      </c>
      <c r="I216" s="164">
        <v>48.62</v>
      </c>
      <c r="J216" s="167">
        <v>2824</v>
      </c>
      <c r="K216" s="166">
        <f>I216*J216</f>
        <v>137302.88</v>
      </c>
      <c r="L216" s="248"/>
      <c r="M216" s="202"/>
      <c r="N216" s="178">
        <v>2</v>
      </c>
      <c r="O216" s="163" t="s">
        <v>62</v>
      </c>
      <c r="P216" s="163"/>
      <c r="Q216" s="163" t="s">
        <v>21</v>
      </c>
      <c r="R216" s="155" t="s">
        <v>63</v>
      </c>
      <c r="S216" s="163" t="s">
        <v>25</v>
      </c>
      <c r="T216" s="164">
        <v>46.074000000000005</v>
      </c>
      <c r="U216" s="167">
        <v>2824</v>
      </c>
    </row>
    <row r="217" spans="1:21" ht="16.5" customHeight="1">
      <c r="A217" s="233"/>
      <c r="B217" s="239"/>
      <c r="C217" s="629" t="s">
        <v>41</v>
      </c>
      <c r="D217" s="630"/>
      <c r="E217" s="630"/>
      <c r="F217" s="630"/>
      <c r="G217" s="630"/>
      <c r="H217" s="631"/>
      <c r="I217" s="161"/>
      <c r="J217" s="162"/>
      <c r="K217" s="255">
        <f>SUM(K216)</f>
        <v>137302.88</v>
      </c>
      <c r="L217" s="248"/>
      <c r="M217" s="202"/>
      <c r="N217" s="629" t="s">
        <v>41</v>
      </c>
      <c r="O217" s="630"/>
      <c r="P217" s="630"/>
      <c r="Q217" s="630"/>
      <c r="R217" s="630"/>
      <c r="S217" s="631"/>
      <c r="T217" s="161"/>
      <c r="U217" s="162"/>
    </row>
    <row r="218" spans="1:21" ht="16.5" customHeight="1">
      <c r="A218" s="233"/>
      <c r="B218" s="239"/>
      <c r="C218" s="159">
        <v>4</v>
      </c>
      <c r="D218" s="159">
        <v>2.1</v>
      </c>
      <c r="E218" s="159" t="s">
        <v>21</v>
      </c>
      <c r="F218" s="159"/>
      <c r="G218" s="159" t="s">
        <v>65</v>
      </c>
      <c r="H218" s="159"/>
      <c r="I218" s="159"/>
      <c r="J218" s="159"/>
      <c r="K218" s="250"/>
      <c r="L218" s="248"/>
      <c r="M218" s="202"/>
      <c r="N218" s="159">
        <v>3</v>
      </c>
      <c r="O218" s="159" t="s">
        <v>66</v>
      </c>
      <c r="P218" s="159" t="s">
        <v>21</v>
      </c>
      <c r="Q218" s="159"/>
      <c r="R218" s="159" t="s">
        <v>227</v>
      </c>
      <c r="S218" s="159"/>
      <c r="T218" s="159"/>
      <c r="U218" s="159"/>
    </row>
    <row r="219" spans="1:21" ht="16.5" customHeight="1">
      <c r="A219" s="233"/>
      <c r="B219" s="239"/>
      <c r="C219" s="269">
        <v>5</v>
      </c>
      <c r="D219" s="270" t="s">
        <v>68</v>
      </c>
      <c r="E219" s="270"/>
      <c r="F219" s="270"/>
      <c r="G219" s="271" t="s">
        <v>69</v>
      </c>
      <c r="H219" s="270"/>
      <c r="I219" s="270"/>
      <c r="J219" s="270"/>
      <c r="K219" s="272"/>
      <c r="L219" s="248"/>
      <c r="M219" s="202"/>
      <c r="N219" s="269">
        <v>4</v>
      </c>
      <c r="O219" s="270"/>
      <c r="P219" s="270"/>
      <c r="Q219" s="270"/>
      <c r="R219" s="271" t="s">
        <v>228</v>
      </c>
      <c r="S219" s="270"/>
      <c r="T219" s="270"/>
      <c r="U219" s="270"/>
    </row>
    <row r="220" spans="1:21" ht="16.5" customHeight="1">
      <c r="A220" s="233"/>
      <c r="B220" s="239"/>
      <c r="C220" s="275">
        <v>6</v>
      </c>
      <c r="D220" s="178" t="s">
        <v>71</v>
      </c>
      <c r="E220" s="178"/>
      <c r="F220" s="178" t="s">
        <v>21</v>
      </c>
      <c r="G220" s="155" t="s">
        <v>72</v>
      </c>
      <c r="H220" s="178" t="s">
        <v>73</v>
      </c>
      <c r="I220" s="177">
        <v>103.87</v>
      </c>
      <c r="J220" s="180">
        <v>13594</v>
      </c>
      <c r="K220" s="174">
        <f>I220*J220</f>
        <v>1412008.78</v>
      </c>
      <c r="L220" s="248"/>
      <c r="M220" s="202"/>
      <c r="N220" s="275">
        <v>5</v>
      </c>
      <c r="O220" s="178">
        <v>4.0999999999999996</v>
      </c>
      <c r="P220" s="178"/>
      <c r="Q220" s="178" t="s">
        <v>21</v>
      </c>
      <c r="R220" s="155" t="s">
        <v>229</v>
      </c>
      <c r="S220" s="178" t="s">
        <v>73</v>
      </c>
      <c r="T220" s="177">
        <v>98.73</v>
      </c>
      <c r="U220" s="180">
        <v>19283</v>
      </c>
    </row>
    <row r="221" spans="1:21" ht="16.5" customHeight="1">
      <c r="A221" s="233"/>
      <c r="B221" s="239"/>
      <c r="C221" s="269">
        <v>7</v>
      </c>
      <c r="D221" s="270" t="s">
        <v>76</v>
      </c>
      <c r="E221" s="270"/>
      <c r="F221" s="270"/>
      <c r="G221" s="271" t="s">
        <v>77</v>
      </c>
      <c r="H221" s="270"/>
      <c r="I221" s="270"/>
      <c r="J221" s="270"/>
      <c r="K221" s="272"/>
      <c r="L221" s="248"/>
      <c r="M221" s="202"/>
      <c r="N221" s="269">
        <v>6</v>
      </c>
      <c r="O221" s="270"/>
      <c r="P221" s="270"/>
      <c r="Q221" s="270"/>
      <c r="R221" s="271" t="s">
        <v>230</v>
      </c>
      <c r="S221" s="270"/>
      <c r="T221" s="270"/>
      <c r="U221" s="270"/>
    </row>
    <row r="222" spans="1:21" ht="30" customHeight="1">
      <c r="A222" s="233"/>
      <c r="B222" s="239"/>
      <c r="C222" s="275">
        <v>8</v>
      </c>
      <c r="D222" s="178" t="s">
        <v>79</v>
      </c>
      <c r="E222" s="178"/>
      <c r="F222" s="178" t="s">
        <v>21</v>
      </c>
      <c r="G222" s="176" t="s">
        <v>80</v>
      </c>
      <c r="H222" s="178" t="s">
        <v>73</v>
      </c>
      <c r="I222" s="177">
        <v>269.54000000000002</v>
      </c>
      <c r="J222" s="167">
        <v>18247</v>
      </c>
      <c r="K222" s="174">
        <f>I222*J222</f>
        <v>4918296.3800000008</v>
      </c>
      <c r="L222" s="248"/>
      <c r="M222" s="202"/>
      <c r="N222" s="275">
        <v>7</v>
      </c>
      <c r="O222" s="178">
        <v>4.5</v>
      </c>
      <c r="P222" s="178"/>
      <c r="Q222" s="178" t="s">
        <v>21</v>
      </c>
      <c r="R222" s="176" t="s">
        <v>231</v>
      </c>
      <c r="S222" s="178" t="s">
        <v>73</v>
      </c>
      <c r="T222" s="177">
        <v>401.33745000000005</v>
      </c>
      <c r="U222" s="167">
        <v>26764</v>
      </c>
    </row>
    <row r="223" spans="1:21" ht="16.5" customHeight="1">
      <c r="A223" s="233"/>
      <c r="B223" s="239"/>
      <c r="C223" s="639" t="s">
        <v>41</v>
      </c>
      <c r="D223" s="640"/>
      <c r="E223" s="640"/>
      <c r="F223" s="640"/>
      <c r="G223" s="640"/>
      <c r="H223" s="153"/>
      <c r="I223" s="175"/>
      <c r="J223" s="179"/>
      <c r="K223" s="279">
        <f>SUM(K220:K222)</f>
        <v>6330305.1600000011</v>
      </c>
      <c r="L223" s="248"/>
      <c r="M223" s="202"/>
      <c r="N223" s="639" t="s">
        <v>41</v>
      </c>
      <c r="O223" s="640"/>
      <c r="P223" s="640"/>
      <c r="Q223" s="640"/>
      <c r="R223" s="640"/>
      <c r="S223" s="153"/>
      <c r="T223" s="175"/>
      <c r="U223" s="179"/>
    </row>
    <row r="224" spans="1:21" ht="22.5" customHeight="1">
      <c r="A224" s="233"/>
      <c r="B224" s="239"/>
      <c r="C224" s="159">
        <v>9</v>
      </c>
      <c r="D224" s="159">
        <v>2.2000000000000002</v>
      </c>
      <c r="E224" s="159" t="s">
        <v>21</v>
      </c>
      <c r="F224" s="159"/>
      <c r="G224" s="159" t="s">
        <v>183</v>
      </c>
      <c r="H224" s="159"/>
      <c r="I224" s="159"/>
      <c r="J224" s="159"/>
      <c r="K224" s="250"/>
      <c r="L224" s="248"/>
      <c r="M224" s="202"/>
      <c r="N224" s="159">
        <v>8</v>
      </c>
      <c r="O224" s="159"/>
      <c r="P224" s="159" t="s">
        <v>21</v>
      </c>
      <c r="Q224" s="159"/>
      <c r="R224" s="159" t="s">
        <v>22</v>
      </c>
      <c r="S224" s="159"/>
      <c r="T224" s="159"/>
      <c r="U224" s="159"/>
    </row>
    <row r="225" spans="1:21" ht="29.25" customHeight="1">
      <c r="A225" s="233"/>
      <c r="B225" s="239"/>
      <c r="C225" s="163">
        <v>10</v>
      </c>
      <c r="D225" s="163" t="s">
        <v>83</v>
      </c>
      <c r="E225" s="163"/>
      <c r="F225" s="163" t="s">
        <v>21</v>
      </c>
      <c r="G225" s="155" t="s">
        <v>84</v>
      </c>
      <c r="H225" s="163" t="s">
        <v>85</v>
      </c>
      <c r="I225" s="164">
        <v>14.59</v>
      </c>
      <c r="J225" s="167">
        <v>20619</v>
      </c>
      <c r="K225" s="166">
        <f>I225*J225</f>
        <v>300831.21000000002</v>
      </c>
      <c r="L225" s="248"/>
      <c r="M225" s="202"/>
      <c r="N225" s="163">
        <v>9</v>
      </c>
      <c r="O225" s="163">
        <v>1.1100000000000001</v>
      </c>
      <c r="P225" s="163"/>
      <c r="Q225" s="163" t="s">
        <v>21</v>
      </c>
      <c r="R225" s="155" t="s">
        <v>232</v>
      </c>
      <c r="S225" s="163" t="s">
        <v>88</v>
      </c>
      <c r="T225" s="164">
        <v>13.8222</v>
      </c>
      <c r="U225" s="167">
        <v>54922</v>
      </c>
    </row>
    <row r="226" spans="1:21" ht="16.5" customHeight="1">
      <c r="A226" s="233"/>
      <c r="B226" s="239"/>
      <c r="C226" s="629" t="s">
        <v>41</v>
      </c>
      <c r="D226" s="630"/>
      <c r="E226" s="630"/>
      <c r="F226" s="630"/>
      <c r="G226" s="630"/>
      <c r="H226" s="631"/>
      <c r="I226" s="282"/>
      <c r="J226" s="282"/>
      <c r="K226" s="255">
        <f>SUM(K225)</f>
        <v>300831.21000000002</v>
      </c>
      <c r="L226" s="248"/>
      <c r="M226" s="202"/>
      <c r="N226" s="629" t="s">
        <v>41</v>
      </c>
      <c r="O226" s="630"/>
      <c r="P226" s="630"/>
      <c r="Q226" s="630"/>
      <c r="R226" s="630"/>
      <c r="S226" s="631"/>
      <c r="T226" s="282"/>
      <c r="U226" s="282"/>
    </row>
    <row r="227" spans="1:21" ht="16.5" customHeight="1">
      <c r="A227" s="233"/>
      <c r="B227" s="239"/>
      <c r="C227" s="159">
        <v>11</v>
      </c>
      <c r="D227" s="159">
        <v>2.2999999999999998</v>
      </c>
      <c r="E227" s="159" t="s">
        <v>21</v>
      </c>
      <c r="F227" s="159"/>
      <c r="G227" s="159" t="s">
        <v>89</v>
      </c>
      <c r="H227" s="159"/>
      <c r="I227" s="159"/>
      <c r="J227" s="159"/>
      <c r="K227" s="250"/>
      <c r="L227" s="248"/>
      <c r="M227" s="202"/>
      <c r="N227" s="283"/>
      <c r="O227" s="160"/>
      <c r="P227" s="160"/>
      <c r="Q227" s="160"/>
      <c r="R227" s="160"/>
      <c r="S227" s="284"/>
      <c r="T227" s="282"/>
      <c r="U227" s="282"/>
    </row>
    <row r="228" spans="1:21" ht="16.5" customHeight="1">
      <c r="A228" s="233"/>
      <c r="B228" s="239"/>
      <c r="C228" s="163">
        <v>12</v>
      </c>
      <c r="D228" s="183" t="s">
        <v>90</v>
      </c>
      <c r="E228" s="163"/>
      <c r="F228" s="163" t="s">
        <v>21</v>
      </c>
      <c r="G228" s="155" t="s">
        <v>91</v>
      </c>
      <c r="H228" s="163" t="s">
        <v>73</v>
      </c>
      <c r="I228" s="164">
        <v>373.41</v>
      </c>
      <c r="J228" s="167">
        <v>5350</v>
      </c>
      <c r="K228" s="166">
        <f t="shared" ref="K228:K230" si="15">I228*J228</f>
        <v>1997743.5000000002</v>
      </c>
      <c r="L228" s="248"/>
      <c r="M228" s="202"/>
      <c r="N228" s="283"/>
      <c r="O228" s="160"/>
      <c r="P228" s="160"/>
      <c r="Q228" s="160"/>
      <c r="R228" s="160"/>
      <c r="S228" s="284"/>
      <c r="T228" s="282"/>
      <c r="U228" s="282"/>
    </row>
    <row r="229" spans="1:21" ht="16.5" customHeight="1">
      <c r="A229" s="233"/>
      <c r="B229" s="239"/>
      <c r="C229" s="163">
        <v>13</v>
      </c>
      <c r="D229" s="183" t="s">
        <v>93</v>
      </c>
      <c r="E229" s="163"/>
      <c r="F229" s="163" t="s">
        <v>21</v>
      </c>
      <c r="G229" s="155" t="s">
        <v>94</v>
      </c>
      <c r="H229" s="163" t="s">
        <v>95</v>
      </c>
      <c r="I229" s="164">
        <v>8775.1350000000002</v>
      </c>
      <c r="J229" s="167">
        <v>1392</v>
      </c>
      <c r="K229" s="166">
        <f t="shared" si="15"/>
        <v>12214987.92</v>
      </c>
      <c r="L229" s="248"/>
      <c r="M229" s="202"/>
      <c r="N229" s="283"/>
      <c r="O229" s="160"/>
      <c r="P229" s="160"/>
      <c r="Q229" s="160"/>
      <c r="R229" s="160"/>
      <c r="S229" s="284"/>
      <c r="T229" s="282"/>
      <c r="U229" s="282"/>
    </row>
    <row r="230" spans="1:21" ht="16.5" customHeight="1">
      <c r="A230" s="233"/>
      <c r="B230" s="239"/>
      <c r="C230" s="163">
        <v>14</v>
      </c>
      <c r="D230" s="183" t="s">
        <v>98</v>
      </c>
      <c r="E230" s="163"/>
      <c r="F230" s="163" t="s">
        <v>21</v>
      </c>
      <c r="G230" s="155" t="s">
        <v>99</v>
      </c>
      <c r="H230" s="163" t="s">
        <v>73</v>
      </c>
      <c r="I230" s="164">
        <v>373.41</v>
      </c>
      <c r="J230" s="167">
        <v>3571</v>
      </c>
      <c r="K230" s="166">
        <f t="shared" si="15"/>
        <v>1333447.1100000001</v>
      </c>
      <c r="L230" s="248"/>
      <c r="M230" s="202"/>
      <c r="N230" s="283"/>
      <c r="O230" s="160"/>
      <c r="P230" s="160"/>
      <c r="Q230" s="160"/>
      <c r="R230" s="160"/>
      <c r="S230" s="284"/>
      <c r="T230" s="282"/>
      <c r="U230" s="282"/>
    </row>
    <row r="231" spans="1:21" ht="16.5" customHeight="1">
      <c r="A231" s="233"/>
      <c r="B231" s="239"/>
      <c r="C231" s="629" t="s">
        <v>41</v>
      </c>
      <c r="D231" s="630"/>
      <c r="E231" s="630"/>
      <c r="F231" s="630"/>
      <c r="G231" s="630"/>
      <c r="H231" s="631"/>
      <c r="I231" s="163"/>
      <c r="J231" s="163"/>
      <c r="K231" s="255">
        <f>SUM(K228:K230)</f>
        <v>15546178.529999999</v>
      </c>
      <c r="L231" s="248"/>
      <c r="M231" s="202"/>
      <c r="N231" s="283"/>
      <c r="O231" s="160"/>
      <c r="P231" s="160"/>
      <c r="Q231" s="160"/>
      <c r="R231" s="160"/>
      <c r="S231" s="284"/>
      <c r="T231" s="282"/>
      <c r="U231" s="282"/>
    </row>
    <row r="232" spans="1:21" ht="16.5" customHeight="1">
      <c r="A232" s="233"/>
      <c r="B232" s="239"/>
      <c r="C232" s="159">
        <v>15</v>
      </c>
      <c r="D232" s="159">
        <v>2.6</v>
      </c>
      <c r="E232" s="159" t="s">
        <v>21</v>
      </c>
      <c r="F232" s="159"/>
      <c r="G232" s="159" t="s">
        <v>101</v>
      </c>
      <c r="H232" s="159"/>
      <c r="I232" s="159"/>
      <c r="J232" s="159"/>
      <c r="K232" s="250"/>
      <c r="L232" s="248"/>
      <c r="M232" s="202"/>
      <c r="N232" s="283"/>
      <c r="O232" s="160"/>
      <c r="P232" s="160"/>
      <c r="Q232" s="160"/>
      <c r="R232" s="160"/>
      <c r="S232" s="284"/>
      <c r="T232" s="282"/>
      <c r="U232" s="282"/>
    </row>
    <row r="233" spans="1:21" ht="16.5" customHeight="1">
      <c r="A233" s="233"/>
      <c r="B233" s="239"/>
      <c r="C233" s="163">
        <v>16</v>
      </c>
      <c r="D233" s="163" t="s">
        <v>102</v>
      </c>
      <c r="E233" s="163"/>
      <c r="F233" s="163" t="s">
        <v>21</v>
      </c>
      <c r="G233" s="155" t="s">
        <v>103</v>
      </c>
      <c r="H233" s="163" t="s">
        <v>25</v>
      </c>
      <c r="I233" s="164">
        <v>211.87</v>
      </c>
      <c r="J233" s="167">
        <v>55381</v>
      </c>
      <c r="K233" s="166">
        <f>I233*J233</f>
        <v>11733572.470000001</v>
      </c>
      <c r="L233" s="248"/>
      <c r="M233" s="202"/>
      <c r="N233" s="283"/>
      <c r="O233" s="160"/>
      <c r="P233" s="160"/>
      <c r="Q233" s="160"/>
      <c r="R233" s="160"/>
      <c r="S233" s="284"/>
      <c r="T233" s="282"/>
      <c r="U233" s="282"/>
    </row>
    <row r="234" spans="1:21" ht="16.5" customHeight="1">
      <c r="A234" s="233"/>
      <c r="B234" s="239"/>
      <c r="C234" s="629" t="s">
        <v>41</v>
      </c>
      <c r="D234" s="630"/>
      <c r="E234" s="630"/>
      <c r="F234" s="630"/>
      <c r="G234" s="630"/>
      <c r="H234" s="631"/>
      <c r="I234" s="282"/>
      <c r="J234" s="282"/>
      <c r="K234" s="255">
        <f>SUM(K233)</f>
        <v>11733572.470000001</v>
      </c>
      <c r="L234" s="248"/>
      <c r="M234" s="202"/>
      <c r="N234" s="283"/>
      <c r="O234" s="160"/>
      <c r="P234" s="160"/>
      <c r="Q234" s="160"/>
      <c r="R234" s="160"/>
      <c r="S234" s="284"/>
      <c r="T234" s="282"/>
      <c r="U234" s="282"/>
    </row>
    <row r="235" spans="1:21" ht="33" customHeight="1">
      <c r="A235" s="233"/>
      <c r="B235" s="239"/>
      <c r="C235" s="159">
        <v>17</v>
      </c>
      <c r="D235" s="159">
        <v>2.2999999999999998</v>
      </c>
      <c r="E235" s="159" t="s">
        <v>21</v>
      </c>
      <c r="F235" s="159"/>
      <c r="G235" s="159" t="s">
        <v>106</v>
      </c>
      <c r="H235" s="159"/>
      <c r="I235" s="159"/>
      <c r="J235" s="159"/>
      <c r="K235" s="250"/>
      <c r="L235" s="248"/>
      <c r="M235" s="202"/>
      <c r="N235" s="159">
        <v>10</v>
      </c>
      <c r="O235" s="159">
        <v>2.2999999999999998</v>
      </c>
      <c r="P235" s="159" t="s">
        <v>21</v>
      </c>
      <c r="Q235" s="159"/>
      <c r="R235" s="159" t="s">
        <v>89</v>
      </c>
      <c r="S235" s="159"/>
      <c r="T235" s="159"/>
      <c r="U235" s="159"/>
    </row>
    <row r="236" spans="1:21" ht="26.25" customHeight="1">
      <c r="A236" s="233"/>
      <c r="B236" s="243"/>
      <c r="C236" s="163">
        <v>18</v>
      </c>
      <c r="D236" s="183" t="s">
        <v>90</v>
      </c>
      <c r="E236" s="163"/>
      <c r="F236" s="163" t="s">
        <v>21</v>
      </c>
      <c r="G236" s="155" t="s">
        <v>186</v>
      </c>
      <c r="H236" s="163" t="s">
        <v>73</v>
      </c>
      <c r="I236" s="164">
        <v>2.4300000000000002</v>
      </c>
      <c r="J236" s="167">
        <v>400164</v>
      </c>
      <c r="K236" s="166">
        <f t="shared" ref="K236:K238" si="16">I236*J236</f>
        <v>972398.52</v>
      </c>
      <c r="L236" s="248"/>
      <c r="M236" s="202"/>
      <c r="N236" s="163">
        <v>11</v>
      </c>
      <c r="O236" s="183">
        <v>1.4</v>
      </c>
      <c r="P236" s="163"/>
      <c r="Q236" s="163" t="s">
        <v>21</v>
      </c>
      <c r="R236" s="155" t="s">
        <v>92</v>
      </c>
      <c r="S236" s="163" t="s">
        <v>73</v>
      </c>
      <c r="T236" s="164">
        <v>500.06745000000006</v>
      </c>
      <c r="U236" s="167">
        <v>5350</v>
      </c>
    </row>
    <row r="237" spans="1:21" ht="27" customHeight="1">
      <c r="A237" s="233"/>
      <c r="B237" s="243"/>
      <c r="C237" s="163">
        <v>19</v>
      </c>
      <c r="D237" s="183" t="s">
        <v>93</v>
      </c>
      <c r="E237" s="163"/>
      <c r="F237" s="163" t="s">
        <v>21</v>
      </c>
      <c r="G237" s="155" t="s">
        <v>233</v>
      </c>
      <c r="H237" s="163" t="s">
        <v>73</v>
      </c>
      <c r="I237" s="164">
        <v>34.03</v>
      </c>
      <c r="J237" s="167">
        <v>483214</v>
      </c>
      <c r="K237" s="166">
        <f t="shared" si="16"/>
        <v>16443772.42</v>
      </c>
      <c r="L237" s="248"/>
      <c r="M237" s="202"/>
      <c r="N237" s="163">
        <v>12</v>
      </c>
      <c r="O237" s="183">
        <v>1.2</v>
      </c>
      <c r="P237" s="163"/>
      <c r="Q237" s="163" t="s">
        <v>21</v>
      </c>
      <c r="R237" s="155" t="s">
        <v>96</v>
      </c>
      <c r="S237" s="163" t="s">
        <v>97</v>
      </c>
      <c r="T237" s="164">
        <v>11751.585075000001</v>
      </c>
      <c r="U237" s="167">
        <v>1392</v>
      </c>
    </row>
    <row r="238" spans="1:21" ht="25.5" customHeight="1">
      <c r="A238" s="233"/>
      <c r="B238" s="243"/>
      <c r="C238" s="163">
        <v>20</v>
      </c>
      <c r="D238" s="183" t="s">
        <v>98</v>
      </c>
      <c r="E238" s="163"/>
      <c r="F238" s="163" t="s">
        <v>21</v>
      </c>
      <c r="G238" s="155" t="s">
        <v>109</v>
      </c>
      <c r="H238" s="163" t="s">
        <v>73</v>
      </c>
      <c r="I238" s="164">
        <v>225.49</v>
      </c>
      <c r="J238" s="167">
        <v>535504</v>
      </c>
      <c r="K238" s="166">
        <f t="shared" si="16"/>
        <v>120750796.96000001</v>
      </c>
      <c r="L238" s="248"/>
      <c r="M238" s="202"/>
      <c r="N238" s="163">
        <v>13</v>
      </c>
      <c r="O238" s="183">
        <v>1.5</v>
      </c>
      <c r="P238" s="163"/>
      <c r="Q238" s="163" t="s">
        <v>21</v>
      </c>
      <c r="R238" s="155" t="s">
        <v>100</v>
      </c>
      <c r="S238" s="163" t="s">
        <v>73</v>
      </c>
      <c r="T238" s="164">
        <v>500.06745000000006</v>
      </c>
      <c r="U238" s="167">
        <v>3571</v>
      </c>
    </row>
    <row r="239" spans="1:21" ht="16.5" customHeight="1">
      <c r="A239" s="233"/>
      <c r="B239" s="239"/>
      <c r="C239" s="629" t="s">
        <v>41</v>
      </c>
      <c r="D239" s="630"/>
      <c r="E239" s="630"/>
      <c r="F239" s="630"/>
      <c r="G239" s="630"/>
      <c r="H239" s="631"/>
      <c r="I239" s="163"/>
      <c r="J239" s="163"/>
      <c r="K239" s="255">
        <f>SUM(K236:K238)</f>
        <v>138166967.90000001</v>
      </c>
      <c r="L239" s="248"/>
      <c r="M239" s="202"/>
      <c r="N239" s="629" t="s">
        <v>41</v>
      </c>
      <c r="O239" s="630"/>
      <c r="P239" s="630"/>
      <c r="Q239" s="630"/>
      <c r="R239" s="630"/>
      <c r="S239" s="631"/>
      <c r="T239" s="163"/>
      <c r="U239" s="163"/>
    </row>
    <row r="240" spans="1:21" ht="16.5" customHeight="1">
      <c r="A240" s="233"/>
      <c r="B240" s="239"/>
      <c r="C240" s="259">
        <v>21</v>
      </c>
      <c r="D240" s="207">
        <v>3.3</v>
      </c>
      <c r="E240" s="207" t="s">
        <v>21</v>
      </c>
      <c r="F240" s="207"/>
      <c r="G240" s="207" t="s">
        <v>111</v>
      </c>
      <c r="H240" s="207"/>
      <c r="I240" s="207"/>
      <c r="J240" s="207"/>
      <c r="K240" s="260"/>
      <c r="L240" s="248"/>
      <c r="M240" s="202"/>
      <c r="N240" s="259">
        <v>14</v>
      </c>
      <c r="O240" s="207">
        <v>2.6</v>
      </c>
      <c r="P240" s="207" t="s">
        <v>21</v>
      </c>
      <c r="Q240" s="207"/>
      <c r="R240" s="207" t="s">
        <v>101</v>
      </c>
      <c r="S240" s="207"/>
      <c r="T240" s="207"/>
      <c r="U240" s="207"/>
    </row>
    <row r="241" spans="1:21" ht="30" customHeight="1">
      <c r="A241" s="233"/>
      <c r="B241" s="243"/>
      <c r="C241" s="275">
        <v>22</v>
      </c>
      <c r="D241" s="183" t="s">
        <v>112</v>
      </c>
      <c r="E241" s="178"/>
      <c r="F241" s="178" t="s">
        <v>21</v>
      </c>
      <c r="G241" s="176" t="s">
        <v>113</v>
      </c>
      <c r="H241" s="178" t="s">
        <v>114</v>
      </c>
      <c r="I241" s="177">
        <v>27058.32</v>
      </c>
      <c r="J241" s="180">
        <v>5903</v>
      </c>
      <c r="K241" s="174">
        <f>I241*J241</f>
        <v>159725262.96000001</v>
      </c>
      <c r="L241" s="248"/>
      <c r="M241" s="202"/>
      <c r="N241" s="275">
        <v>15</v>
      </c>
      <c r="O241" s="183" t="s">
        <v>102</v>
      </c>
      <c r="P241" s="178"/>
      <c r="Q241" s="178" t="s">
        <v>21</v>
      </c>
      <c r="R241" s="176" t="s">
        <v>103</v>
      </c>
      <c r="S241" s="178" t="s">
        <v>25</v>
      </c>
      <c r="T241" s="177">
        <v>296.33626666666669</v>
      </c>
      <c r="U241" s="180">
        <v>55381</v>
      </c>
    </row>
    <row r="242" spans="1:21" ht="16.5" customHeight="1">
      <c r="A242" s="233"/>
      <c r="B242" s="239"/>
      <c r="C242" s="629" t="s">
        <v>41</v>
      </c>
      <c r="D242" s="630"/>
      <c r="E242" s="630"/>
      <c r="F242" s="630"/>
      <c r="G242" s="630"/>
      <c r="H242" s="631"/>
      <c r="I242" s="163"/>
      <c r="J242" s="163"/>
      <c r="K242" s="255">
        <f>SUM(K241)</f>
        <v>159725262.96000001</v>
      </c>
      <c r="L242" s="248"/>
      <c r="M242" s="202"/>
      <c r="N242" s="629" t="s">
        <v>41</v>
      </c>
      <c r="O242" s="630"/>
      <c r="P242" s="630"/>
      <c r="Q242" s="630"/>
      <c r="R242" s="630"/>
      <c r="S242" s="631"/>
      <c r="T242" s="163"/>
      <c r="U242" s="163"/>
    </row>
    <row r="243" spans="1:21" ht="16.5" customHeight="1">
      <c r="A243" s="233"/>
      <c r="B243" s="239"/>
      <c r="C243" s="259">
        <v>23</v>
      </c>
      <c r="D243" s="207">
        <v>4.3</v>
      </c>
      <c r="E243" s="207" t="s">
        <v>21</v>
      </c>
      <c r="F243" s="207"/>
      <c r="G243" s="207" t="s">
        <v>234</v>
      </c>
      <c r="H243" s="207"/>
      <c r="I243" s="207"/>
      <c r="J243" s="207"/>
      <c r="K243" s="260"/>
      <c r="L243" s="248"/>
      <c r="M243" s="202"/>
      <c r="N243" s="259">
        <v>16</v>
      </c>
      <c r="O243" s="207">
        <v>5</v>
      </c>
      <c r="P243" s="207" t="s">
        <v>21</v>
      </c>
      <c r="Q243" s="207"/>
      <c r="R243" s="207" t="s">
        <v>184</v>
      </c>
      <c r="S243" s="207"/>
      <c r="T243" s="207"/>
      <c r="U243" s="207"/>
    </row>
    <row r="244" spans="1:21" ht="16.5" customHeight="1">
      <c r="A244" s="233"/>
      <c r="B244" s="239"/>
      <c r="C244" s="163">
        <v>24</v>
      </c>
      <c r="D244" s="178" t="s">
        <v>235</v>
      </c>
      <c r="E244" s="303"/>
      <c r="F244" s="178" t="s">
        <v>21</v>
      </c>
      <c r="G244" s="176" t="s">
        <v>236</v>
      </c>
      <c r="H244" s="178" t="s">
        <v>32</v>
      </c>
      <c r="I244" s="178">
        <v>6</v>
      </c>
      <c r="J244" s="304">
        <v>102150</v>
      </c>
      <c r="K244" s="305">
        <f>I244*J244</f>
        <v>612900</v>
      </c>
      <c r="L244" s="248"/>
      <c r="M244" s="202"/>
      <c r="N244" s="163">
        <v>17</v>
      </c>
      <c r="O244" s="178" t="s">
        <v>237</v>
      </c>
      <c r="P244" s="303"/>
      <c r="Q244" s="178" t="s">
        <v>21</v>
      </c>
      <c r="R244" s="176" t="s">
        <v>238</v>
      </c>
      <c r="S244" s="178" t="s">
        <v>73</v>
      </c>
      <c r="T244" s="178">
        <v>2.3037000000000005</v>
      </c>
      <c r="U244" s="304">
        <v>400164</v>
      </c>
    </row>
    <row r="245" spans="1:21" ht="16.5" customHeight="1">
      <c r="A245" s="233"/>
      <c r="B245" s="239"/>
      <c r="C245" s="629" t="s">
        <v>41</v>
      </c>
      <c r="D245" s="630"/>
      <c r="E245" s="630"/>
      <c r="F245" s="630"/>
      <c r="G245" s="630"/>
      <c r="H245" s="631"/>
      <c r="I245" s="163"/>
      <c r="J245" s="163"/>
      <c r="K245" s="255">
        <f>SUM(K244)</f>
        <v>612900</v>
      </c>
      <c r="L245" s="248"/>
      <c r="M245" s="202"/>
      <c r="N245" s="629" t="s">
        <v>41</v>
      </c>
      <c r="O245" s="630"/>
      <c r="P245" s="630"/>
      <c r="Q245" s="630"/>
      <c r="R245" s="630"/>
      <c r="S245" s="631"/>
      <c r="T245" s="163"/>
      <c r="U245" s="163"/>
    </row>
    <row r="246" spans="1:21" ht="16.5" customHeight="1">
      <c r="A246" s="233"/>
      <c r="B246" s="239"/>
      <c r="C246" s="259">
        <v>25</v>
      </c>
      <c r="D246" s="207">
        <v>4.4000000000000004</v>
      </c>
      <c r="E246" s="207" t="s">
        <v>21</v>
      </c>
      <c r="F246" s="207"/>
      <c r="G246" s="207" t="s">
        <v>121</v>
      </c>
      <c r="H246" s="207"/>
      <c r="I246" s="207"/>
      <c r="J246" s="207"/>
      <c r="K246" s="260"/>
      <c r="L246" s="248"/>
      <c r="M246" s="202"/>
      <c r="N246" s="259">
        <v>21</v>
      </c>
      <c r="O246" s="207">
        <v>4.4000000000000004</v>
      </c>
      <c r="P246" s="207" t="s">
        <v>21</v>
      </c>
      <c r="Q246" s="207"/>
      <c r="R246" s="207" t="s">
        <v>121</v>
      </c>
      <c r="S246" s="207"/>
      <c r="T246" s="207"/>
      <c r="U246" s="207"/>
    </row>
    <row r="247" spans="1:21" ht="34.5" customHeight="1">
      <c r="A247" s="233"/>
      <c r="B247" s="243"/>
      <c r="C247" s="163">
        <v>26</v>
      </c>
      <c r="D247" s="178" t="s">
        <v>239</v>
      </c>
      <c r="E247" s="178"/>
      <c r="F247" s="178" t="s">
        <v>21</v>
      </c>
      <c r="G247" s="155" t="s">
        <v>240</v>
      </c>
      <c r="H247" s="178" t="s">
        <v>32</v>
      </c>
      <c r="I247" s="178">
        <v>1</v>
      </c>
      <c r="J247" s="306">
        <v>1393120</v>
      </c>
      <c r="K247" s="307">
        <f t="shared" ref="K247:K251" si="17">I247*J247</f>
        <v>1393120</v>
      </c>
      <c r="L247" s="248"/>
      <c r="M247" s="202"/>
      <c r="N247" s="163">
        <v>22</v>
      </c>
      <c r="O247" s="178" t="s">
        <v>239</v>
      </c>
      <c r="P247" s="178"/>
      <c r="Q247" s="178" t="s">
        <v>21</v>
      </c>
      <c r="R247" s="163" t="s">
        <v>240</v>
      </c>
      <c r="S247" s="178" t="s">
        <v>32</v>
      </c>
      <c r="T247" s="178">
        <v>1</v>
      </c>
      <c r="U247" s="178">
        <v>1393120</v>
      </c>
    </row>
    <row r="248" spans="1:21" ht="26.25" customHeight="1">
      <c r="A248" s="233"/>
      <c r="B248" s="243"/>
      <c r="C248" s="220">
        <v>27</v>
      </c>
      <c r="D248" s="178" t="s">
        <v>241</v>
      </c>
      <c r="E248" s="178"/>
      <c r="F248" s="178" t="s">
        <v>21</v>
      </c>
      <c r="G248" s="155" t="s">
        <v>242</v>
      </c>
      <c r="H248" s="178" t="s">
        <v>32</v>
      </c>
      <c r="I248" s="178">
        <v>1</v>
      </c>
      <c r="J248" s="306">
        <v>1454895</v>
      </c>
      <c r="K248" s="307">
        <f t="shared" si="17"/>
        <v>1454895</v>
      </c>
      <c r="L248" s="248"/>
      <c r="M248" s="202"/>
      <c r="N248" s="220">
        <v>23</v>
      </c>
      <c r="O248" s="178" t="s">
        <v>241</v>
      </c>
      <c r="P248" s="178"/>
      <c r="Q248" s="178" t="s">
        <v>21</v>
      </c>
      <c r="R248" s="163" t="s">
        <v>242</v>
      </c>
      <c r="S248" s="178" t="s">
        <v>32</v>
      </c>
      <c r="T248" s="178">
        <v>1</v>
      </c>
      <c r="U248" s="178">
        <v>1454895</v>
      </c>
    </row>
    <row r="249" spans="1:21" ht="30" customHeight="1">
      <c r="A249" s="233"/>
      <c r="B249" s="243"/>
      <c r="C249" s="220">
        <v>28</v>
      </c>
      <c r="D249" s="178" t="s">
        <v>243</v>
      </c>
      <c r="E249" s="178"/>
      <c r="F249" s="178" t="s">
        <v>21</v>
      </c>
      <c r="G249" s="155" t="s">
        <v>244</v>
      </c>
      <c r="H249" s="178" t="s">
        <v>32</v>
      </c>
      <c r="I249" s="178">
        <v>1</v>
      </c>
      <c r="J249" s="306">
        <v>922370</v>
      </c>
      <c r="K249" s="307">
        <f t="shared" si="17"/>
        <v>922370</v>
      </c>
      <c r="L249" s="248"/>
      <c r="M249" s="202"/>
      <c r="N249" s="220">
        <v>24</v>
      </c>
      <c r="O249" s="178" t="s">
        <v>243</v>
      </c>
      <c r="P249" s="178"/>
      <c r="Q249" s="178" t="s">
        <v>21</v>
      </c>
      <c r="R249" s="163" t="s">
        <v>244</v>
      </c>
      <c r="S249" s="178" t="s">
        <v>32</v>
      </c>
      <c r="T249" s="178">
        <v>1</v>
      </c>
      <c r="U249" s="178">
        <v>303466</v>
      </c>
    </row>
    <row r="250" spans="1:21" ht="42" customHeight="1">
      <c r="A250" s="233"/>
      <c r="B250" s="243"/>
      <c r="C250" s="220">
        <v>29</v>
      </c>
      <c r="D250" s="178" t="s">
        <v>245</v>
      </c>
      <c r="E250" s="178"/>
      <c r="F250" s="178" t="s">
        <v>21</v>
      </c>
      <c r="G250" s="155" t="s">
        <v>246</v>
      </c>
      <c r="H250" s="178" t="s">
        <v>32</v>
      </c>
      <c r="I250" s="178">
        <v>1</v>
      </c>
      <c r="J250" s="306">
        <v>51637</v>
      </c>
      <c r="K250" s="307">
        <f t="shared" si="17"/>
        <v>51637</v>
      </c>
      <c r="L250" s="248"/>
      <c r="M250" s="202"/>
      <c r="N250" s="220">
        <v>25</v>
      </c>
      <c r="O250" s="178" t="s">
        <v>245</v>
      </c>
      <c r="P250" s="178"/>
      <c r="Q250" s="178" t="s">
        <v>21</v>
      </c>
      <c r="R250" s="163" t="s">
        <v>246</v>
      </c>
      <c r="S250" s="178" t="s">
        <v>32</v>
      </c>
      <c r="T250" s="178">
        <v>1</v>
      </c>
      <c r="U250" s="178">
        <v>42845</v>
      </c>
    </row>
    <row r="251" spans="1:21" ht="32.25" customHeight="1">
      <c r="A251" s="233"/>
      <c r="B251" s="243"/>
      <c r="C251" s="220">
        <v>30</v>
      </c>
      <c r="D251" s="183" t="s">
        <v>247</v>
      </c>
      <c r="E251" s="163"/>
      <c r="F251" s="163" t="s">
        <v>21</v>
      </c>
      <c r="G251" s="155" t="s">
        <v>248</v>
      </c>
      <c r="H251" s="163" t="s">
        <v>32</v>
      </c>
      <c r="I251" s="164">
        <v>3</v>
      </c>
      <c r="J251" s="167">
        <v>1697925</v>
      </c>
      <c r="K251" s="307">
        <f t="shared" si="17"/>
        <v>5093775</v>
      </c>
      <c r="L251" s="248"/>
      <c r="M251" s="202"/>
      <c r="N251" s="220">
        <v>26</v>
      </c>
      <c r="O251" s="183" t="s">
        <v>247</v>
      </c>
      <c r="P251" s="163"/>
      <c r="Q251" s="163" t="s">
        <v>21</v>
      </c>
      <c r="R251" s="163" t="s">
        <v>248</v>
      </c>
      <c r="S251" s="163" t="s">
        <v>32</v>
      </c>
      <c r="T251" s="164">
        <v>3</v>
      </c>
      <c r="U251" s="167">
        <v>1697925</v>
      </c>
    </row>
    <row r="252" spans="1:21" ht="16.5" customHeight="1">
      <c r="A252" s="233"/>
      <c r="B252" s="239"/>
      <c r="C252" s="629" t="s">
        <v>41</v>
      </c>
      <c r="D252" s="630"/>
      <c r="E252" s="630"/>
      <c r="F252" s="630"/>
      <c r="G252" s="630"/>
      <c r="H252" s="631"/>
      <c r="I252" s="163"/>
      <c r="J252" s="163"/>
      <c r="K252" s="255">
        <f>SUM(K247:K251)</f>
        <v>8915797</v>
      </c>
      <c r="L252" s="248"/>
      <c r="M252" s="202"/>
      <c r="N252" s="629" t="s">
        <v>41</v>
      </c>
      <c r="O252" s="630"/>
      <c r="P252" s="630"/>
      <c r="Q252" s="630"/>
      <c r="R252" s="630"/>
      <c r="S252" s="631"/>
      <c r="T252" s="163"/>
      <c r="U252" s="163"/>
    </row>
    <row r="253" spans="1:21" ht="16.5" customHeight="1">
      <c r="A253" s="233"/>
      <c r="B253" s="239"/>
      <c r="C253" s="259">
        <v>31</v>
      </c>
      <c r="D253" s="207" t="s">
        <v>126</v>
      </c>
      <c r="E253" s="207" t="s">
        <v>21</v>
      </c>
      <c r="F253" s="207"/>
      <c r="G253" s="207" t="s">
        <v>127</v>
      </c>
      <c r="H253" s="207"/>
      <c r="I253" s="207"/>
      <c r="J253" s="207"/>
      <c r="K253" s="260"/>
      <c r="L253" s="248"/>
      <c r="M253" s="202"/>
      <c r="N253" s="259">
        <v>27</v>
      </c>
      <c r="O253" s="207">
        <v>4.3</v>
      </c>
      <c r="P253" s="207" t="s">
        <v>21</v>
      </c>
      <c r="Q253" s="207"/>
      <c r="R253" s="207" t="s">
        <v>234</v>
      </c>
      <c r="S253" s="207"/>
      <c r="T253" s="207"/>
      <c r="U253" s="207"/>
    </row>
    <row r="254" spans="1:21" ht="31.5" customHeight="1">
      <c r="A254" s="233"/>
      <c r="B254" s="239"/>
      <c r="C254" s="163">
        <v>32</v>
      </c>
      <c r="D254" s="178" t="s">
        <v>249</v>
      </c>
      <c r="E254" s="178"/>
      <c r="F254" s="178" t="s">
        <v>21</v>
      </c>
      <c r="G254" s="155" t="s">
        <v>250</v>
      </c>
      <c r="H254" s="178" t="s">
        <v>32</v>
      </c>
      <c r="I254" s="178">
        <v>1</v>
      </c>
      <c r="J254" s="306">
        <v>25564928</v>
      </c>
      <c r="K254" s="307">
        <f t="shared" ref="K254:K255" si="18">I254*J254</f>
        <v>25564928</v>
      </c>
      <c r="L254" s="248"/>
      <c r="M254" s="202"/>
      <c r="N254" s="163">
        <v>28</v>
      </c>
      <c r="O254" s="178" t="s">
        <v>235</v>
      </c>
      <c r="P254" s="178"/>
      <c r="Q254" s="178" t="s">
        <v>21</v>
      </c>
      <c r="R254" s="163" t="s">
        <v>236</v>
      </c>
      <c r="S254" s="178" t="s">
        <v>32</v>
      </c>
      <c r="T254" s="178">
        <v>6</v>
      </c>
      <c r="U254" s="178">
        <v>102150</v>
      </c>
    </row>
    <row r="255" spans="1:21" ht="31.5" customHeight="1">
      <c r="A255" s="233"/>
      <c r="B255" s="239"/>
      <c r="C255" s="163">
        <v>33</v>
      </c>
      <c r="D255" s="178" t="s">
        <v>197</v>
      </c>
      <c r="E255" s="163"/>
      <c r="F255" s="163" t="s">
        <v>21</v>
      </c>
      <c r="G255" s="155" t="s">
        <v>198</v>
      </c>
      <c r="H255" s="163" t="s">
        <v>32</v>
      </c>
      <c r="I255" s="163">
        <v>1</v>
      </c>
      <c r="J255" s="206">
        <v>76217</v>
      </c>
      <c r="K255" s="307">
        <f t="shared" si="18"/>
        <v>76217</v>
      </c>
      <c r="L255" s="248"/>
      <c r="M255" s="202"/>
      <c r="N255" s="163"/>
      <c r="O255" s="178"/>
      <c r="P255" s="153"/>
      <c r="Q255" s="153"/>
      <c r="R255" s="153"/>
      <c r="S255" s="153"/>
      <c r="T255" s="178"/>
      <c r="U255" s="308"/>
    </row>
    <row r="256" spans="1:21" ht="16.5" customHeight="1">
      <c r="A256" s="233"/>
      <c r="B256" s="239"/>
      <c r="C256" s="163" t="s">
        <v>41</v>
      </c>
      <c r="D256" s="309"/>
      <c r="E256" s="264"/>
      <c r="F256" s="264"/>
      <c r="G256" s="168"/>
      <c r="H256" s="168"/>
      <c r="I256" s="169"/>
      <c r="J256" s="170"/>
      <c r="K256" s="265">
        <f>SUM(K254:K255)</f>
        <v>25641145</v>
      </c>
      <c r="L256" s="248"/>
      <c r="M256" s="202"/>
      <c r="N256" s="163" t="s">
        <v>41</v>
      </c>
      <c r="O256" s="309"/>
      <c r="P256" s="264"/>
      <c r="Q256" s="264"/>
      <c r="R256" s="168"/>
      <c r="S256" s="168"/>
      <c r="T256" s="169"/>
      <c r="U256" s="170"/>
    </row>
    <row r="257" spans="1:21" ht="16.5" customHeight="1">
      <c r="A257" s="233"/>
      <c r="B257" s="239"/>
      <c r="C257" s="259">
        <v>34</v>
      </c>
      <c r="D257" s="207">
        <v>4.1399999999999997</v>
      </c>
      <c r="E257" s="207" t="s">
        <v>21</v>
      </c>
      <c r="F257" s="207"/>
      <c r="G257" s="207" t="s">
        <v>251</v>
      </c>
      <c r="H257" s="207"/>
      <c r="I257" s="207"/>
      <c r="J257" s="207"/>
      <c r="K257" s="260"/>
      <c r="L257" s="248"/>
      <c r="M257" s="202"/>
      <c r="N257" s="259">
        <v>29</v>
      </c>
      <c r="O257" s="207"/>
      <c r="P257" s="207" t="s">
        <v>21</v>
      </c>
      <c r="Q257" s="207"/>
      <c r="R257" s="207" t="s">
        <v>133</v>
      </c>
      <c r="S257" s="207"/>
      <c r="T257" s="207"/>
      <c r="U257" s="207"/>
    </row>
    <row r="258" spans="1:21" ht="42.75" customHeight="1">
      <c r="A258" s="233"/>
      <c r="B258" s="239"/>
      <c r="C258" s="163">
        <v>35</v>
      </c>
      <c r="D258" s="178" t="s">
        <v>252</v>
      </c>
      <c r="E258" s="178"/>
      <c r="F258" s="178" t="s">
        <v>21</v>
      </c>
      <c r="G258" s="155" t="s">
        <v>253</v>
      </c>
      <c r="H258" s="178" t="s">
        <v>32</v>
      </c>
      <c r="I258" s="178">
        <v>1</v>
      </c>
      <c r="J258" s="306">
        <v>281214</v>
      </c>
      <c r="K258" s="307">
        <f>I258*J258</f>
        <v>281214</v>
      </c>
      <c r="L258" s="248"/>
      <c r="M258" s="202"/>
      <c r="N258" s="163">
        <v>30</v>
      </c>
      <c r="O258" s="178" t="s">
        <v>254</v>
      </c>
      <c r="P258" s="178"/>
      <c r="Q258" s="178" t="s">
        <v>21</v>
      </c>
      <c r="R258" s="163" t="s">
        <v>255</v>
      </c>
      <c r="S258" s="178" t="s">
        <v>32</v>
      </c>
      <c r="T258" s="178">
        <v>1</v>
      </c>
      <c r="U258" s="178">
        <v>25564928</v>
      </c>
    </row>
    <row r="259" spans="1:21" ht="16.5" customHeight="1">
      <c r="A259" s="233"/>
      <c r="B259" s="239"/>
      <c r="C259" s="163" t="s">
        <v>41</v>
      </c>
      <c r="D259" s="309"/>
      <c r="E259" s="264"/>
      <c r="F259" s="264"/>
      <c r="G259" s="168"/>
      <c r="H259" s="168"/>
      <c r="I259" s="169"/>
      <c r="J259" s="170"/>
      <c r="K259" s="265">
        <f>SUM(K258)</f>
        <v>281214</v>
      </c>
      <c r="L259" s="248"/>
      <c r="M259" s="202"/>
      <c r="N259" s="163" t="s">
        <v>41</v>
      </c>
      <c r="O259" s="309"/>
      <c r="P259" s="264"/>
      <c r="Q259" s="264"/>
      <c r="R259" s="168"/>
      <c r="S259" s="168"/>
      <c r="T259" s="169"/>
      <c r="U259" s="170"/>
    </row>
    <row r="260" spans="1:21" ht="16.5" customHeight="1">
      <c r="A260" s="233"/>
      <c r="B260" s="239"/>
      <c r="C260" s="259">
        <v>36</v>
      </c>
      <c r="D260" s="207">
        <v>5</v>
      </c>
      <c r="E260" s="207" t="s">
        <v>21</v>
      </c>
      <c r="F260" s="207"/>
      <c r="G260" s="207" t="s">
        <v>199</v>
      </c>
      <c r="H260" s="207"/>
      <c r="I260" s="207"/>
      <c r="J260" s="207"/>
      <c r="K260" s="260"/>
      <c r="L260" s="248"/>
      <c r="M260" s="202"/>
      <c r="N260" s="259">
        <v>33</v>
      </c>
      <c r="O260" s="207">
        <v>12</v>
      </c>
      <c r="P260" s="207" t="s">
        <v>21</v>
      </c>
      <c r="Q260" s="207"/>
      <c r="R260" s="207" t="s">
        <v>199</v>
      </c>
      <c r="S260" s="207"/>
      <c r="T260" s="207"/>
      <c r="U260" s="207"/>
    </row>
    <row r="261" spans="1:21" ht="33" customHeight="1">
      <c r="A261" s="233"/>
      <c r="B261" s="239"/>
      <c r="C261" s="163">
        <v>37</v>
      </c>
      <c r="D261" s="178" t="s">
        <v>200</v>
      </c>
      <c r="E261" s="178"/>
      <c r="F261" s="178" t="s">
        <v>21</v>
      </c>
      <c r="G261" s="155" t="s">
        <v>201</v>
      </c>
      <c r="H261" s="178" t="s">
        <v>32</v>
      </c>
      <c r="I261" s="178">
        <v>2</v>
      </c>
      <c r="J261" s="306">
        <v>1164824</v>
      </c>
      <c r="K261" s="307">
        <f>I261*J261</f>
        <v>2329648</v>
      </c>
      <c r="L261" s="248"/>
      <c r="M261" s="202"/>
      <c r="N261" s="163">
        <v>34</v>
      </c>
      <c r="O261" s="178" t="s">
        <v>202</v>
      </c>
      <c r="P261" s="178"/>
      <c r="Q261" s="178" t="s">
        <v>21</v>
      </c>
      <c r="R261" s="163" t="s">
        <v>201</v>
      </c>
      <c r="S261" s="178" t="s">
        <v>32</v>
      </c>
      <c r="T261" s="178">
        <v>2</v>
      </c>
      <c r="U261" s="178">
        <v>1164824</v>
      </c>
    </row>
    <row r="262" spans="1:21" ht="16.5" customHeight="1">
      <c r="A262" s="233"/>
      <c r="B262" s="239"/>
      <c r="C262" s="163" t="s">
        <v>41</v>
      </c>
      <c r="D262" s="309"/>
      <c r="E262" s="264"/>
      <c r="F262" s="264"/>
      <c r="G262" s="168"/>
      <c r="H262" s="168"/>
      <c r="I262" s="169"/>
      <c r="J262" s="170"/>
      <c r="K262" s="265">
        <f>SUM(K261)</f>
        <v>2329648</v>
      </c>
      <c r="L262" s="248"/>
      <c r="M262" s="202"/>
      <c r="N262" s="163" t="s">
        <v>41</v>
      </c>
      <c r="O262" s="309"/>
      <c r="P262" s="264"/>
      <c r="Q262" s="264"/>
      <c r="R262" s="168"/>
      <c r="S262" s="168"/>
      <c r="T262" s="169"/>
      <c r="U262" s="170"/>
    </row>
    <row r="263" spans="1:21" ht="16.5" customHeight="1">
      <c r="A263" s="233"/>
      <c r="B263" s="239"/>
      <c r="C263" s="259">
        <v>38</v>
      </c>
      <c r="D263" s="207">
        <v>8</v>
      </c>
      <c r="E263" s="207" t="s">
        <v>21</v>
      </c>
      <c r="F263" s="207"/>
      <c r="G263" s="207" t="s">
        <v>29</v>
      </c>
      <c r="H263" s="207"/>
      <c r="I263" s="207"/>
      <c r="J263" s="207"/>
      <c r="K263" s="260"/>
      <c r="L263" s="248"/>
      <c r="M263" s="202"/>
      <c r="N263" s="259">
        <v>35</v>
      </c>
      <c r="O263" s="207"/>
      <c r="P263" s="207" t="s">
        <v>21</v>
      </c>
      <c r="Q263" s="207"/>
      <c r="R263" s="207" t="s">
        <v>29</v>
      </c>
      <c r="S263" s="207"/>
      <c r="T263" s="207"/>
      <c r="U263" s="207"/>
    </row>
    <row r="264" spans="1:21" ht="27" customHeight="1">
      <c r="A264" s="233"/>
      <c r="B264" s="239"/>
      <c r="C264" s="220">
        <v>39</v>
      </c>
      <c r="D264" s="183" t="s">
        <v>142</v>
      </c>
      <c r="E264" s="163"/>
      <c r="F264" s="163" t="s">
        <v>21</v>
      </c>
      <c r="G264" s="155" t="s">
        <v>143</v>
      </c>
      <c r="H264" s="163" t="s">
        <v>32</v>
      </c>
      <c r="I264" s="164">
        <v>6</v>
      </c>
      <c r="J264" s="167">
        <v>15733</v>
      </c>
      <c r="K264" s="166">
        <f t="shared" ref="K264:K266" si="19">I264*J264</f>
        <v>94398</v>
      </c>
      <c r="L264" s="248"/>
      <c r="M264" s="202"/>
      <c r="N264" s="220">
        <v>25</v>
      </c>
      <c r="O264" s="183" t="s">
        <v>144</v>
      </c>
      <c r="P264" s="163"/>
      <c r="Q264" s="163" t="s">
        <v>21</v>
      </c>
      <c r="R264" s="163" t="s">
        <v>145</v>
      </c>
      <c r="S264" s="163" t="s">
        <v>146</v>
      </c>
      <c r="T264" s="164">
        <v>6</v>
      </c>
      <c r="U264" s="167">
        <v>15733</v>
      </c>
    </row>
    <row r="265" spans="1:21" ht="33" customHeight="1">
      <c r="A265" s="233"/>
      <c r="B265" s="239"/>
      <c r="C265" s="220">
        <v>40</v>
      </c>
      <c r="D265" s="183">
        <v>8.6</v>
      </c>
      <c r="E265" s="163"/>
      <c r="F265" s="163" t="s">
        <v>21</v>
      </c>
      <c r="G265" s="155" t="s">
        <v>147</v>
      </c>
      <c r="H265" s="163" t="s">
        <v>32</v>
      </c>
      <c r="I265" s="164">
        <v>1</v>
      </c>
      <c r="J265" s="167">
        <v>376716</v>
      </c>
      <c r="K265" s="166">
        <f t="shared" si="19"/>
        <v>376716</v>
      </c>
      <c r="L265" s="248"/>
      <c r="M265" s="202"/>
      <c r="N265" s="220">
        <v>26</v>
      </c>
      <c r="O265" s="183">
        <v>20.6</v>
      </c>
      <c r="P265" s="163"/>
      <c r="Q265" s="163" t="s">
        <v>21</v>
      </c>
      <c r="R265" s="163" t="s">
        <v>148</v>
      </c>
      <c r="S265" s="163" t="s">
        <v>146</v>
      </c>
      <c r="T265" s="164">
        <v>1</v>
      </c>
      <c r="U265" s="167">
        <v>480677</v>
      </c>
    </row>
    <row r="266" spans="1:21" ht="60.75" customHeight="1">
      <c r="A266" s="233"/>
      <c r="B266" s="239"/>
      <c r="C266" s="220">
        <v>41</v>
      </c>
      <c r="D266" s="183">
        <v>8.5</v>
      </c>
      <c r="E266" s="163"/>
      <c r="F266" s="163" t="s">
        <v>21</v>
      </c>
      <c r="G266" s="155" t="s">
        <v>149</v>
      </c>
      <c r="H266" s="163" t="s">
        <v>32</v>
      </c>
      <c r="I266" s="164">
        <v>6</v>
      </c>
      <c r="J266" s="167">
        <v>250853</v>
      </c>
      <c r="K266" s="166">
        <f t="shared" si="19"/>
        <v>1505118</v>
      </c>
      <c r="L266" s="248"/>
      <c r="M266" s="202"/>
      <c r="N266" s="220">
        <v>27</v>
      </c>
      <c r="O266" s="183">
        <v>8.5</v>
      </c>
      <c r="P266" s="163"/>
      <c r="Q266" s="163" t="s">
        <v>21</v>
      </c>
      <c r="R266" s="163" t="s">
        <v>149</v>
      </c>
      <c r="S266" s="163" t="s">
        <v>32</v>
      </c>
      <c r="T266" s="164">
        <v>6</v>
      </c>
      <c r="U266" s="167">
        <v>250853</v>
      </c>
    </row>
    <row r="267" spans="1:21" ht="16.5" customHeight="1">
      <c r="A267" s="233"/>
      <c r="B267" s="239"/>
      <c r="C267" s="163" t="s">
        <v>41</v>
      </c>
      <c r="D267" s="309"/>
      <c r="E267" s="264"/>
      <c r="F267" s="264"/>
      <c r="G267" s="168"/>
      <c r="H267" s="168"/>
      <c r="I267" s="169"/>
      <c r="J267" s="170"/>
      <c r="K267" s="265">
        <f>SUM(K264:K266)</f>
        <v>1976232</v>
      </c>
      <c r="L267" s="248"/>
      <c r="M267" s="202"/>
      <c r="N267" s="163" t="s">
        <v>41</v>
      </c>
      <c r="O267" s="309"/>
      <c r="P267" s="264"/>
      <c r="Q267" s="264"/>
      <c r="R267" s="168"/>
      <c r="S267" s="168"/>
      <c r="T267" s="169"/>
      <c r="U267" s="170"/>
    </row>
    <row r="268" spans="1:21" ht="16.5" customHeight="1">
      <c r="A268" s="233"/>
      <c r="B268" s="239"/>
      <c r="C268" s="632" t="s">
        <v>42</v>
      </c>
      <c r="D268" s="633"/>
      <c r="E268" s="633"/>
      <c r="F268" s="633"/>
      <c r="G268" s="633"/>
      <c r="H268" s="633"/>
      <c r="I268" s="633"/>
      <c r="J268" s="634"/>
      <c r="K268" s="256">
        <f>ROUND(K217+K223+K226+K231+K234+K239+K242+K245+K252+K256+K259+K262+K267,0)</f>
        <v>371697357</v>
      </c>
      <c r="L268" s="248"/>
      <c r="M268" s="202"/>
      <c r="N268" s="632" t="s">
        <v>42</v>
      </c>
      <c r="O268" s="633"/>
      <c r="P268" s="633"/>
      <c r="Q268" s="633"/>
      <c r="R268" s="633"/>
      <c r="S268" s="633"/>
      <c r="T268" s="633"/>
      <c r="U268" s="634"/>
    </row>
    <row r="269" spans="1:21" ht="16.5" customHeight="1">
      <c r="A269" s="233"/>
      <c r="B269" s="239"/>
      <c r="C269" s="235"/>
      <c r="D269" s="235"/>
      <c r="E269" s="235"/>
      <c r="F269" s="235"/>
      <c r="G269" s="235"/>
      <c r="H269" s="235"/>
      <c r="I269" s="235"/>
      <c r="J269" s="235"/>
      <c r="K269" s="235"/>
      <c r="L269" s="248"/>
      <c r="M269" s="202"/>
      <c r="N269" s="235"/>
      <c r="O269" s="235"/>
      <c r="P269" s="235"/>
      <c r="Q269" s="235"/>
      <c r="R269" s="235"/>
      <c r="S269" s="235"/>
      <c r="T269" s="235"/>
      <c r="U269" s="235"/>
    </row>
    <row r="270" spans="1:21" ht="16.5" customHeight="1">
      <c r="A270" s="233"/>
      <c r="B270" s="239"/>
      <c r="C270" s="644" t="s">
        <v>203</v>
      </c>
      <c r="D270" s="645"/>
      <c r="E270" s="645"/>
      <c r="F270" s="645"/>
      <c r="G270" s="645"/>
      <c r="H270" s="645"/>
      <c r="I270" s="645"/>
      <c r="J270" s="645"/>
      <c r="K270" s="646"/>
      <c r="L270" s="248"/>
      <c r="M270" s="202"/>
      <c r="N270" s="644" t="s">
        <v>203</v>
      </c>
      <c r="O270" s="645"/>
      <c r="P270" s="645"/>
      <c r="Q270" s="645"/>
      <c r="R270" s="645"/>
      <c r="S270" s="645"/>
      <c r="T270" s="645"/>
      <c r="U270" s="646"/>
    </row>
    <row r="271" spans="1:21" ht="16.5" customHeight="1">
      <c r="A271" s="233"/>
      <c r="B271" s="239"/>
      <c r="C271" s="641" t="s">
        <v>11</v>
      </c>
      <c r="D271" s="635" t="s">
        <v>12</v>
      </c>
      <c r="E271" s="637" t="s">
        <v>13</v>
      </c>
      <c r="F271" s="638"/>
      <c r="G271" s="641" t="s">
        <v>14</v>
      </c>
      <c r="H271" s="635" t="s">
        <v>15</v>
      </c>
      <c r="I271" s="635" t="s">
        <v>16</v>
      </c>
      <c r="J271" s="643" t="s">
        <v>17</v>
      </c>
      <c r="K271" s="648" t="s">
        <v>18</v>
      </c>
      <c r="L271" s="248"/>
      <c r="M271" s="202"/>
      <c r="N271" s="641" t="s">
        <v>11</v>
      </c>
      <c r="O271" s="635" t="s">
        <v>12</v>
      </c>
      <c r="P271" s="637" t="s">
        <v>13</v>
      </c>
      <c r="Q271" s="638"/>
      <c r="R271" s="641" t="s">
        <v>14</v>
      </c>
      <c r="S271" s="635" t="s">
        <v>15</v>
      </c>
      <c r="T271" s="635" t="s">
        <v>16</v>
      </c>
      <c r="U271" s="643" t="s">
        <v>17</v>
      </c>
    </row>
    <row r="272" spans="1:21" ht="16.5" customHeight="1">
      <c r="A272" s="233"/>
      <c r="B272" s="239"/>
      <c r="C272" s="642"/>
      <c r="D272" s="636"/>
      <c r="E272" s="154" t="s">
        <v>19</v>
      </c>
      <c r="F272" s="154" t="s">
        <v>20</v>
      </c>
      <c r="G272" s="642"/>
      <c r="H272" s="636"/>
      <c r="I272" s="636"/>
      <c r="J272" s="636"/>
      <c r="K272" s="649"/>
      <c r="L272" s="248"/>
      <c r="M272" s="202"/>
      <c r="N272" s="642"/>
      <c r="O272" s="636"/>
      <c r="P272" s="154" t="s">
        <v>19</v>
      </c>
      <c r="Q272" s="154" t="s">
        <v>20</v>
      </c>
      <c r="R272" s="642"/>
      <c r="S272" s="636"/>
      <c r="T272" s="636"/>
      <c r="U272" s="636"/>
    </row>
    <row r="273" spans="1:21" ht="16.5" customHeight="1">
      <c r="A273" s="233"/>
      <c r="B273" s="239"/>
      <c r="C273" s="159">
        <v>1</v>
      </c>
      <c r="D273" s="159">
        <v>3</v>
      </c>
      <c r="E273" s="159" t="s">
        <v>21</v>
      </c>
      <c r="F273" s="159"/>
      <c r="G273" s="159" t="s">
        <v>150</v>
      </c>
      <c r="H273" s="159"/>
      <c r="I273" s="159"/>
      <c r="J273" s="159"/>
      <c r="K273" s="250"/>
      <c r="L273" s="248"/>
      <c r="M273" s="202"/>
      <c r="N273" s="159">
        <v>1</v>
      </c>
      <c r="O273" s="159">
        <v>3</v>
      </c>
      <c r="P273" s="159" t="s">
        <v>21</v>
      </c>
      <c r="Q273" s="159"/>
      <c r="R273" s="159" t="s">
        <v>150</v>
      </c>
      <c r="S273" s="159"/>
      <c r="T273" s="159"/>
      <c r="U273" s="159"/>
    </row>
    <row r="274" spans="1:21" ht="16.5" customHeight="1">
      <c r="A274" s="233"/>
      <c r="B274" s="239"/>
      <c r="C274" s="301">
        <v>2</v>
      </c>
      <c r="D274" s="302" t="s">
        <v>161</v>
      </c>
      <c r="E274" s="302"/>
      <c r="F274" s="302"/>
      <c r="G274" s="193" t="s">
        <v>206</v>
      </c>
      <c r="H274" s="302"/>
      <c r="I274" s="194"/>
      <c r="J274" s="195"/>
      <c r="K274" s="196"/>
      <c r="L274" s="248"/>
      <c r="M274" s="202"/>
      <c r="N274" s="301">
        <v>2</v>
      </c>
      <c r="O274" s="302" t="s">
        <v>161</v>
      </c>
      <c r="P274" s="302"/>
      <c r="Q274" s="302"/>
      <c r="R274" s="193" t="s">
        <v>206</v>
      </c>
      <c r="S274" s="302"/>
      <c r="T274" s="194"/>
      <c r="U274" s="195"/>
    </row>
    <row r="275" spans="1:21" ht="33.75" customHeight="1">
      <c r="A275" s="233"/>
      <c r="B275" s="239"/>
      <c r="C275" s="178">
        <v>3</v>
      </c>
      <c r="D275" s="163" t="s">
        <v>256</v>
      </c>
      <c r="E275" s="163"/>
      <c r="F275" s="163" t="s">
        <v>21</v>
      </c>
      <c r="G275" s="155" t="s">
        <v>257</v>
      </c>
      <c r="H275" s="163" t="s">
        <v>32</v>
      </c>
      <c r="I275" s="164">
        <v>1</v>
      </c>
      <c r="J275" s="167">
        <v>39726644</v>
      </c>
      <c r="K275" s="166">
        <f t="shared" ref="K275:K280" si="20">I275*J275</f>
        <v>39726644</v>
      </c>
      <c r="L275" s="248"/>
      <c r="M275" s="202"/>
      <c r="N275" s="178">
        <v>3</v>
      </c>
      <c r="O275" s="163" t="s">
        <v>256</v>
      </c>
      <c r="P275" s="163"/>
      <c r="Q275" s="163" t="s">
        <v>21</v>
      </c>
      <c r="R275" s="155" t="s">
        <v>257</v>
      </c>
      <c r="S275" s="163" t="s">
        <v>32</v>
      </c>
      <c r="T275" s="164">
        <v>1</v>
      </c>
      <c r="U275" s="167">
        <v>10317726</v>
      </c>
    </row>
    <row r="276" spans="1:21" ht="33.75" customHeight="1">
      <c r="A276" s="233"/>
      <c r="B276" s="239"/>
      <c r="C276" s="178">
        <v>4</v>
      </c>
      <c r="D276" s="163" t="s">
        <v>258</v>
      </c>
      <c r="E276" s="163"/>
      <c r="F276" s="163" t="s">
        <v>21</v>
      </c>
      <c r="G276" s="198" t="s">
        <v>259</v>
      </c>
      <c r="H276" s="163" t="s">
        <v>32</v>
      </c>
      <c r="I276" s="164">
        <v>2</v>
      </c>
      <c r="J276" s="167">
        <v>33639497</v>
      </c>
      <c r="K276" s="166">
        <f t="shared" si="20"/>
        <v>67278994</v>
      </c>
      <c r="L276" s="248"/>
      <c r="M276" s="202"/>
      <c r="N276" s="178">
        <v>4</v>
      </c>
      <c r="O276" s="163" t="s">
        <v>258</v>
      </c>
      <c r="P276" s="163"/>
      <c r="Q276" s="163" t="s">
        <v>21</v>
      </c>
      <c r="R276" s="155" t="s">
        <v>259</v>
      </c>
      <c r="S276" s="163" t="s">
        <v>32</v>
      </c>
      <c r="T276" s="164">
        <v>2</v>
      </c>
      <c r="U276" s="167">
        <v>33639497</v>
      </c>
    </row>
    <row r="277" spans="1:21" ht="30.75" customHeight="1">
      <c r="A277" s="233"/>
      <c r="B277" s="239"/>
      <c r="C277" s="178">
        <v>5</v>
      </c>
      <c r="D277" s="163" t="s">
        <v>260</v>
      </c>
      <c r="E277" s="163"/>
      <c r="F277" s="163" t="s">
        <v>21</v>
      </c>
      <c r="G277" s="155" t="s">
        <v>261</v>
      </c>
      <c r="H277" s="163" t="s">
        <v>32</v>
      </c>
      <c r="I277" s="164">
        <v>1</v>
      </c>
      <c r="J277" s="167">
        <v>24447166</v>
      </c>
      <c r="K277" s="166">
        <f t="shared" si="20"/>
        <v>24447166</v>
      </c>
      <c r="L277" s="248"/>
      <c r="M277" s="202"/>
      <c r="N277" s="178">
        <v>5</v>
      </c>
      <c r="O277" s="163" t="s">
        <v>260</v>
      </c>
      <c r="P277" s="163"/>
      <c r="Q277" s="163" t="s">
        <v>21</v>
      </c>
      <c r="R277" s="155" t="s">
        <v>261</v>
      </c>
      <c r="S277" s="163" t="s">
        <v>32</v>
      </c>
      <c r="T277" s="164">
        <v>1</v>
      </c>
      <c r="U277" s="167">
        <v>24447166</v>
      </c>
    </row>
    <row r="278" spans="1:21" ht="34.5" customHeight="1">
      <c r="A278" s="233"/>
      <c r="B278" s="239"/>
      <c r="C278" s="178">
        <v>6</v>
      </c>
      <c r="D278" s="163" t="s">
        <v>262</v>
      </c>
      <c r="E278" s="163"/>
      <c r="F278" s="163" t="s">
        <v>21</v>
      </c>
      <c r="G278" s="155" t="s">
        <v>263</v>
      </c>
      <c r="H278" s="163" t="s">
        <v>32</v>
      </c>
      <c r="I278" s="164">
        <v>1</v>
      </c>
      <c r="J278" s="167">
        <v>30558957</v>
      </c>
      <c r="K278" s="166">
        <f t="shared" si="20"/>
        <v>30558957</v>
      </c>
      <c r="L278" s="248"/>
      <c r="M278" s="202"/>
      <c r="N278" s="178">
        <v>6</v>
      </c>
      <c r="O278" s="163" t="s">
        <v>262</v>
      </c>
      <c r="P278" s="163"/>
      <c r="Q278" s="163" t="s">
        <v>21</v>
      </c>
      <c r="R278" s="155" t="s">
        <v>263</v>
      </c>
      <c r="S278" s="163" t="s">
        <v>32</v>
      </c>
      <c r="T278" s="164">
        <v>1</v>
      </c>
      <c r="U278" s="167">
        <v>30558957</v>
      </c>
    </row>
    <row r="279" spans="1:21" ht="29.25" customHeight="1">
      <c r="A279" s="233"/>
      <c r="B279" s="239"/>
      <c r="C279" s="178">
        <v>7</v>
      </c>
      <c r="D279" s="163" t="s">
        <v>264</v>
      </c>
      <c r="E279" s="163"/>
      <c r="F279" s="163" t="s">
        <v>21</v>
      </c>
      <c r="G279" s="155" t="s">
        <v>265</v>
      </c>
      <c r="H279" s="163" t="s">
        <v>32</v>
      </c>
      <c r="I279" s="164">
        <v>1</v>
      </c>
      <c r="J279" s="167">
        <v>45002672</v>
      </c>
      <c r="K279" s="166">
        <f t="shared" si="20"/>
        <v>45002672</v>
      </c>
      <c r="L279" s="248"/>
      <c r="M279" s="202"/>
      <c r="N279" s="178">
        <v>7</v>
      </c>
      <c r="O279" s="163" t="s">
        <v>264</v>
      </c>
      <c r="P279" s="163"/>
      <c r="Q279" s="163" t="s">
        <v>21</v>
      </c>
      <c r="R279" s="155" t="s">
        <v>265</v>
      </c>
      <c r="S279" s="163" t="s">
        <v>32</v>
      </c>
      <c r="T279" s="164">
        <v>1</v>
      </c>
      <c r="U279" s="167">
        <v>45002672</v>
      </c>
    </row>
    <row r="280" spans="1:21" ht="36.75" customHeight="1">
      <c r="A280" s="233"/>
      <c r="B280" s="239"/>
      <c r="C280" s="178">
        <v>8</v>
      </c>
      <c r="D280" s="163" t="s">
        <v>266</v>
      </c>
      <c r="E280" s="163"/>
      <c r="F280" s="163" t="s">
        <v>21</v>
      </c>
      <c r="G280" s="155" t="s">
        <v>267</v>
      </c>
      <c r="H280" s="163" t="s">
        <v>32</v>
      </c>
      <c r="I280" s="164">
        <v>1</v>
      </c>
      <c r="J280" s="167">
        <v>798560</v>
      </c>
      <c r="K280" s="166">
        <f t="shared" si="20"/>
        <v>798560</v>
      </c>
      <c r="L280" s="248"/>
      <c r="M280" s="202"/>
      <c r="N280" s="178">
        <v>8</v>
      </c>
      <c r="O280" s="163" t="s">
        <v>266</v>
      </c>
      <c r="P280" s="163"/>
      <c r="Q280" s="163" t="s">
        <v>21</v>
      </c>
      <c r="R280" s="155" t="s">
        <v>267</v>
      </c>
      <c r="S280" s="163" t="s">
        <v>32</v>
      </c>
      <c r="T280" s="164">
        <v>1</v>
      </c>
      <c r="U280" s="167">
        <v>1309440</v>
      </c>
    </row>
    <row r="281" spans="1:21" ht="16.5" customHeight="1">
      <c r="A281" s="233"/>
      <c r="B281" s="239"/>
      <c r="C281" s="629" t="s">
        <v>41</v>
      </c>
      <c r="D281" s="630"/>
      <c r="E281" s="630"/>
      <c r="F281" s="630"/>
      <c r="G281" s="630"/>
      <c r="H281" s="631"/>
      <c r="I281" s="161"/>
      <c r="J281" s="162"/>
      <c r="K281" s="255">
        <f>SUM(K275:K280)</f>
        <v>207812993</v>
      </c>
      <c r="L281" s="248"/>
      <c r="M281" s="202"/>
      <c r="N281" s="629" t="s">
        <v>41</v>
      </c>
      <c r="O281" s="630"/>
      <c r="P281" s="630"/>
      <c r="Q281" s="630"/>
      <c r="R281" s="630"/>
      <c r="S281" s="631"/>
      <c r="T281" s="161"/>
      <c r="U281" s="162"/>
    </row>
    <row r="282" spans="1:21" ht="38.25" customHeight="1">
      <c r="A282" s="233"/>
      <c r="B282" s="239"/>
      <c r="C282" s="207">
        <v>9</v>
      </c>
      <c r="D282" s="159" t="s">
        <v>268</v>
      </c>
      <c r="E282" s="159" t="s">
        <v>21</v>
      </c>
      <c r="F282" s="159"/>
      <c r="G282" s="197" t="s">
        <v>269</v>
      </c>
      <c r="H282" s="159"/>
      <c r="I282" s="188"/>
      <c r="J282" s="189"/>
      <c r="K282" s="190"/>
      <c r="L282" s="248"/>
      <c r="M282" s="202"/>
      <c r="N282" s="207">
        <v>9</v>
      </c>
      <c r="O282" s="159" t="s">
        <v>268</v>
      </c>
      <c r="P282" s="159" t="s">
        <v>21</v>
      </c>
      <c r="Q282" s="159"/>
      <c r="R282" s="197" t="s">
        <v>269</v>
      </c>
      <c r="S282" s="159"/>
      <c r="T282" s="188"/>
      <c r="U282" s="189"/>
    </row>
    <row r="283" spans="1:21" ht="34.5" customHeight="1">
      <c r="A283" s="233"/>
      <c r="B283" s="239"/>
      <c r="C283" s="178">
        <v>10</v>
      </c>
      <c r="D283" s="163" t="s">
        <v>270</v>
      </c>
      <c r="E283" s="163"/>
      <c r="F283" s="163" t="s">
        <v>21</v>
      </c>
      <c r="G283" s="155" t="s">
        <v>271</v>
      </c>
      <c r="H283" s="163" t="s">
        <v>32</v>
      </c>
      <c r="I283" s="164">
        <v>1</v>
      </c>
      <c r="J283" s="167">
        <v>16132600</v>
      </c>
      <c r="K283" s="166">
        <f t="shared" ref="K283:K284" si="21">I283*J283</f>
        <v>16132600</v>
      </c>
      <c r="L283" s="248"/>
      <c r="M283" s="202"/>
      <c r="N283" s="178">
        <v>10</v>
      </c>
      <c r="O283" s="163" t="s">
        <v>270</v>
      </c>
      <c r="P283" s="163"/>
      <c r="Q283" s="163" t="s">
        <v>21</v>
      </c>
      <c r="R283" s="155" t="s">
        <v>271</v>
      </c>
      <c r="S283" s="163" t="s">
        <v>32</v>
      </c>
      <c r="T283" s="164">
        <v>1</v>
      </c>
      <c r="U283" s="167">
        <v>16132600</v>
      </c>
    </row>
    <row r="284" spans="1:21" ht="25.5" customHeight="1">
      <c r="A284" s="233"/>
      <c r="B284" s="239"/>
      <c r="C284" s="178">
        <v>11</v>
      </c>
      <c r="D284" s="163" t="s">
        <v>272</v>
      </c>
      <c r="E284" s="163"/>
      <c r="F284" s="163"/>
      <c r="G284" s="155" t="s">
        <v>273</v>
      </c>
      <c r="H284" s="163" t="s">
        <v>32</v>
      </c>
      <c r="I284" s="164">
        <v>2</v>
      </c>
      <c r="J284" s="167">
        <v>5210778</v>
      </c>
      <c r="K284" s="166">
        <f t="shared" si="21"/>
        <v>10421556</v>
      </c>
      <c r="L284" s="248"/>
      <c r="M284" s="202"/>
      <c r="N284" s="178">
        <v>11</v>
      </c>
      <c r="O284" s="163" t="s">
        <v>272</v>
      </c>
      <c r="P284" s="163"/>
      <c r="Q284" s="163"/>
      <c r="R284" s="155" t="s">
        <v>273</v>
      </c>
      <c r="S284" s="163" t="s">
        <v>32</v>
      </c>
      <c r="T284" s="164">
        <v>2</v>
      </c>
      <c r="U284" s="167">
        <v>5210778</v>
      </c>
    </row>
    <row r="285" spans="1:21" ht="16.5" customHeight="1">
      <c r="A285" s="233"/>
      <c r="B285" s="239"/>
      <c r="C285" s="629" t="s">
        <v>41</v>
      </c>
      <c r="D285" s="630"/>
      <c r="E285" s="630"/>
      <c r="F285" s="630"/>
      <c r="G285" s="630"/>
      <c r="H285" s="631"/>
      <c r="I285" s="161"/>
      <c r="J285" s="162"/>
      <c r="K285" s="255">
        <f>SUM(K283:K284)</f>
        <v>26554156</v>
      </c>
      <c r="L285" s="248"/>
      <c r="M285" s="202"/>
      <c r="N285" s="629" t="s">
        <v>41</v>
      </c>
      <c r="O285" s="630"/>
      <c r="P285" s="630"/>
      <c r="Q285" s="630"/>
      <c r="R285" s="630"/>
      <c r="S285" s="631"/>
      <c r="T285" s="161"/>
      <c r="U285" s="162"/>
    </row>
    <row r="286" spans="1:21" ht="38.25" customHeight="1">
      <c r="A286" s="233"/>
      <c r="B286" s="239"/>
      <c r="C286" s="207">
        <v>12</v>
      </c>
      <c r="D286" s="159" t="s">
        <v>274</v>
      </c>
      <c r="E286" s="159" t="s">
        <v>21</v>
      </c>
      <c r="F286" s="159"/>
      <c r="G286" s="197" t="s">
        <v>275</v>
      </c>
      <c r="H286" s="159"/>
      <c r="I286" s="188"/>
      <c r="J286" s="189"/>
      <c r="K286" s="190"/>
      <c r="L286" s="248"/>
      <c r="M286" s="202"/>
      <c r="N286" s="207">
        <v>12</v>
      </c>
      <c r="O286" s="159" t="s">
        <v>274</v>
      </c>
      <c r="P286" s="159" t="s">
        <v>21</v>
      </c>
      <c r="Q286" s="159"/>
      <c r="R286" s="197" t="s">
        <v>275</v>
      </c>
      <c r="S286" s="159"/>
      <c r="T286" s="188"/>
      <c r="U286" s="189"/>
    </row>
    <row r="287" spans="1:21" ht="30.75" customHeight="1">
      <c r="A287" s="233"/>
      <c r="B287" s="239"/>
      <c r="C287" s="178">
        <v>13</v>
      </c>
      <c r="D287" s="163" t="s">
        <v>276</v>
      </c>
      <c r="E287" s="163"/>
      <c r="F287" s="163" t="s">
        <v>21</v>
      </c>
      <c r="G287" s="155" t="s">
        <v>277</v>
      </c>
      <c r="H287" s="163" t="s">
        <v>32</v>
      </c>
      <c r="I287" s="164">
        <v>2</v>
      </c>
      <c r="J287" s="167">
        <v>12964687</v>
      </c>
      <c r="K287" s="166">
        <f>I287*J287</f>
        <v>25929374</v>
      </c>
      <c r="L287" s="248"/>
      <c r="M287" s="202"/>
      <c r="N287" s="178">
        <v>13</v>
      </c>
      <c r="O287" s="163" t="s">
        <v>276</v>
      </c>
      <c r="P287" s="163"/>
      <c r="Q287" s="163" t="s">
        <v>21</v>
      </c>
      <c r="R287" s="155" t="s">
        <v>277</v>
      </c>
      <c r="S287" s="163" t="s">
        <v>32</v>
      </c>
      <c r="T287" s="164">
        <v>2</v>
      </c>
      <c r="U287" s="167">
        <v>12964687</v>
      </c>
    </row>
    <row r="288" spans="1:21" ht="16.5" customHeight="1">
      <c r="A288" s="233"/>
      <c r="B288" s="239"/>
      <c r="C288" s="629" t="s">
        <v>41</v>
      </c>
      <c r="D288" s="630"/>
      <c r="E288" s="630"/>
      <c r="F288" s="630"/>
      <c r="G288" s="630"/>
      <c r="H288" s="631"/>
      <c r="I288" s="161"/>
      <c r="J288" s="162"/>
      <c r="K288" s="255">
        <f>SUM(K287)</f>
        <v>25929374</v>
      </c>
      <c r="L288" s="248"/>
      <c r="M288" s="202"/>
      <c r="N288" s="629" t="s">
        <v>41</v>
      </c>
      <c r="O288" s="630"/>
      <c r="P288" s="630"/>
      <c r="Q288" s="630"/>
      <c r="R288" s="630"/>
      <c r="S288" s="631"/>
      <c r="T288" s="161"/>
      <c r="U288" s="162"/>
    </row>
    <row r="289" spans="1:21" ht="24.75" customHeight="1">
      <c r="A289" s="233"/>
      <c r="B289" s="239"/>
      <c r="C289" s="207">
        <v>14</v>
      </c>
      <c r="D289" s="159" t="s">
        <v>278</v>
      </c>
      <c r="E289" s="159" t="s">
        <v>21</v>
      </c>
      <c r="F289" s="159"/>
      <c r="G289" s="197" t="s">
        <v>279</v>
      </c>
      <c r="H289" s="159"/>
      <c r="I289" s="188"/>
      <c r="J289" s="189"/>
      <c r="K289" s="190"/>
      <c r="L289" s="248"/>
      <c r="M289" s="202"/>
      <c r="N289" s="207">
        <v>14</v>
      </c>
      <c r="O289" s="159" t="s">
        <v>278</v>
      </c>
      <c r="P289" s="159" t="s">
        <v>21</v>
      </c>
      <c r="Q289" s="159"/>
      <c r="R289" s="197" t="s">
        <v>279</v>
      </c>
      <c r="S289" s="159"/>
      <c r="T289" s="188"/>
      <c r="U289" s="189"/>
    </row>
    <row r="290" spans="1:21" ht="21.75" customHeight="1">
      <c r="A290" s="233"/>
      <c r="B290" s="239"/>
      <c r="C290" s="178">
        <v>15</v>
      </c>
      <c r="D290" s="163" t="s">
        <v>280</v>
      </c>
      <c r="E290" s="163"/>
      <c r="F290" s="163" t="s">
        <v>21</v>
      </c>
      <c r="G290" s="155" t="s">
        <v>281</v>
      </c>
      <c r="H290" s="163" t="s">
        <v>32</v>
      </c>
      <c r="I290" s="164">
        <v>1</v>
      </c>
      <c r="J290" s="167">
        <v>22261858</v>
      </c>
      <c r="K290" s="166">
        <f>I290*J290</f>
        <v>22261858</v>
      </c>
      <c r="L290" s="248"/>
      <c r="M290" s="202"/>
      <c r="N290" s="178">
        <v>15</v>
      </c>
      <c r="O290" s="163" t="s">
        <v>280</v>
      </c>
      <c r="P290" s="163"/>
      <c r="Q290" s="163" t="s">
        <v>21</v>
      </c>
      <c r="R290" s="155" t="s">
        <v>281</v>
      </c>
      <c r="S290" s="163" t="s">
        <v>32</v>
      </c>
      <c r="T290" s="164">
        <v>1</v>
      </c>
      <c r="U290" s="167">
        <v>22261858</v>
      </c>
    </row>
    <row r="291" spans="1:21" ht="16.5" customHeight="1">
      <c r="A291" s="233"/>
      <c r="B291" s="239"/>
      <c r="C291" s="629" t="s">
        <v>41</v>
      </c>
      <c r="D291" s="630"/>
      <c r="E291" s="630"/>
      <c r="F291" s="630"/>
      <c r="G291" s="630"/>
      <c r="H291" s="631"/>
      <c r="I291" s="161"/>
      <c r="J291" s="162"/>
      <c r="K291" s="255">
        <f>SUM(K290)</f>
        <v>22261858</v>
      </c>
      <c r="L291" s="248"/>
      <c r="M291" s="202"/>
      <c r="N291" s="629" t="s">
        <v>41</v>
      </c>
      <c r="O291" s="630"/>
      <c r="P291" s="630"/>
      <c r="Q291" s="630"/>
      <c r="R291" s="630"/>
      <c r="S291" s="631"/>
      <c r="T291" s="161"/>
      <c r="U291" s="162"/>
    </row>
    <row r="292" spans="1:21" ht="31.5" customHeight="1">
      <c r="A292" s="233"/>
      <c r="B292" s="239"/>
      <c r="C292" s="207">
        <v>16</v>
      </c>
      <c r="D292" s="159" t="s">
        <v>168</v>
      </c>
      <c r="E292" s="159" t="s">
        <v>21</v>
      </c>
      <c r="F292" s="159"/>
      <c r="G292" s="197" t="s">
        <v>169</v>
      </c>
      <c r="H292" s="159"/>
      <c r="I292" s="188"/>
      <c r="J292" s="189"/>
      <c r="K292" s="190"/>
      <c r="L292" s="248"/>
      <c r="M292" s="202"/>
      <c r="N292" s="207">
        <v>16</v>
      </c>
      <c r="O292" s="159" t="s">
        <v>168</v>
      </c>
      <c r="P292" s="159" t="s">
        <v>21</v>
      </c>
      <c r="Q292" s="159"/>
      <c r="R292" s="197" t="s">
        <v>169</v>
      </c>
      <c r="S292" s="159"/>
      <c r="T292" s="188"/>
      <c r="U292" s="189"/>
    </row>
    <row r="293" spans="1:21" ht="51" customHeight="1">
      <c r="A293" s="233"/>
      <c r="B293" s="243"/>
      <c r="C293" s="178">
        <v>17</v>
      </c>
      <c r="D293" s="163" t="s">
        <v>282</v>
      </c>
      <c r="E293" s="163"/>
      <c r="F293" s="163" t="s">
        <v>21</v>
      </c>
      <c r="G293" s="155" t="s">
        <v>283</v>
      </c>
      <c r="H293" s="163" t="s">
        <v>32</v>
      </c>
      <c r="I293" s="164">
        <v>1</v>
      </c>
      <c r="J293" s="167">
        <v>1229062275</v>
      </c>
      <c r="K293" s="166">
        <f>I293*J293</f>
        <v>1229062275</v>
      </c>
      <c r="L293" s="248"/>
      <c r="M293" s="202"/>
      <c r="N293" s="178">
        <v>17</v>
      </c>
      <c r="O293" s="163" t="s">
        <v>282</v>
      </c>
      <c r="P293" s="163"/>
      <c r="Q293" s="163" t="s">
        <v>21</v>
      </c>
      <c r="R293" s="155" t="s">
        <v>283</v>
      </c>
      <c r="S293" s="163" t="s">
        <v>32</v>
      </c>
      <c r="T293" s="164">
        <v>1</v>
      </c>
      <c r="U293" s="167">
        <v>1229062275</v>
      </c>
    </row>
    <row r="294" spans="1:21" ht="16.5" customHeight="1">
      <c r="A294" s="233"/>
      <c r="B294" s="239"/>
      <c r="C294" s="629" t="s">
        <v>41</v>
      </c>
      <c r="D294" s="630"/>
      <c r="E294" s="630"/>
      <c r="F294" s="630"/>
      <c r="G294" s="630"/>
      <c r="H294" s="631"/>
      <c r="I294" s="161"/>
      <c r="J294" s="162"/>
      <c r="K294" s="255">
        <f>SUM(K293)</f>
        <v>1229062275</v>
      </c>
      <c r="L294" s="248"/>
      <c r="M294" s="202"/>
      <c r="N294" s="629" t="s">
        <v>41</v>
      </c>
      <c r="O294" s="630"/>
      <c r="P294" s="630"/>
      <c r="Q294" s="630"/>
      <c r="R294" s="630"/>
      <c r="S294" s="631"/>
      <c r="T294" s="161"/>
      <c r="U294" s="162"/>
    </row>
    <row r="295" spans="1:21" ht="33.75" customHeight="1">
      <c r="A295" s="233"/>
      <c r="B295" s="239"/>
      <c r="C295" s="207">
        <v>18</v>
      </c>
      <c r="D295" s="159" t="s">
        <v>219</v>
      </c>
      <c r="E295" s="159" t="s">
        <v>21</v>
      </c>
      <c r="F295" s="159"/>
      <c r="G295" s="197" t="s">
        <v>220</v>
      </c>
      <c r="H295" s="159" t="s">
        <v>32</v>
      </c>
      <c r="I295" s="188"/>
      <c r="J295" s="189"/>
      <c r="K295" s="190"/>
      <c r="L295" s="248"/>
      <c r="M295" s="202"/>
      <c r="N295" s="207">
        <v>18</v>
      </c>
      <c r="O295" s="159" t="s">
        <v>219</v>
      </c>
      <c r="P295" s="159" t="s">
        <v>21</v>
      </c>
      <c r="Q295" s="159"/>
      <c r="R295" s="197" t="s">
        <v>220</v>
      </c>
      <c r="S295" s="159" t="s">
        <v>32</v>
      </c>
      <c r="T295" s="188"/>
      <c r="U295" s="189"/>
    </row>
    <row r="296" spans="1:21" ht="30.75" customHeight="1">
      <c r="A296" s="233"/>
      <c r="B296" s="239"/>
      <c r="C296" s="178">
        <v>19</v>
      </c>
      <c r="D296" s="163" t="s">
        <v>221</v>
      </c>
      <c r="E296" s="163"/>
      <c r="F296" s="163" t="s">
        <v>21</v>
      </c>
      <c r="G296" s="155" t="s">
        <v>222</v>
      </c>
      <c r="H296" s="163" t="s">
        <v>32</v>
      </c>
      <c r="I296" s="164">
        <v>1</v>
      </c>
      <c r="J296" s="167">
        <v>2810460</v>
      </c>
      <c r="K296" s="166">
        <f>I296*J296</f>
        <v>2810460</v>
      </c>
      <c r="L296" s="248"/>
      <c r="M296" s="202"/>
      <c r="N296" s="178">
        <v>19</v>
      </c>
      <c r="O296" s="163" t="s">
        <v>221</v>
      </c>
      <c r="P296" s="163"/>
      <c r="Q296" s="163" t="s">
        <v>21</v>
      </c>
      <c r="R296" s="155" t="s">
        <v>222</v>
      </c>
      <c r="S296" s="163" t="s">
        <v>32</v>
      </c>
      <c r="T296" s="164">
        <v>1</v>
      </c>
      <c r="U296" s="167">
        <v>2810460</v>
      </c>
    </row>
    <row r="297" spans="1:21" ht="16.5" customHeight="1">
      <c r="A297" s="233"/>
      <c r="B297" s="239"/>
      <c r="C297" s="629" t="s">
        <v>41</v>
      </c>
      <c r="D297" s="630"/>
      <c r="E297" s="630"/>
      <c r="F297" s="630"/>
      <c r="G297" s="630"/>
      <c r="H297" s="631"/>
      <c r="I297" s="161"/>
      <c r="J297" s="162"/>
      <c r="K297" s="255">
        <f>SUM(K296)</f>
        <v>2810460</v>
      </c>
      <c r="L297" s="248"/>
      <c r="M297" s="202"/>
      <c r="N297" s="629" t="s">
        <v>41</v>
      </c>
      <c r="O297" s="630"/>
      <c r="P297" s="630"/>
      <c r="Q297" s="630"/>
      <c r="R297" s="630"/>
      <c r="S297" s="631"/>
      <c r="T297" s="161"/>
      <c r="U297" s="162"/>
    </row>
    <row r="298" spans="1:21" ht="28.5" customHeight="1">
      <c r="A298" s="233"/>
      <c r="B298" s="239"/>
      <c r="C298" s="207">
        <v>20</v>
      </c>
      <c r="D298" s="159" t="s">
        <v>284</v>
      </c>
      <c r="E298" s="159" t="s">
        <v>21</v>
      </c>
      <c r="F298" s="159"/>
      <c r="G298" s="197" t="s">
        <v>285</v>
      </c>
      <c r="H298" s="159"/>
      <c r="I298" s="188"/>
      <c r="J298" s="189"/>
      <c r="K298" s="190"/>
      <c r="L298" s="248"/>
      <c r="M298" s="202"/>
      <c r="N298" s="207">
        <v>20</v>
      </c>
      <c r="O298" s="159" t="s">
        <v>284</v>
      </c>
      <c r="P298" s="159" t="s">
        <v>21</v>
      </c>
      <c r="Q298" s="159"/>
      <c r="R298" s="197" t="s">
        <v>285</v>
      </c>
      <c r="S298" s="159"/>
      <c r="T298" s="188"/>
      <c r="U298" s="189"/>
    </row>
    <row r="299" spans="1:21" ht="67.5" customHeight="1">
      <c r="A299" s="233"/>
      <c r="B299" s="239"/>
      <c r="C299" s="178">
        <v>21</v>
      </c>
      <c r="D299" s="163" t="s">
        <v>286</v>
      </c>
      <c r="E299" s="163"/>
      <c r="F299" s="163" t="s">
        <v>21</v>
      </c>
      <c r="G299" s="198" t="s">
        <v>287</v>
      </c>
      <c r="H299" s="163" t="s">
        <v>32</v>
      </c>
      <c r="I299" s="164">
        <v>1</v>
      </c>
      <c r="J299" s="167">
        <v>3897250</v>
      </c>
      <c r="K299" s="166">
        <f>I299*J299</f>
        <v>3897250</v>
      </c>
      <c r="L299" s="248"/>
      <c r="M299" s="202"/>
      <c r="N299" s="178">
        <v>21</v>
      </c>
      <c r="O299" s="163" t="s">
        <v>286</v>
      </c>
      <c r="P299" s="163"/>
      <c r="Q299" s="163" t="s">
        <v>21</v>
      </c>
      <c r="R299" s="155" t="s">
        <v>287</v>
      </c>
      <c r="S299" s="163" t="s">
        <v>32</v>
      </c>
      <c r="T299" s="164">
        <v>1</v>
      </c>
      <c r="U299" s="167">
        <v>3897250</v>
      </c>
    </row>
    <row r="300" spans="1:21" ht="16.5" customHeight="1">
      <c r="A300" s="233"/>
      <c r="B300" s="239"/>
      <c r="C300" s="629" t="s">
        <v>41</v>
      </c>
      <c r="D300" s="630"/>
      <c r="E300" s="630"/>
      <c r="F300" s="630"/>
      <c r="G300" s="630"/>
      <c r="H300" s="631"/>
      <c r="I300" s="161"/>
      <c r="J300" s="162"/>
      <c r="K300" s="255">
        <f>SUM(K299)</f>
        <v>3897250</v>
      </c>
      <c r="L300" s="248"/>
      <c r="M300" s="202"/>
      <c r="N300" s="629" t="s">
        <v>41</v>
      </c>
      <c r="O300" s="630"/>
      <c r="P300" s="630"/>
      <c r="Q300" s="630"/>
      <c r="R300" s="630"/>
      <c r="S300" s="631"/>
      <c r="T300" s="161"/>
      <c r="U300" s="162"/>
    </row>
    <row r="301" spans="1:21" ht="16.5" customHeight="1">
      <c r="A301" s="233"/>
      <c r="B301" s="239"/>
      <c r="C301" s="632" t="s">
        <v>223</v>
      </c>
      <c r="D301" s="633"/>
      <c r="E301" s="633"/>
      <c r="F301" s="633"/>
      <c r="G301" s="633"/>
      <c r="H301" s="633"/>
      <c r="I301" s="633"/>
      <c r="J301" s="634"/>
      <c r="K301" s="256">
        <f>SUM(K281+K285+K288+K291+K294+K297+K300)</f>
        <v>1518328366</v>
      </c>
      <c r="L301" s="248"/>
      <c r="M301" s="202"/>
      <c r="N301" s="632" t="s">
        <v>223</v>
      </c>
      <c r="O301" s="633"/>
      <c r="P301" s="633"/>
      <c r="Q301" s="633"/>
      <c r="R301" s="633"/>
      <c r="S301" s="633"/>
      <c r="T301" s="633"/>
      <c r="U301" s="634"/>
    </row>
    <row r="302" spans="1:21" ht="15.75" customHeight="1">
      <c r="A302" s="233"/>
      <c r="B302" s="239"/>
      <c r="C302" s="235"/>
      <c r="D302" s="235"/>
      <c r="E302" s="235"/>
      <c r="F302" s="235"/>
      <c r="G302" s="235"/>
      <c r="H302" s="235"/>
      <c r="I302" s="235"/>
      <c r="J302" s="235"/>
      <c r="K302" s="235"/>
      <c r="L302" s="248"/>
      <c r="M302" s="202"/>
      <c r="N302" s="235"/>
      <c r="O302" s="235"/>
      <c r="P302" s="235"/>
      <c r="Q302" s="235"/>
      <c r="R302" s="235"/>
      <c r="S302" s="235"/>
      <c r="T302" s="235"/>
      <c r="U302" s="235"/>
    </row>
    <row r="303" spans="1:21" ht="46.5" customHeight="1">
      <c r="A303" s="233"/>
      <c r="B303" s="247">
        <v>7</v>
      </c>
      <c r="C303" s="647" t="s">
        <v>288</v>
      </c>
      <c r="D303" s="633"/>
      <c r="E303" s="633"/>
      <c r="F303" s="633"/>
      <c r="G303" s="633"/>
      <c r="H303" s="633"/>
      <c r="I303" s="633"/>
      <c r="J303" s="633"/>
      <c r="K303" s="633"/>
      <c r="L303" s="248"/>
      <c r="M303" s="202"/>
      <c r="N303" s="647" t="s">
        <v>288</v>
      </c>
      <c r="O303" s="633"/>
      <c r="P303" s="633"/>
      <c r="Q303" s="633"/>
      <c r="R303" s="633"/>
      <c r="S303" s="633"/>
      <c r="T303" s="633"/>
      <c r="U303" s="633"/>
    </row>
    <row r="304" spans="1:21" ht="16.5" customHeight="1">
      <c r="A304" s="233"/>
      <c r="B304" s="239"/>
      <c r="C304" s="632" t="s">
        <v>10</v>
      </c>
      <c r="D304" s="633"/>
      <c r="E304" s="633"/>
      <c r="F304" s="633"/>
      <c r="G304" s="633"/>
      <c r="H304" s="633"/>
      <c r="I304" s="633"/>
      <c r="J304" s="633"/>
      <c r="K304" s="650"/>
      <c r="L304" s="248"/>
      <c r="M304" s="202"/>
      <c r="N304" s="632" t="s">
        <v>10</v>
      </c>
      <c r="O304" s="633"/>
      <c r="P304" s="633"/>
      <c r="Q304" s="633"/>
      <c r="R304" s="633"/>
      <c r="S304" s="633"/>
      <c r="T304" s="633"/>
      <c r="U304" s="650"/>
    </row>
    <row r="305" spans="1:21" ht="18" customHeight="1">
      <c r="A305" s="233"/>
      <c r="B305" s="239"/>
      <c r="C305" s="641" t="s">
        <v>11</v>
      </c>
      <c r="D305" s="635" t="s">
        <v>12</v>
      </c>
      <c r="E305" s="637" t="s">
        <v>13</v>
      </c>
      <c r="F305" s="653"/>
      <c r="G305" s="641" t="s">
        <v>14</v>
      </c>
      <c r="H305" s="635" t="s">
        <v>15</v>
      </c>
      <c r="I305" s="635" t="s">
        <v>16</v>
      </c>
      <c r="J305" s="643" t="s">
        <v>17</v>
      </c>
      <c r="K305" s="648" t="s">
        <v>18</v>
      </c>
      <c r="L305" s="248"/>
      <c r="M305" s="202"/>
      <c r="N305" s="641" t="s">
        <v>11</v>
      </c>
      <c r="O305" s="635" t="s">
        <v>12</v>
      </c>
      <c r="P305" s="637" t="s">
        <v>13</v>
      </c>
      <c r="Q305" s="653"/>
      <c r="R305" s="641" t="s">
        <v>14</v>
      </c>
      <c r="S305" s="635" t="s">
        <v>15</v>
      </c>
      <c r="T305" s="635" t="s">
        <v>16</v>
      </c>
      <c r="U305" s="643" t="s">
        <v>17</v>
      </c>
    </row>
    <row r="306" spans="1:21" ht="16.5" customHeight="1">
      <c r="A306" s="233"/>
      <c r="B306" s="239"/>
      <c r="C306" s="651"/>
      <c r="D306" s="652"/>
      <c r="E306" s="154" t="s">
        <v>19</v>
      </c>
      <c r="F306" s="154" t="s">
        <v>20</v>
      </c>
      <c r="G306" s="651"/>
      <c r="H306" s="652"/>
      <c r="I306" s="652"/>
      <c r="J306" s="652"/>
      <c r="K306" s="657"/>
      <c r="L306" s="248"/>
      <c r="M306" s="202"/>
      <c r="N306" s="651"/>
      <c r="O306" s="652"/>
      <c r="P306" s="154" t="s">
        <v>19</v>
      </c>
      <c r="Q306" s="154" t="s">
        <v>20</v>
      </c>
      <c r="R306" s="651"/>
      <c r="S306" s="652"/>
      <c r="T306" s="652"/>
      <c r="U306" s="652"/>
    </row>
    <row r="307" spans="1:21" ht="16.5" customHeight="1">
      <c r="A307" s="233"/>
      <c r="B307" s="239"/>
      <c r="C307" s="159">
        <v>1</v>
      </c>
      <c r="D307" s="159" t="s">
        <v>55</v>
      </c>
      <c r="E307" s="159" t="s">
        <v>21</v>
      </c>
      <c r="F307" s="159"/>
      <c r="G307" s="159" t="s">
        <v>54</v>
      </c>
      <c r="H307" s="159"/>
      <c r="I307" s="159"/>
      <c r="J307" s="159"/>
      <c r="K307" s="250"/>
      <c r="L307" s="248"/>
      <c r="M307" s="202"/>
      <c r="N307" s="159">
        <v>1</v>
      </c>
      <c r="O307" s="159" t="s">
        <v>55</v>
      </c>
      <c r="P307" s="159" t="s">
        <v>21</v>
      </c>
      <c r="Q307" s="159"/>
      <c r="R307" s="159" t="s">
        <v>56</v>
      </c>
      <c r="S307" s="159"/>
      <c r="T307" s="159"/>
      <c r="U307" s="159"/>
    </row>
    <row r="308" spans="1:21" ht="16.5" customHeight="1">
      <c r="A308" s="233"/>
      <c r="B308" s="239"/>
      <c r="C308" s="270">
        <v>2</v>
      </c>
      <c r="D308" s="291"/>
      <c r="E308" s="291"/>
      <c r="F308" s="291"/>
      <c r="G308" s="291" t="s">
        <v>57</v>
      </c>
      <c r="H308" s="291"/>
      <c r="I308" s="291"/>
      <c r="J308" s="291"/>
      <c r="K308" s="296"/>
      <c r="L308" s="248"/>
      <c r="M308" s="202"/>
      <c r="N308" s="207"/>
      <c r="O308" s="159"/>
      <c r="P308" s="159"/>
      <c r="Q308" s="159"/>
      <c r="R308" s="159"/>
      <c r="S308" s="159"/>
      <c r="T308" s="159"/>
      <c r="U308" s="159"/>
    </row>
    <row r="309" spans="1:21" ht="30.75" customHeight="1">
      <c r="A309" s="233"/>
      <c r="B309" s="239"/>
      <c r="C309" s="178">
        <v>3</v>
      </c>
      <c r="D309" s="163" t="s">
        <v>62</v>
      </c>
      <c r="E309" s="163"/>
      <c r="F309" s="163" t="s">
        <v>21</v>
      </c>
      <c r="G309" s="155" t="s">
        <v>63</v>
      </c>
      <c r="H309" s="163" t="s">
        <v>25</v>
      </c>
      <c r="I309" s="164">
        <v>49.68</v>
      </c>
      <c r="J309" s="167">
        <v>2824</v>
      </c>
      <c r="K309" s="166">
        <f>I309*J309</f>
        <v>140296.32000000001</v>
      </c>
      <c r="L309" s="248"/>
      <c r="M309" s="202"/>
      <c r="N309" s="178">
        <v>2</v>
      </c>
      <c r="O309" s="163" t="s">
        <v>62</v>
      </c>
      <c r="P309" s="163"/>
      <c r="Q309" s="163" t="s">
        <v>21</v>
      </c>
      <c r="R309" s="155" t="s">
        <v>63</v>
      </c>
      <c r="S309" s="163" t="s">
        <v>25</v>
      </c>
      <c r="T309" s="164">
        <v>46.394999999999996</v>
      </c>
      <c r="U309" s="167">
        <v>2824</v>
      </c>
    </row>
    <row r="310" spans="1:21" ht="16.5" customHeight="1">
      <c r="A310" s="233"/>
      <c r="B310" s="239"/>
      <c r="C310" s="629" t="s">
        <v>41</v>
      </c>
      <c r="D310" s="630"/>
      <c r="E310" s="630"/>
      <c r="F310" s="630"/>
      <c r="G310" s="630"/>
      <c r="H310" s="631"/>
      <c r="I310" s="161"/>
      <c r="J310" s="162"/>
      <c r="K310" s="255">
        <f>SUM(K309)</f>
        <v>140296.32000000001</v>
      </c>
      <c r="L310" s="248"/>
      <c r="M310" s="202"/>
      <c r="N310" s="629" t="s">
        <v>41</v>
      </c>
      <c r="O310" s="630"/>
      <c r="P310" s="630"/>
      <c r="Q310" s="630"/>
      <c r="R310" s="630"/>
      <c r="S310" s="631"/>
      <c r="T310" s="161"/>
      <c r="U310" s="162"/>
    </row>
    <row r="311" spans="1:21" ht="16.5" customHeight="1">
      <c r="A311" s="233"/>
      <c r="B311" s="239"/>
      <c r="C311" s="159">
        <v>4</v>
      </c>
      <c r="D311" s="159">
        <v>2.1</v>
      </c>
      <c r="E311" s="159" t="s">
        <v>21</v>
      </c>
      <c r="F311" s="159"/>
      <c r="G311" s="159" t="s">
        <v>65</v>
      </c>
      <c r="H311" s="159"/>
      <c r="I311" s="159"/>
      <c r="J311" s="159"/>
      <c r="K311" s="250"/>
      <c r="L311" s="248"/>
      <c r="M311" s="202"/>
      <c r="N311" s="159">
        <v>3</v>
      </c>
      <c r="O311" s="159" t="s">
        <v>66</v>
      </c>
      <c r="P311" s="159" t="s">
        <v>21</v>
      </c>
      <c r="Q311" s="159"/>
      <c r="R311" s="159" t="s">
        <v>227</v>
      </c>
      <c r="S311" s="159"/>
      <c r="T311" s="159"/>
      <c r="U311" s="159"/>
    </row>
    <row r="312" spans="1:21" ht="16.5" customHeight="1">
      <c r="A312" s="233"/>
      <c r="B312" s="239"/>
      <c r="C312" s="269">
        <v>5</v>
      </c>
      <c r="D312" s="270" t="s">
        <v>68</v>
      </c>
      <c r="E312" s="270"/>
      <c r="F312" s="270"/>
      <c r="G312" s="271" t="s">
        <v>69</v>
      </c>
      <c r="H312" s="270"/>
      <c r="I312" s="270"/>
      <c r="J312" s="270"/>
      <c r="K312" s="272"/>
      <c r="L312" s="248"/>
      <c r="M312" s="202"/>
      <c r="N312" s="269">
        <v>4</v>
      </c>
      <c r="O312" s="270"/>
      <c r="P312" s="270"/>
      <c r="Q312" s="270"/>
      <c r="R312" s="271" t="s">
        <v>228</v>
      </c>
      <c r="S312" s="270"/>
      <c r="T312" s="270"/>
      <c r="U312" s="270"/>
    </row>
    <row r="313" spans="1:21" ht="16.5" customHeight="1">
      <c r="A313" s="233"/>
      <c r="B313" s="239"/>
      <c r="C313" s="275">
        <v>6</v>
      </c>
      <c r="D313" s="178" t="s">
        <v>71</v>
      </c>
      <c r="E313" s="178"/>
      <c r="F313" s="178" t="s">
        <v>21</v>
      </c>
      <c r="G313" s="155" t="s">
        <v>72</v>
      </c>
      <c r="H313" s="178" t="s">
        <v>73</v>
      </c>
      <c r="I313" s="177">
        <v>107.19</v>
      </c>
      <c r="J313" s="180">
        <v>13594</v>
      </c>
      <c r="K313" s="174">
        <f>I313*J313</f>
        <v>1457140.8599999999</v>
      </c>
      <c r="L313" s="248"/>
      <c r="M313" s="202"/>
      <c r="N313" s="275">
        <v>5</v>
      </c>
      <c r="O313" s="178">
        <v>4.0999999999999996</v>
      </c>
      <c r="P313" s="178"/>
      <c r="Q313" s="178" t="s">
        <v>21</v>
      </c>
      <c r="R313" s="155" t="s">
        <v>229</v>
      </c>
      <c r="S313" s="178" t="s">
        <v>73</v>
      </c>
      <c r="T313" s="177">
        <v>100.38</v>
      </c>
      <c r="U313" s="180">
        <v>19283</v>
      </c>
    </row>
    <row r="314" spans="1:21" ht="16.5" customHeight="1">
      <c r="A314" s="233"/>
      <c r="B314" s="239"/>
      <c r="C314" s="269">
        <v>7</v>
      </c>
      <c r="D314" s="270" t="s">
        <v>76</v>
      </c>
      <c r="E314" s="270"/>
      <c r="F314" s="270"/>
      <c r="G314" s="271" t="s">
        <v>77</v>
      </c>
      <c r="H314" s="270"/>
      <c r="I314" s="270"/>
      <c r="J314" s="270"/>
      <c r="K314" s="272"/>
      <c r="L314" s="248"/>
      <c r="M314" s="202"/>
      <c r="N314" s="269">
        <v>6</v>
      </c>
      <c r="O314" s="270"/>
      <c r="P314" s="270"/>
      <c r="Q314" s="270"/>
      <c r="R314" s="271" t="s">
        <v>230</v>
      </c>
      <c r="S314" s="270"/>
      <c r="T314" s="270"/>
      <c r="U314" s="270"/>
    </row>
    <row r="315" spans="1:21" ht="32.25" customHeight="1">
      <c r="A315" s="233"/>
      <c r="B315" s="239"/>
      <c r="C315" s="275">
        <v>8</v>
      </c>
      <c r="D315" s="178" t="s">
        <v>79</v>
      </c>
      <c r="E315" s="178"/>
      <c r="F315" s="178" t="s">
        <v>21</v>
      </c>
      <c r="G315" s="176" t="s">
        <v>80</v>
      </c>
      <c r="H315" s="178" t="s">
        <v>73</v>
      </c>
      <c r="I315" s="177">
        <v>132.38999999999999</v>
      </c>
      <c r="J315" s="167">
        <v>18247</v>
      </c>
      <c r="K315" s="174">
        <f>I315*J315</f>
        <v>2415720.3299999996</v>
      </c>
      <c r="L315" s="248"/>
      <c r="M315" s="202"/>
      <c r="N315" s="275">
        <v>7</v>
      </c>
      <c r="O315" s="178">
        <v>4.5</v>
      </c>
      <c r="P315" s="178"/>
      <c r="Q315" s="178" t="s">
        <v>21</v>
      </c>
      <c r="R315" s="176" t="s">
        <v>231</v>
      </c>
      <c r="S315" s="178" t="s">
        <v>73</v>
      </c>
      <c r="T315" s="177">
        <v>165.2696</v>
      </c>
      <c r="U315" s="167">
        <v>26764</v>
      </c>
    </row>
    <row r="316" spans="1:21" ht="16.5" customHeight="1">
      <c r="A316" s="233"/>
      <c r="B316" s="239"/>
      <c r="C316" s="658" t="s">
        <v>41</v>
      </c>
      <c r="D316" s="630"/>
      <c r="E316" s="630"/>
      <c r="F316" s="630"/>
      <c r="G316" s="630"/>
      <c r="H316" s="153"/>
      <c r="I316" s="175"/>
      <c r="J316" s="179"/>
      <c r="K316" s="279">
        <f>SUM(K313:K315)</f>
        <v>3872861.1899999995</v>
      </c>
      <c r="L316" s="248"/>
      <c r="M316" s="202"/>
      <c r="N316" s="658" t="s">
        <v>41</v>
      </c>
      <c r="O316" s="630"/>
      <c r="P316" s="630"/>
      <c r="Q316" s="630"/>
      <c r="R316" s="630"/>
      <c r="S316" s="153"/>
      <c r="T316" s="175"/>
      <c r="U316" s="179"/>
    </row>
    <row r="317" spans="1:21" ht="22.5" customHeight="1">
      <c r="A317" s="233"/>
      <c r="B317" s="239"/>
      <c r="C317" s="159">
        <v>9</v>
      </c>
      <c r="D317" s="159">
        <v>2.2000000000000002</v>
      </c>
      <c r="E317" s="159" t="s">
        <v>21</v>
      </c>
      <c r="F317" s="159"/>
      <c r="G317" s="159" t="s">
        <v>22</v>
      </c>
      <c r="H317" s="159"/>
      <c r="I317" s="159"/>
      <c r="J317" s="159"/>
      <c r="K317" s="250"/>
      <c r="L317" s="248"/>
      <c r="M317" s="202"/>
      <c r="N317" s="159">
        <v>8</v>
      </c>
      <c r="O317" s="159"/>
      <c r="P317" s="159" t="s">
        <v>21</v>
      </c>
      <c r="Q317" s="159"/>
      <c r="R317" s="159" t="s">
        <v>22</v>
      </c>
      <c r="S317" s="159"/>
      <c r="T317" s="159"/>
      <c r="U317" s="159"/>
    </row>
    <row r="318" spans="1:21" ht="33" customHeight="1">
      <c r="A318" s="233"/>
      <c r="B318" s="239"/>
      <c r="C318" s="163">
        <v>10</v>
      </c>
      <c r="D318" s="163" t="s">
        <v>289</v>
      </c>
      <c r="E318" s="163"/>
      <c r="F318" s="163" t="s">
        <v>21</v>
      </c>
      <c r="G318" s="155" t="s">
        <v>290</v>
      </c>
      <c r="H318" s="163" t="s">
        <v>85</v>
      </c>
      <c r="I318" s="164">
        <v>14.9</v>
      </c>
      <c r="J318" s="167">
        <v>54921</v>
      </c>
      <c r="K318" s="166">
        <f>I318*J318</f>
        <v>818322.9</v>
      </c>
      <c r="L318" s="248"/>
      <c r="M318" s="202"/>
      <c r="N318" s="163">
        <v>9</v>
      </c>
      <c r="O318" s="163">
        <v>1.1100000000000001</v>
      </c>
      <c r="P318" s="163"/>
      <c r="Q318" s="163" t="s">
        <v>21</v>
      </c>
      <c r="R318" s="155" t="s">
        <v>232</v>
      </c>
      <c r="S318" s="163" t="s">
        <v>88</v>
      </c>
      <c r="T318" s="164">
        <v>13.9185</v>
      </c>
      <c r="U318" s="167">
        <v>54922</v>
      </c>
    </row>
    <row r="319" spans="1:21" ht="16.5" customHeight="1">
      <c r="A319" s="233"/>
      <c r="B319" s="239"/>
      <c r="C319" s="629" t="s">
        <v>41</v>
      </c>
      <c r="D319" s="630"/>
      <c r="E319" s="630"/>
      <c r="F319" s="630"/>
      <c r="G319" s="630"/>
      <c r="H319" s="631"/>
      <c r="I319" s="282"/>
      <c r="J319" s="282"/>
      <c r="K319" s="255">
        <f>SUM(K318)</f>
        <v>818322.9</v>
      </c>
      <c r="L319" s="248"/>
      <c r="M319" s="202"/>
      <c r="N319" s="629" t="s">
        <v>41</v>
      </c>
      <c r="O319" s="630"/>
      <c r="P319" s="630"/>
      <c r="Q319" s="630"/>
      <c r="R319" s="630"/>
      <c r="S319" s="631"/>
      <c r="T319" s="282"/>
      <c r="U319" s="282"/>
    </row>
    <row r="320" spans="1:21" ht="37.5" customHeight="1">
      <c r="A320" s="233"/>
      <c r="B320" s="239"/>
      <c r="C320" s="159">
        <v>11</v>
      </c>
      <c r="D320" s="159">
        <v>2.2999999999999998</v>
      </c>
      <c r="E320" s="159" t="s">
        <v>21</v>
      </c>
      <c r="F320" s="159"/>
      <c r="G320" s="159" t="s">
        <v>89</v>
      </c>
      <c r="H320" s="159"/>
      <c r="I320" s="159"/>
      <c r="J320" s="159"/>
      <c r="K320" s="250"/>
      <c r="L320" s="248"/>
      <c r="M320" s="202"/>
      <c r="N320" s="159">
        <v>10</v>
      </c>
      <c r="O320" s="159">
        <v>2.2999999999999998</v>
      </c>
      <c r="P320" s="159" t="s">
        <v>21</v>
      </c>
      <c r="Q320" s="159"/>
      <c r="R320" s="159" t="s">
        <v>89</v>
      </c>
      <c r="S320" s="159"/>
      <c r="T320" s="159"/>
      <c r="U320" s="159"/>
    </row>
    <row r="321" spans="1:21" ht="24.75" customHeight="1">
      <c r="A321" s="233"/>
      <c r="B321" s="239"/>
      <c r="C321" s="163">
        <v>12</v>
      </c>
      <c r="D321" s="183" t="s">
        <v>90</v>
      </c>
      <c r="E321" s="163"/>
      <c r="F321" s="163" t="s">
        <v>21</v>
      </c>
      <c r="G321" s="155" t="s">
        <v>91</v>
      </c>
      <c r="H321" s="163" t="s">
        <v>73</v>
      </c>
      <c r="I321" s="164">
        <v>239.58</v>
      </c>
      <c r="J321" s="167">
        <v>5350</v>
      </c>
      <c r="K321" s="166">
        <f t="shared" ref="K321:K323" si="22">I321*J321</f>
        <v>1281753</v>
      </c>
      <c r="L321" s="248"/>
      <c r="M321" s="202"/>
      <c r="N321" s="163">
        <v>11</v>
      </c>
      <c r="O321" s="183">
        <v>1.4</v>
      </c>
      <c r="P321" s="163"/>
      <c r="Q321" s="163" t="s">
        <v>21</v>
      </c>
      <c r="R321" s="155" t="s">
        <v>92</v>
      </c>
      <c r="S321" s="163" t="s">
        <v>73</v>
      </c>
      <c r="T321" s="164">
        <v>265.64960000000002</v>
      </c>
      <c r="U321" s="167">
        <v>5350</v>
      </c>
    </row>
    <row r="322" spans="1:21" ht="23.25" customHeight="1">
      <c r="A322" s="233"/>
      <c r="B322" s="239"/>
      <c r="C322" s="163">
        <v>13</v>
      </c>
      <c r="D322" s="183" t="s">
        <v>93</v>
      </c>
      <c r="E322" s="163"/>
      <c r="F322" s="163" t="s">
        <v>21</v>
      </c>
      <c r="G322" s="155" t="s">
        <v>94</v>
      </c>
      <c r="H322" s="163" t="s">
        <v>95</v>
      </c>
      <c r="I322" s="164">
        <v>5373.7794000000004</v>
      </c>
      <c r="J322" s="167">
        <v>1392</v>
      </c>
      <c r="K322" s="166">
        <f t="shared" si="22"/>
        <v>7480300.9248000002</v>
      </c>
      <c r="L322" s="248"/>
      <c r="M322" s="202"/>
      <c r="N322" s="163">
        <v>12</v>
      </c>
      <c r="O322" s="183">
        <v>1.2</v>
      </c>
      <c r="P322" s="163"/>
      <c r="Q322" s="163" t="s">
        <v>21</v>
      </c>
      <c r="R322" s="155" t="s">
        <v>96</v>
      </c>
      <c r="S322" s="163" t="s">
        <v>97</v>
      </c>
      <c r="T322" s="164">
        <v>5958.520528</v>
      </c>
      <c r="U322" s="167">
        <v>1392</v>
      </c>
    </row>
    <row r="323" spans="1:21" ht="29.25" customHeight="1">
      <c r="A323" s="233"/>
      <c r="B323" s="239"/>
      <c r="C323" s="163">
        <v>14</v>
      </c>
      <c r="D323" s="183" t="s">
        <v>98</v>
      </c>
      <c r="E323" s="163"/>
      <c r="F323" s="163" t="s">
        <v>21</v>
      </c>
      <c r="G323" s="155" t="s">
        <v>99</v>
      </c>
      <c r="H323" s="163" t="s">
        <v>73</v>
      </c>
      <c r="I323" s="164">
        <v>239.58</v>
      </c>
      <c r="J323" s="167">
        <v>3571</v>
      </c>
      <c r="K323" s="166">
        <f t="shared" si="22"/>
        <v>855540.18</v>
      </c>
      <c r="L323" s="248"/>
      <c r="M323" s="202"/>
      <c r="N323" s="163">
        <v>13</v>
      </c>
      <c r="O323" s="183">
        <v>1.5</v>
      </c>
      <c r="P323" s="163"/>
      <c r="Q323" s="163" t="s">
        <v>21</v>
      </c>
      <c r="R323" s="155" t="s">
        <v>100</v>
      </c>
      <c r="S323" s="163" t="s">
        <v>73</v>
      </c>
      <c r="T323" s="164">
        <v>265.64960000000002</v>
      </c>
      <c r="U323" s="167">
        <v>3571</v>
      </c>
    </row>
    <row r="324" spans="1:21" ht="16.5" customHeight="1">
      <c r="A324" s="233"/>
      <c r="B324" s="239"/>
      <c r="C324" s="629" t="s">
        <v>41</v>
      </c>
      <c r="D324" s="630"/>
      <c r="E324" s="630"/>
      <c r="F324" s="630"/>
      <c r="G324" s="630"/>
      <c r="H324" s="631"/>
      <c r="I324" s="163"/>
      <c r="J324" s="163"/>
      <c r="K324" s="255">
        <f>SUM(K321:K323)</f>
        <v>9617594.1048000008</v>
      </c>
      <c r="L324" s="248"/>
      <c r="M324" s="202"/>
      <c r="N324" s="629" t="s">
        <v>41</v>
      </c>
      <c r="O324" s="630"/>
      <c r="P324" s="630"/>
      <c r="Q324" s="630"/>
      <c r="R324" s="630"/>
      <c r="S324" s="631"/>
      <c r="T324" s="163"/>
      <c r="U324" s="163"/>
    </row>
    <row r="325" spans="1:21" ht="16.5" customHeight="1">
      <c r="A325" s="233"/>
      <c r="B325" s="239"/>
      <c r="C325" s="259">
        <v>15</v>
      </c>
      <c r="D325" s="207">
        <v>2.5</v>
      </c>
      <c r="E325" s="207" t="s">
        <v>21</v>
      </c>
      <c r="F325" s="207"/>
      <c r="G325" s="207" t="s">
        <v>291</v>
      </c>
      <c r="H325" s="207"/>
      <c r="I325" s="207"/>
      <c r="J325" s="207"/>
      <c r="K325" s="260"/>
      <c r="L325" s="248"/>
      <c r="M325" s="202"/>
      <c r="N325" s="259">
        <v>14</v>
      </c>
      <c r="O325" s="207">
        <v>2.6</v>
      </c>
      <c r="P325" s="207" t="s">
        <v>21</v>
      </c>
      <c r="Q325" s="207"/>
      <c r="R325" s="207" t="s">
        <v>101</v>
      </c>
      <c r="S325" s="207"/>
      <c r="T325" s="207"/>
      <c r="U325" s="207"/>
    </row>
    <row r="326" spans="1:21" ht="26.25" customHeight="1">
      <c r="A326" s="233"/>
      <c r="B326" s="239"/>
      <c r="C326" s="275">
        <v>16</v>
      </c>
      <c r="D326" s="183" t="s">
        <v>292</v>
      </c>
      <c r="E326" s="178"/>
      <c r="F326" s="178" t="s">
        <v>21</v>
      </c>
      <c r="G326" s="176" t="s">
        <v>293</v>
      </c>
      <c r="H326" s="178" t="s">
        <v>73</v>
      </c>
      <c r="I326" s="177">
        <v>10.06</v>
      </c>
      <c r="J326" s="180">
        <v>40659</v>
      </c>
      <c r="K326" s="174">
        <f>I326*J326</f>
        <v>409029.54000000004</v>
      </c>
      <c r="L326" s="248"/>
      <c r="M326" s="202"/>
      <c r="N326" s="275">
        <v>15</v>
      </c>
      <c r="O326" s="183" t="s">
        <v>102</v>
      </c>
      <c r="P326" s="178"/>
      <c r="Q326" s="178" t="s">
        <v>21</v>
      </c>
      <c r="R326" s="176" t="s">
        <v>103</v>
      </c>
      <c r="S326" s="178" t="s">
        <v>25</v>
      </c>
      <c r="T326" s="177">
        <v>87.968000000000004</v>
      </c>
      <c r="U326" s="180">
        <v>55381</v>
      </c>
    </row>
    <row r="327" spans="1:21" ht="16.5" customHeight="1">
      <c r="A327" s="233"/>
      <c r="B327" s="239"/>
      <c r="C327" s="629" t="s">
        <v>41</v>
      </c>
      <c r="D327" s="630"/>
      <c r="E327" s="630"/>
      <c r="F327" s="630"/>
      <c r="G327" s="630"/>
      <c r="H327" s="631"/>
      <c r="I327" s="163"/>
      <c r="J327" s="163"/>
      <c r="K327" s="255">
        <f>SUM(K326)</f>
        <v>409029.54000000004</v>
      </c>
      <c r="L327" s="248"/>
      <c r="M327" s="202"/>
      <c r="N327" s="629" t="s">
        <v>41</v>
      </c>
      <c r="O327" s="630"/>
      <c r="P327" s="630"/>
      <c r="Q327" s="630"/>
      <c r="R327" s="630"/>
      <c r="S327" s="631"/>
      <c r="T327" s="163"/>
      <c r="U327" s="163"/>
    </row>
    <row r="328" spans="1:21" ht="16.5" customHeight="1">
      <c r="A328" s="233"/>
      <c r="B328" s="239"/>
      <c r="C328" s="259">
        <v>17</v>
      </c>
      <c r="D328" s="207">
        <v>2.6</v>
      </c>
      <c r="E328" s="207" t="s">
        <v>21</v>
      </c>
      <c r="F328" s="207"/>
      <c r="G328" s="207" t="s">
        <v>101</v>
      </c>
      <c r="H328" s="207"/>
      <c r="I328" s="207"/>
      <c r="J328" s="207"/>
      <c r="K328" s="260"/>
      <c r="L328" s="248"/>
      <c r="M328" s="202"/>
      <c r="N328" s="297"/>
      <c r="O328" s="297"/>
      <c r="P328" s="297"/>
      <c r="Q328" s="297"/>
      <c r="R328" s="297"/>
      <c r="S328" s="298"/>
      <c r="T328" s="178"/>
      <c r="U328" s="178"/>
    </row>
    <row r="329" spans="1:21" ht="16.5" customHeight="1">
      <c r="A329" s="233"/>
      <c r="B329" s="243"/>
      <c r="C329" s="275">
        <v>18</v>
      </c>
      <c r="D329" s="183" t="s">
        <v>102</v>
      </c>
      <c r="E329" s="178"/>
      <c r="F329" s="178" t="s">
        <v>21</v>
      </c>
      <c r="G329" s="176" t="s">
        <v>103</v>
      </c>
      <c r="H329" s="178" t="s">
        <v>25</v>
      </c>
      <c r="I329" s="177">
        <v>77.28</v>
      </c>
      <c r="J329" s="180">
        <v>55381</v>
      </c>
      <c r="K329" s="174">
        <f>I329*J329</f>
        <v>4279843.68</v>
      </c>
      <c r="L329" s="248"/>
      <c r="M329" s="202"/>
      <c r="N329" s="297"/>
      <c r="O329" s="297"/>
      <c r="P329" s="297"/>
      <c r="Q329" s="297"/>
      <c r="R329" s="297"/>
      <c r="S329" s="298"/>
      <c r="T329" s="178"/>
      <c r="U329" s="178"/>
    </row>
    <row r="330" spans="1:21" ht="16.5" customHeight="1">
      <c r="A330" s="233"/>
      <c r="B330" s="239"/>
      <c r="C330" s="629" t="s">
        <v>41</v>
      </c>
      <c r="D330" s="630"/>
      <c r="E330" s="630"/>
      <c r="F330" s="630"/>
      <c r="G330" s="630"/>
      <c r="H330" s="631"/>
      <c r="I330" s="163"/>
      <c r="J330" s="163"/>
      <c r="K330" s="255">
        <f>SUM(K329)</f>
        <v>4279843.68</v>
      </c>
      <c r="L330" s="248"/>
      <c r="M330" s="202"/>
      <c r="N330" s="297"/>
      <c r="O330" s="297"/>
      <c r="P330" s="297"/>
      <c r="Q330" s="297"/>
      <c r="R330" s="297"/>
      <c r="S330" s="298"/>
      <c r="T330" s="178"/>
      <c r="U330" s="178"/>
    </row>
    <row r="331" spans="1:21" ht="16.5" customHeight="1">
      <c r="A331" s="233"/>
      <c r="B331" s="239"/>
      <c r="C331" s="259">
        <v>19</v>
      </c>
      <c r="D331" s="207" t="s">
        <v>105</v>
      </c>
      <c r="E331" s="207" t="s">
        <v>21</v>
      </c>
      <c r="F331" s="207"/>
      <c r="G331" s="207" t="s">
        <v>106</v>
      </c>
      <c r="H331" s="207"/>
      <c r="I331" s="207"/>
      <c r="J331" s="207"/>
      <c r="K331" s="260"/>
      <c r="L331" s="248"/>
      <c r="M331" s="202"/>
      <c r="N331" s="259">
        <v>16</v>
      </c>
      <c r="O331" s="207">
        <v>5</v>
      </c>
      <c r="P331" s="207" t="s">
        <v>21</v>
      </c>
      <c r="Q331" s="207"/>
      <c r="R331" s="207" t="s">
        <v>184</v>
      </c>
      <c r="S331" s="207"/>
      <c r="T331" s="207"/>
      <c r="U331" s="207"/>
    </row>
    <row r="332" spans="1:21" ht="16.5" customHeight="1">
      <c r="A332" s="233"/>
      <c r="B332" s="243"/>
      <c r="C332" s="163">
        <v>20</v>
      </c>
      <c r="D332" s="178" t="s">
        <v>185</v>
      </c>
      <c r="E332" s="303"/>
      <c r="F332" s="178" t="s">
        <v>21</v>
      </c>
      <c r="G332" s="176" t="s">
        <v>186</v>
      </c>
      <c r="H332" s="178" t="s">
        <v>73</v>
      </c>
      <c r="I332" s="178">
        <v>2.48</v>
      </c>
      <c r="J332" s="304">
        <v>400164</v>
      </c>
      <c r="K332" s="305">
        <f t="shared" ref="K332:K334" si="23">I332*J332</f>
        <v>992406.72</v>
      </c>
      <c r="L332" s="248"/>
      <c r="M332" s="202"/>
      <c r="N332" s="163">
        <v>17</v>
      </c>
      <c r="O332" s="178" t="s">
        <v>237</v>
      </c>
      <c r="P332" s="303"/>
      <c r="Q332" s="178" t="s">
        <v>21</v>
      </c>
      <c r="R332" s="176" t="s">
        <v>238</v>
      </c>
      <c r="S332" s="178" t="s">
        <v>73</v>
      </c>
      <c r="T332" s="178">
        <v>2.31975</v>
      </c>
      <c r="U332" s="304">
        <v>400164</v>
      </c>
    </row>
    <row r="333" spans="1:21" ht="29.25" customHeight="1">
      <c r="A333" s="233"/>
      <c r="B333" s="243"/>
      <c r="C333" s="163">
        <v>21</v>
      </c>
      <c r="D333" s="183" t="s">
        <v>294</v>
      </c>
      <c r="E333" s="163"/>
      <c r="F333" s="163" t="s">
        <v>21</v>
      </c>
      <c r="G333" s="155" t="s">
        <v>233</v>
      </c>
      <c r="H333" s="163" t="s">
        <v>73</v>
      </c>
      <c r="I333" s="164">
        <v>26.95</v>
      </c>
      <c r="J333" s="199">
        <v>483214</v>
      </c>
      <c r="K333" s="200">
        <f t="shared" si="23"/>
        <v>13022617.299999999</v>
      </c>
      <c r="L333" s="248"/>
      <c r="M333" s="202"/>
      <c r="N333" s="163">
        <v>18</v>
      </c>
      <c r="O333" s="183">
        <v>5.5</v>
      </c>
      <c r="P333" s="163"/>
      <c r="Q333" s="163" t="s">
        <v>21</v>
      </c>
      <c r="R333" s="155" t="s">
        <v>110</v>
      </c>
      <c r="S333" s="163" t="s">
        <v>73</v>
      </c>
      <c r="T333" s="164">
        <v>92.679999999999993</v>
      </c>
      <c r="U333" s="199">
        <v>535504</v>
      </c>
    </row>
    <row r="334" spans="1:21" ht="29.25" customHeight="1">
      <c r="A334" s="233"/>
      <c r="B334" s="243"/>
      <c r="C334" s="163">
        <v>22</v>
      </c>
      <c r="D334" s="183" t="s">
        <v>108</v>
      </c>
      <c r="E334" s="163"/>
      <c r="F334" s="163" t="s">
        <v>21</v>
      </c>
      <c r="G334" s="155" t="s">
        <v>109</v>
      </c>
      <c r="H334" s="163" t="s">
        <v>73</v>
      </c>
      <c r="I334" s="164">
        <v>48.67</v>
      </c>
      <c r="J334" s="199">
        <v>535504</v>
      </c>
      <c r="K334" s="200">
        <f t="shared" si="23"/>
        <v>26062979.68</v>
      </c>
      <c r="L334" s="248"/>
      <c r="M334" s="202"/>
      <c r="N334" s="220"/>
      <c r="O334" s="285"/>
      <c r="P334" s="182"/>
      <c r="Q334" s="182"/>
      <c r="R334" s="160"/>
      <c r="S334" s="253"/>
      <c r="T334" s="164"/>
      <c r="U334" s="199"/>
    </row>
    <row r="335" spans="1:21" ht="16.5" customHeight="1">
      <c r="A335" s="233"/>
      <c r="B335" s="239"/>
      <c r="C335" s="629" t="s">
        <v>41</v>
      </c>
      <c r="D335" s="630"/>
      <c r="E335" s="630"/>
      <c r="F335" s="630"/>
      <c r="G335" s="630"/>
      <c r="H335" s="631"/>
      <c r="I335" s="163"/>
      <c r="J335" s="163"/>
      <c r="K335" s="255">
        <f>SUM(K332:K334)</f>
        <v>40078003.700000003</v>
      </c>
      <c r="L335" s="248"/>
      <c r="M335" s="202"/>
      <c r="N335" s="629" t="s">
        <v>41</v>
      </c>
      <c r="O335" s="630"/>
      <c r="P335" s="630"/>
      <c r="Q335" s="630"/>
      <c r="R335" s="630"/>
      <c r="S335" s="631"/>
      <c r="T335" s="163"/>
      <c r="U335" s="163"/>
    </row>
    <row r="336" spans="1:21" ht="16.5" customHeight="1">
      <c r="A336" s="233"/>
      <c r="B336" s="239"/>
      <c r="C336" s="259">
        <v>23</v>
      </c>
      <c r="D336" s="207">
        <v>3.3</v>
      </c>
      <c r="E336" s="207" t="s">
        <v>21</v>
      </c>
      <c r="F336" s="207"/>
      <c r="G336" s="207" t="s">
        <v>111</v>
      </c>
      <c r="H336" s="207"/>
      <c r="I336" s="207"/>
      <c r="J336" s="207"/>
      <c r="K336" s="260"/>
      <c r="L336" s="248"/>
      <c r="M336" s="202"/>
      <c r="N336" s="259">
        <v>19</v>
      </c>
      <c r="O336" s="207">
        <v>3.3</v>
      </c>
      <c r="P336" s="207" t="s">
        <v>21</v>
      </c>
      <c r="Q336" s="207"/>
      <c r="R336" s="207" t="s">
        <v>191</v>
      </c>
      <c r="S336" s="207"/>
      <c r="T336" s="207"/>
      <c r="U336" s="207"/>
    </row>
    <row r="337" spans="1:21" ht="51" customHeight="1">
      <c r="A337" s="233"/>
      <c r="B337" s="243"/>
      <c r="C337" s="163">
        <v>24</v>
      </c>
      <c r="D337" s="183" t="s">
        <v>112</v>
      </c>
      <c r="E337" s="163"/>
      <c r="F337" s="163" t="s">
        <v>21</v>
      </c>
      <c r="G337" s="155" t="s">
        <v>113</v>
      </c>
      <c r="H337" s="163" t="s">
        <v>114</v>
      </c>
      <c r="I337" s="164">
        <v>9074.4</v>
      </c>
      <c r="J337" s="167">
        <v>5903</v>
      </c>
      <c r="K337" s="166">
        <f>I337*J337</f>
        <v>53566183.199999996</v>
      </c>
      <c r="L337" s="248"/>
      <c r="M337" s="202"/>
      <c r="N337" s="163">
        <v>20</v>
      </c>
      <c r="O337" s="183" t="s">
        <v>112</v>
      </c>
      <c r="P337" s="163"/>
      <c r="Q337" s="163" t="s">
        <v>21</v>
      </c>
      <c r="R337" s="155" t="s">
        <v>113</v>
      </c>
      <c r="S337" s="163" t="s">
        <v>114</v>
      </c>
      <c r="T337" s="164">
        <v>11121.6</v>
      </c>
      <c r="U337" s="167">
        <v>5903</v>
      </c>
    </row>
    <row r="338" spans="1:21" ht="16.5" customHeight="1">
      <c r="A338" s="233"/>
      <c r="B338" s="239"/>
      <c r="C338" s="629" t="s">
        <v>41</v>
      </c>
      <c r="D338" s="630"/>
      <c r="E338" s="630"/>
      <c r="F338" s="630"/>
      <c r="G338" s="630"/>
      <c r="H338" s="631"/>
      <c r="I338" s="163"/>
      <c r="J338" s="163"/>
      <c r="K338" s="255">
        <f>SUM(K337)</f>
        <v>53566183.199999996</v>
      </c>
      <c r="L338" s="248"/>
      <c r="M338" s="202"/>
      <c r="N338" s="629" t="s">
        <v>41</v>
      </c>
      <c r="O338" s="630"/>
      <c r="P338" s="630"/>
      <c r="Q338" s="630"/>
      <c r="R338" s="630"/>
      <c r="S338" s="631"/>
      <c r="T338" s="163"/>
      <c r="U338" s="163"/>
    </row>
    <row r="339" spans="1:21" ht="16.5" customHeight="1">
      <c r="A339" s="233"/>
      <c r="B339" s="239"/>
      <c r="C339" s="259">
        <v>25</v>
      </c>
      <c r="D339" s="207">
        <v>4.3</v>
      </c>
      <c r="E339" s="207" t="s">
        <v>21</v>
      </c>
      <c r="F339" s="207"/>
      <c r="G339" s="207" t="s">
        <v>234</v>
      </c>
      <c r="H339" s="207"/>
      <c r="I339" s="207"/>
      <c r="J339" s="207"/>
      <c r="K339" s="260"/>
      <c r="L339" s="248"/>
      <c r="M339" s="202"/>
      <c r="N339" s="259">
        <v>21</v>
      </c>
      <c r="O339" s="207">
        <v>4.4000000000000004</v>
      </c>
      <c r="P339" s="207" t="s">
        <v>21</v>
      </c>
      <c r="Q339" s="207"/>
      <c r="R339" s="207" t="s">
        <v>295</v>
      </c>
      <c r="S339" s="207"/>
      <c r="T339" s="207"/>
      <c r="U339" s="207"/>
    </row>
    <row r="340" spans="1:21" ht="16.5" customHeight="1">
      <c r="A340" s="233"/>
      <c r="B340" s="239"/>
      <c r="C340" s="163">
        <v>26</v>
      </c>
      <c r="D340" s="178" t="s">
        <v>119</v>
      </c>
      <c r="E340" s="178"/>
      <c r="F340" s="178" t="s">
        <v>21</v>
      </c>
      <c r="G340" s="310" t="s">
        <v>120</v>
      </c>
      <c r="H340" s="178" t="s">
        <v>32</v>
      </c>
      <c r="I340" s="178">
        <v>3</v>
      </c>
      <c r="J340" s="306">
        <v>66335</v>
      </c>
      <c r="K340" s="307">
        <f t="shared" ref="K340:K341" si="24">I340*J340</f>
        <v>199005</v>
      </c>
      <c r="L340" s="248"/>
      <c r="M340" s="202"/>
      <c r="N340" s="163">
        <v>22</v>
      </c>
      <c r="O340" s="178" t="s">
        <v>296</v>
      </c>
      <c r="P340" s="178"/>
      <c r="Q340" s="178" t="s">
        <v>21</v>
      </c>
      <c r="R340" s="310" t="s">
        <v>297</v>
      </c>
      <c r="S340" s="178" t="s">
        <v>32</v>
      </c>
      <c r="T340" s="178">
        <v>2</v>
      </c>
      <c r="U340" s="178">
        <v>163146</v>
      </c>
    </row>
    <row r="341" spans="1:21" ht="19.5" customHeight="1">
      <c r="A341" s="233"/>
      <c r="B341" s="239"/>
      <c r="C341" s="220">
        <v>27</v>
      </c>
      <c r="D341" s="183" t="s">
        <v>235</v>
      </c>
      <c r="E341" s="163"/>
      <c r="F341" s="163" t="s">
        <v>21</v>
      </c>
      <c r="G341" s="198" t="s">
        <v>236</v>
      </c>
      <c r="H341" s="163" t="s">
        <v>32</v>
      </c>
      <c r="I341" s="164">
        <v>3</v>
      </c>
      <c r="J341" s="167">
        <v>102150</v>
      </c>
      <c r="K341" s="307">
        <f t="shared" si="24"/>
        <v>306450</v>
      </c>
      <c r="L341" s="248"/>
      <c r="M341" s="202"/>
      <c r="N341" s="220">
        <v>23</v>
      </c>
      <c r="O341" s="183" t="s">
        <v>298</v>
      </c>
      <c r="P341" s="163"/>
      <c r="Q341" s="163" t="s">
        <v>21</v>
      </c>
      <c r="R341" s="198" t="s">
        <v>299</v>
      </c>
      <c r="S341" s="163" t="s">
        <v>32</v>
      </c>
      <c r="T341" s="164">
        <v>2</v>
      </c>
      <c r="U341" s="167">
        <v>363426</v>
      </c>
    </row>
    <row r="342" spans="1:21" ht="16.5" customHeight="1">
      <c r="A342" s="233"/>
      <c r="B342" s="239"/>
      <c r="C342" s="163" t="s">
        <v>41</v>
      </c>
      <c r="D342" s="309"/>
      <c r="E342" s="264"/>
      <c r="F342" s="264"/>
      <c r="G342" s="168"/>
      <c r="H342" s="168"/>
      <c r="I342" s="169"/>
      <c r="J342" s="170"/>
      <c r="K342" s="265">
        <f>SUM(K340:K341)</f>
        <v>505455</v>
      </c>
      <c r="L342" s="248"/>
      <c r="M342" s="202"/>
      <c r="N342" s="163" t="s">
        <v>41</v>
      </c>
      <c r="O342" s="309"/>
      <c r="P342" s="264"/>
      <c r="Q342" s="264"/>
      <c r="R342" s="168"/>
      <c r="S342" s="168"/>
      <c r="T342" s="169"/>
      <c r="U342" s="170"/>
    </row>
    <row r="343" spans="1:21" ht="16.5" customHeight="1">
      <c r="A343" s="233"/>
      <c r="B343" s="239"/>
      <c r="C343" s="259">
        <v>28</v>
      </c>
      <c r="D343" s="207">
        <v>4.4000000000000004</v>
      </c>
      <c r="E343" s="207" t="s">
        <v>21</v>
      </c>
      <c r="F343" s="207"/>
      <c r="G343" s="207" t="s">
        <v>121</v>
      </c>
      <c r="H343" s="207"/>
      <c r="I343" s="207"/>
      <c r="J343" s="207"/>
      <c r="K343" s="260"/>
      <c r="L343" s="248"/>
      <c r="M343" s="202"/>
      <c r="N343" s="259">
        <v>27</v>
      </c>
      <c r="O343" s="207">
        <v>4.3</v>
      </c>
      <c r="P343" s="207" t="s">
        <v>21</v>
      </c>
      <c r="Q343" s="207"/>
      <c r="R343" s="207" t="s">
        <v>234</v>
      </c>
      <c r="S343" s="207"/>
      <c r="T343" s="207"/>
      <c r="U343" s="207"/>
    </row>
    <row r="344" spans="1:21" ht="16.5" customHeight="1">
      <c r="A344" s="233"/>
      <c r="B344" s="243"/>
      <c r="C344" s="163">
        <v>29</v>
      </c>
      <c r="D344" s="178" t="s">
        <v>296</v>
      </c>
      <c r="E344" s="178"/>
      <c r="F344" s="178" t="s">
        <v>21</v>
      </c>
      <c r="G344" s="176" t="s">
        <v>297</v>
      </c>
      <c r="H344" s="178" t="s">
        <v>32</v>
      </c>
      <c r="I344" s="178">
        <v>2</v>
      </c>
      <c r="J344" s="306">
        <v>163146</v>
      </c>
      <c r="K344" s="307">
        <f t="shared" ref="K344:K348" si="25">I344*J344</f>
        <v>326292</v>
      </c>
      <c r="L344" s="248"/>
      <c r="M344" s="202"/>
      <c r="N344" s="163">
        <v>28</v>
      </c>
      <c r="O344" s="178" t="s">
        <v>119</v>
      </c>
      <c r="P344" s="178"/>
      <c r="Q344" s="178" t="s">
        <v>21</v>
      </c>
      <c r="R344" s="178" t="s">
        <v>120</v>
      </c>
      <c r="S344" s="178" t="s">
        <v>32</v>
      </c>
      <c r="T344" s="178">
        <v>3</v>
      </c>
      <c r="U344" s="178">
        <v>66335</v>
      </c>
    </row>
    <row r="345" spans="1:21" ht="16.5" customHeight="1">
      <c r="A345" s="233"/>
      <c r="B345" s="243"/>
      <c r="C345" s="220">
        <v>30</v>
      </c>
      <c r="D345" s="178" t="s">
        <v>298</v>
      </c>
      <c r="E345" s="178"/>
      <c r="F345" s="178" t="s">
        <v>21</v>
      </c>
      <c r="G345" s="176" t="s">
        <v>299</v>
      </c>
      <c r="H345" s="178" t="s">
        <v>32</v>
      </c>
      <c r="I345" s="178">
        <v>2</v>
      </c>
      <c r="J345" s="306">
        <v>363426</v>
      </c>
      <c r="K345" s="307">
        <f t="shared" si="25"/>
        <v>726852</v>
      </c>
      <c r="L345" s="248"/>
      <c r="M345" s="202"/>
      <c r="N345" s="220">
        <v>29</v>
      </c>
      <c r="O345" s="178" t="s">
        <v>235</v>
      </c>
      <c r="P345" s="178"/>
      <c r="Q345" s="178" t="s">
        <v>21</v>
      </c>
      <c r="R345" s="178" t="s">
        <v>236</v>
      </c>
      <c r="S345" s="178" t="s">
        <v>32</v>
      </c>
      <c r="T345" s="178">
        <v>3</v>
      </c>
      <c r="U345" s="178">
        <v>102150</v>
      </c>
    </row>
    <row r="346" spans="1:21" ht="16.5" customHeight="1">
      <c r="A346" s="233"/>
      <c r="B346" s="243"/>
      <c r="C346" s="163">
        <v>31</v>
      </c>
      <c r="D346" s="163" t="s">
        <v>243</v>
      </c>
      <c r="E346" s="163"/>
      <c r="F346" s="163" t="s">
        <v>21</v>
      </c>
      <c r="G346" s="155" t="s">
        <v>244</v>
      </c>
      <c r="H346" s="163" t="s">
        <v>32</v>
      </c>
      <c r="I346" s="163">
        <v>1</v>
      </c>
      <c r="J346" s="306">
        <v>922370</v>
      </c>
      <c r="K346" s="307">
        <f t="shared" si="25"/>
        <v>922370</v>
      </c>
      <c r="L346" s="248"/>
      <c r="M346" s="202"/>
      <c r="N346" s="220"/>
      <c r="O346" s="311"/>
      <c r="P346" s="311"/>
      <c r="Q346" s="311"/>
      <c r="R346" s="311"/>
      <c r="S346" s="252"/>
      <c r="T346" s="178"/>
      <c r="U346" s="178"/>
    </row>
    <row r="347" spans="1:21" ht="16.5" customHeight="1">
      <c r="A347" s="233"/>
      <c r="B347" s="243"/>
      <c r="C347" s="163">
        <v>32</v>
      </c>
      <c r="D347" s="163" t="s">
        <v>241</v>
      </c>
      <c r="E347" s="163"/>
      <c r="F347" s="163" t="s">
        <v>21</v>
      </c>
      <c r="G347" s="155" t="s">
        <v>242</v>
      </c>
      <c r="H347" s="163" t="s">
        <v>32</v>
      </c>
      <c r="I347" s="163">
        <v>1</v>
      </c>
      <c r="J347" s="306">
        <v>1454895</v>
      </c>
      <c r="K347" s="307">
        <f t="shared" si="25"/>
        <v>1454895</v>
      </c>
      <c r="L347" s="248"/>
      <c r="M347" s="202"/>
      <c r="N347" s="220"/>
      <c r="O347" s="311"/>
      <c r="P347" s="311"/>
      <c r="Q347" s="311"/>
      <c r="R347" s="311"/>
      <c r="S347" s="252"/>
      <c r="T347" s="178"/>
      <c r="U347" s="178"/>
    </row>
    <row r="348" spans="1:21" ht="16.5" customHeight="1">
      <c r="A348" s="233"/>
      <c r="B348" s="243"/>
      <c r="C348" s="163">
        <v>33</v>
      </c>
      <c r="D348" s="163" t="s">
        <v>247</v>
      </c>
      <c r="E348" s="163"/>
      <c r="F348" s="163" t="s">
        <v>21</v>
      </c>
      <c r="G348" s="155" t="s">
        <v>248</v>
      </c>
      <c r="H348" s="163" t="s">
        <v>32</v>
      </c>
      <c r="I348" s="163">
        <v>1</v>
      </c>
      <c r="J348" s="306">
        <v>1697925</v>
      </c>
      <c r="K348" s="307">
        <f t="shared" si="25"/>
        <v>1697925</v>
      </c>
      <c r="L348" s="248"/>
      <c r="M348" s="202"/>
      <c r="N348" s="220"/>
      <c r="O348" s="311"/>
      <c r="P348" s="311"/>
      <c r="Q348" s="311"/>
      <c r="R348" s="311"/>
      <c r="S348" s="252"/>
      <c r="T348" s="178"/>
      <c r="U348" s="178"/>
    </row>
    <row r="349" spans="1:21" ht="16.5" customHeight="1">
      <c r="A349" s="233"/>
      <c r="B349" s="239"/>
      <c r="C349" s="629" t="s">
        <v>41</v>
      </c>
      <c r="D349" s="630"/>
      <c r="E349" s="630"/>
      <c r="F349" s="630"/>
      <c r="G349" s="630"/>
      <c r="H349" s="631"/>
      <c r="I349" s="163"/>
      <c r="J349" s="163"/>
      <c r="K349" s="255">
        <f>SUM(K344:K348)</f>
        <v>5128334</v>
      </c>
      <c r="L349" s="248"/>
      <c r="M349" s="202"/>
      <c r="N349" s="629" t="s">
        <v>41</v>
      </c>
      <c r="O349" s="630"/>
      <c r="P349" s="630"/>
      <c r="Q349" s="630"/>
      <c r="R349" s="630"/>
      <c r="S349" s="631"/>
      <c r="T349" s="163"/>
      <c r="U349" s="163"/>
    </row>
    <row r="350" spans="1:21" ht="16.5" customHeight="1">
      <c r="A350" s="233"/>
      <c r="B350" s="239"/>
      <c r="C350" s="259">
        <v>34</v>
      </c>
      <c r="D350" s="207" t="s">
        <v>126</v>
      </c>
      <c r="E350" s="207" t="s">
        <v>21</v>
      </c>
      <c r="F350" s="207"/>
      <c r="G350" s="207" t="s">
        <v>127</v>
      </c>
      <c r="H350" s="207"/>
      <c r="I350" s="207"/>
      <c r="J350" s="207"/>
      <c r="K350" s="260"/>
      <c r="L350" s="248"/>
      <c r="M350" s="202"/>
      <c r="N350" s="259">
        <v>30</v>
      </c>
      <c r="O350" s="207"/>
      <c r="P350" s="207" t="s">
        <v>21</v>
      </c>
      <c r="Q350" s="207"/>
      <c r="R350" s="207" t="s">
        <v>133</v>
      </c>
      <c r="S350" s="207"/>
      <c r="T350" s="207"/>
      <c r="U350" s="207"/>
    </row>
    <row r="351" spans="1:21" ht="23.25" customHeight="1">
      <c r="A351" s="233"/>
      <c r="B351" s="239"/>
      <c r="C351" s="220">
        <v>35</v>
      </c>
      <c r="D351" s="183" t="s">
        <v>300</v>
      </c>
      <c r="E351" s="163"/>
      <c r="F351" s="163" t="s">
        <v>21</v>
      </c>
      <c r="G351" s="155" t="s">
        <v>301</v>
      </c>
      <c r="H351" s="163" t="s">
        <v>32</v>
      </c>
      <c r="I351" s="164">
        <v>1</v>
      </c>
      <c r="J351" s="167">
        <v>294963</v>
      </c>
      <c r="K351" s="166">
        <f t="shared" ref="K351:K353" si="26">I351*J351</f>
        <v>294963</v>
      </c>
      <c r="L351" s="248"/>
      <c r="M351" s="202"/>
      <c r="N351" s="220">
        <v>31</v>
      </c>
      <c r="O351" s="183" t="s">
        <v>302</v>
      </c>
      <c r="P351" s="163"/>
      <c r="Q351" s="163" t="s">
        <v>21</v>
      </c>
      <c r="R351" s="163" t="s">
        <v>301</v>
      </c>
      <c r="S351" s="163" t="s">
        <v>32</v>
      </c>
      <c r="T351" s="164">
        <v>1</v>
      </c>
      <c r="U351" s="167">
        <v>157264</v>
      </c>
    </row>
    <row r="352" spans="1:21" ht="27.75" customHeight="1">
      <c r="A352" s="233"/>
      <c r="B352" s="239"/>
      <c r="C352" s="220">
        <v>36</v>
      </c>
      <c r="D352" s="183" t="s">
        <v>303</v>
      </c>
      <c r="E352" s="163"/>
      <c r="F352" s="163" t="s">
        <v>21</v>
      </c>
      <c r="G352" s="155" t="s">
        <v>304</v>
      </c>
      <c r="H352" s="163" t="s">
        <v>32</v>
      </c>
      <c r="I352" s="164">
        <v>1</v>
      </c>
      <c r="J352" s="167">
        <v>281214</v>
      </c>
      <c r="K352" s="166">
        <f t="shared" si="26"/>
        <v>281214</v>
      </c>
      <c r="L352" s="248"/>
      <c r="M352" s="202"/>
      <c r="N352" s="220">
        <v>32</v>
      </c>
      <c r="O352" s="183" t="s">
        <v>305</v>
      </c>
      <c r="P352" s="163"/>
      <c r="Q352" s="163" t="s">
        <v>21</v>
      </c>
      <c r="R352" s="163" t="s">
        <v>304</v>
      </c>
      <c r="S352" s="163" t="s">
        <v>32</v>
      </c>
      <c r="T352" s="164">
        <v>1</v>
      </c>
      <c r="U352" s="167">
        <v>281214</v>
      </c>
    </row>
    <row r="353" spans="1:21" ht="20.25" customHeight="1">
      <c r="A353" s="233"/>
      <c r="B353" s="239"/>
      <c r="C353" s="220">
        <v>37</v>
      </c>
      <c r="D353" s="183" t="s">
        <v>306</v>
      </c>
      <c r="E353" s="163"/>
      <c r="F353" s="163" t="s">
        <v>21</v>
      </c>
      <c r="G353" s="155" t="s">
        <v>307</v>
      </c>
      <c r="H353" s="163" t="s">
        <v>32</v>
      </c>
      <c r="I353" s="164">
        <v>1</v>
      </c>
      <c r="J353" s="167">
        <v>351518</v>
      </c>
      <c r="K353" s="166">
        <f t="shared" si="26"/>
        <v>351518</v>
      </c>
      <c r="L353" s="248"/>
      <c r="M353" s="202"/>
      <c r="N353" s="220">
        <v>33</v>
      </c>
      <c r="O353" s="183" t="s">
        <v>308</v>
      </c>
      <c r="P353" s="163"/>
      <c r="Q353" s="163" t="s">
        <v>21</v>
      </c>
      <c r="R353" s="163" t="s">
        <v>309</v>
      </c>
      <c r="S353" s="163" t="s">
        <v>32</v>
      </c>
      <c r="T353" s="164">
        <v>1</v>
      </c>
      <c r="U353" s="167">
        <v>351518</v>
      </c>
    </row>
    <row r="354" spans="1:21" ht="16.5" customHeight="1">
      <c r="A354" s="233"/>
      <c r="B354" s="239"/>
      <c r="C354" s="163" t="s">
        <v>41</v>
      </c>
      <c r="D354" s="309"/>
      <c r="E354" s="264"/>
      <c r="F354" s="264"/>
      <c r="G354" s="168"/>
      <c r="H354" s="168"/>
      <c r="I354" s="169"/>
      <c r="J354" s="170"/>
      <c r="K354" s="265">
        <f>SUM(K351:K353)</f>
        <v>927695</v>
      </c>
      <c r="L354" s="248"/>
      <c r="M354" s="202"/>
      <c r="N354" s="163" t="s">
        <v>41</v>
      </c>
      <c r="O354" s="309"/>
      <c r="P354" s="264"/>
      <c r="Q354" s="264"/>
      <c r="R354" s="168"/>
      <c r="S354" s="168"/>
      <c r="T354" s="169"/>
      <c r="U354" s="170"/>
    </row>
    <row r="355" spans="1:21" ht="16.5" customHeight="1">
      <c r="A355" s="233"/>
      <c r="B355" s="239"/>
      <c r="C355" s="259">
        <v>38</v>
      </c>
      <c r="D355" s="207">
        <v>6</v>
      </c>
      <c r="E355" s="207" t="s">
        <v>21</v>
      </c>
      <c r="F355" s="207"/>
      <c r="G355" s="207" t="s">
        <v>310</v>
      </c>
      <c r="H355" s="207"/>
      <c r="I355" s="207"/>
      <c r="J355" s="207"/>
      <c r="K355" s="260"/>
      <c r="L355" s="248"/>
      <c r="M355" s="202"/>
      <c r="N355" s="259">
        <v>34</v>
      </c>
      <c r="O355" s="207">
        <v>6</v>
      </c>
      <c r="P355" s="207" t="s">
        <v>21</v>
      </c>
      <c r="Q355" s="207"/>
      <c r="R355" s="207" t="s">
        <v>311</v>
      </c>
      <c r="S355" s="207"/>
      <c r="T355" s="207"/>
      <c r="U355" s="207"/>
    </row>
    <row r="356" spans="1:21" ht="52.5" customHeight="1">
      <c r="A356" s="233"/>
      <c r="B356" s="239"/>
      <c r="C356" s="220">
        <v>39</v>
      </c>
      <c r="D356" s="183" t="s">
        <v>312</v>
      </c>
      <c r="E356" s="163"/>
      <c r="F356" s="163" t="s">
        <v>21</v>
      </c>
      <c r="G356" s="155" t="s">
        <v>313</v>
      </c>
      <c r="H356" s="163" t="s">
        <v>314</v>
      </c>
      <c r="I356" s="164">
        <v>13.42</v>
      </c>
      <c r="J356" s="167">
        <v>220663</v>
      </c>
      <c r="K356" s="166">
        <f>I356*J356</f>
        <v>2961297.46</v>
      </c>
      <c r="L356" s="248"/>
      <c r="M356" s="202"/>
      <c r="N356" s="220">
        <v>35</v>
      </c>
      <c r="O356" s="183" t="s">
        <v>315</v>
      </c>
      <c r="P356" s="163"/>
      <c r="Q356" s="163" t="s">
        <v>21</v>
      </c>
      <c r="R356" s="163" t="s">
        <v>316</v>
      </c>
      <c r="S356" s="163" t="s">
        <v>25</v>
      </c>
      <c r="T356" s="164">
        <v>11.04</v>
      </c>
      <c r="U356" s="167">
        <v>220663</v>
      </c>
    </row>
    <row r="357" spans="1:21" ht="16.5" customHeight="1">
      <c r="A357" s="233"/>
      <c r="B357" s="239"/>
      <c r="C357" s="163" t="s">
        <v>41</v>
      </c>
      <c r="D357" s="309"/>
      <c r="E357" s="264"/>
      <c r="F357" s="264"/>
      <c r="G357" s="168"/>
      <c r="H357" s="168"/>
      <c r="I357" s="169"/>
      <c r="J357" s="170"/>
      <c r="K357" s="265">
        <f>SUM(K356)</f>
        <v>2961297.46</v>
      </c>
      <c r="L357" s="248"/>
      <c r="M357" s="202"/>
      <c r="N357" s="163" t="s">
        <v>41</v>
      </c>
      <c r="O357" s="309"/>
      <c r="P357" s="264"/>
      <c r="Q357" s="264"/>
      <c r="R357" s="168"/>
      <c r="S357" s="168"/>
      <c r="T357" s="169"/>
      <c r="U357" s="170"/>
    </row>
    <row r="358" spans="1:21" ht="16.5" customHeight="1">
      <c r="A358" s="233"/>
      <c r="B358" s="239"/>
      <c r="C358" s="259">
        <v>40</v>
      </c>
      <c r="D358" s="207">
        <v>8</v>
      </c>
      <c r="E358" s="207" t="s">
        <v>21</v>
      </c>
      <c r="F358" s="207"/>
      <c r="G358" s="207" t="s">
        <v>29</v>
      </c>
      <c r="H358" s="207"/>
      <c r="I358" s="207"/>
      <c r="J358" s="207"/>
      <c r="K358" s="260"/>
      <c r="L358" s="248"/>
      <c r="M358" s="202"/>
      <c r="N358" s="259">
        <v>37</v>
      </c>
      <c r="O358" s="207"/>
      <c r="P358" s="207" t="s">
        <v>21</v>
      </c>
      <c r="Q358" s="207"/>
      <c r="R358" s="207" t="s">
        <v>29</v>
      </c>
      <c r="S358" s="207"/>
      <c r="T358" s="207"/>
      <c r="U358" s="207"/>
    </row>
    <row r="359" spans="1:21" ht="29.25" customHeight="1">
      <c r="A359" s="233"/>
      <c r="B359" s="239"/>
      <c r="C359" s="220">
        <v>41</v>
      </c>
      <c r="D359" s="183" t="s">
        <v>142</v>
      </c>
      <c r="E359" s="163"/>
      <c r="F359" s="163" t="s">
        <v>21</v>
      </c>
      <c r="G359" s="155" t="s">
        <v>143</v>
      </c>
      <c r="H359" s="163" t="s">
        <v>32</v>
      </c>
      <c r="I359" s="164">
        <v>2</v>
      </c>
      <c r="J359" s="167">
        <v>15733</v>
      </c>
      <c r="K359" s="166">
        <f t="shared" ref="K359:K361" si="27">I359*J359</f>
        <v>31466</v>
      </c>
      <c r="L359" s="248"/>
      <c r="M359" s="202"/>
      <c r="N359" s="220">
        <v>38</v>
      </c>
      <c r="O359" s="183" t="s">
        <v>144</v>
      </c>
      <c r="P359" s="163"/>
      <c r="Q359" s="163" t="s">
        <v>21</v>
      </c>
      <c r="R359" s="163" t="s">
        <v>145</v>
      </c>
      <c r="S359" s="163" t="s">
        <v>146</v>
      </c>
      <c r="T359" s="164">
        <v>2</v>
      </c>
      <c r="U359" s="167">
        <v>15733</v>
      </c>
    </row>
    <row r="360" spans="1:21" ht="33" customHeight="1">
      <c r="A360" s="233"/>
      <c r="B360" s="239"/>
      <c r="C360" s="220">
        <v>42</v>
      </c>
      <c r="D360" s="183">
        <v>8.6</v>
      </c>
      <c r="E360" s="163"/>
      <c r="F360" s="163" t="s">
        <v>21</v>
      </c>
      <c r="G360" s="155" t="s">
        <v>147</v>
      </c>
      <c r="H360" s="163" t="s">
        <v>32</v>
      </c>
      <c r="I360" s="164">
        <v>2</v>
      </c>
      <c r="J360" s="167">
        <v>376716</v>
      </c>
      <c r="K360" s="166">
        <f t="shared" si="27"/>
        <v>753432</v>
      </c>
      <c r="L360" s="248"/>
      <c r="M360" s="202"/>
      <c r="N360" s="220">
        <v>39</v>
      </c>
      <c r="O360" s="183">
        <v>20.6</v>
      </c>
      <c r="P360" s="163"/>
      <c r="Q360" s="163" t="s">
        <v>21</v>
      </c>
      <c r="R360" s="163" t="s">
        <v>148</v>
      </c>
      <c r="S360" s="163" t="s">
        <v>32</v>
      </c>
      <c r="T360" s="164">
        <v>2</v>
      </c>
      <c r="U360" s="167">
        <v>480677</v>
      </c>
    </row>
    <row r="361" spans="1:21" ht="56.25" customHeight="1">
      <c r="A361" s="233"/>
      <c r="B361" s="239"/>
      <c r="C361" s="220">
        <v>43</v>
      </c>
      <c r="D361" s="183">
        <v>8.5</v>
      </c>
      <c r="E361" s="163"/>
      <c r="F361" s="163" t="s">
        <v>21</v>
      </c>
      <c r="G361" s="155" t="s">
        <v>149</v>
      </c>
      <c r="H361" s="163" t="s">
        <v>32</v>
      </c>
      <c r="I361" s="164">
        <v>4</v>
      </c>
      <c r="J361" s="167">
        <v>250853</v>
      </c>
      <c r="K361" s="166">
        <f t="shared" si="27"/>
        <v>1003412</v>
      </c>
      <c r="L361" s="248"/>
      <c r="M361" s="202"/>
      <c r="N361" s="220">
        <v>40</v>
      </c>
      <c r="O361" s="183">
        <v>8.5</v>
      </c>
      <c r="P361" s="163"/>
      <c r="Q361" s="163" t="s">
        <v>21</v>
      </c>
      <c r="R361" s="163" t="s">
        <v>149</v>
      </c>
      <c r="S361" s="163" t="s">
        <v>32</v>
      </c>
      <c r="T361" s="164">
        <v>4</v>
      </c>
      <c r="U361" s="167">
        <v>250853</v>
      </c>
    </row>
    <row r="362" spans="1:21" ht="16.5" customHeight="1">
      <c r="A362" s="233"/>
      <c r="B362" s="239"/>
      <c r="C362" s="163" t="s">
        <v>41</v>
      </c>
      <c r="D362" s="309"/>
      <c r="E362" s="264"/>
      <c r="F362" s="264"/>
      <c r="G362" s="168"/>
      <c r="H362" s="168"/>
      <c r="I362" s="169"/>
      <c r="J362" s="170"/>
      <c r="K362" s="265">
        <f>SUM(K359:K361)</f>
        <v>1788310</v>
      </c>
      <c r="L362" s="248"/>
      <c r="M362" s="202"/>
      <c r="N362" s="163" t="s">
        <v>41</v>
      </c>
      <c r="O362" s="309"/>
      <c r="P362" s="264"/>
      <c r="Q362" s="264"/>
      <c r="R362" s="168"/>
      <c r="S362" s="168"/>
      <c r="T362" s="169"/>
      <c r="U362" s="170"/>
    </row>
    <row r="363" spans="1:21" ht="16.5" customHeight="1">
      <c r="A363" s="233"/>
      <c r="B363" s="239"/>
      <c r="C363" s="632" t="s">
        <v>42</v>
      </c>
      <c r="D363" s="633"/>
      <c r="E363" s="633"/>
      <c r="F363" s="633"/>
      <c r="G363" s="633"/>
      <c r="H363" s="633"/>
      <c r="I363" s="633"/>
      <c r="J363" s="634"/>
      <c r="K363" s="256">
        <f>ROUND(K310+K316+K319+K324+K330+K327+K335+K338+K342+K349+K354+K357+K362,0)</f>
        <v>124093226</v>
      </c>
      <c r="L363" s="248"/>
      <c r="M363" s="202"/>
      <c r="N363" s="632" t="s">
        <v>42</v>
      </c>
      <c r="O363" s="633"/>
      <c r="P363" s="633"/>
      <c r="Q363" s="633"/>
      <c r="R363" s="633"/>
      <c r="S363" s="633"/>
      <c r="T363" s="633"/>
      <c r="U363" s="634"/>
    </row>
    <row r="364" spans="1:21" ht="16.5" customHeight="1">
      <c r="A364" s="233"/>
      <c r="B364" s="239"/>
      <c r="C364" s="312"/>
      <c r="D364" s="312"/>
      <c r="E364" s="312"/>
      <c r="F364" s="312"/>
      <c r="G364" s="312"/>
      <c r="H364" s="312"/>
      <c r="I364" s="312"/>
      <c r="J364" s="312"/>
      <c r="K364" s="258"/>
      <c r="L364" s="248"/>
      <c r="M364" s="202"/>
      <c r="N364" s="312"/>
      <c r="O364" s="312"/>
      <c r="P364" s="312"/>
      <c r="Q364" s="312"/>
      <c r="R364" s="312"/>
      <c r="S364" s="312"/>
      <c r="T364" s="312"/>
      <c r="U364" s="312"/>
    </row>
    <row r="365" spans="1:21" ht="16.5" customHeight="1">
      <c r="A365" s="233"/>
      <c r="B365" s="239"/>
      <c r="C365" s="644" t="s">
        <v>203</v>
      </c>
      <c r="D365" s="645"/>
      <c r="E365" s="645"/>
      <c r="F365" s="645"/>
      <c r="G365" s="645"/>
      <c r="H365" s="645"/>
      <c r="I365" s="645"/>
      <c r="J365" s="645"/>
      <c r="K365" s="646"/>
      <c r="L365" s="248"/>
      <c r="M365" s="202"/>
      <c r="N365" s="644" t="s">
        <v>203</v>
      </c>
      <c r="O365" s="645"/>
      <c r="P365" s="645"/>
      <c r="Q365" s="645"/>
      <c r="R365" s="645"/>
      <c r="S365" s="645"/>
      <c r="T365" s="645"/>
      <c r="U365" s="646"/>
    </row>
    <row r="366" spans="1:21" ht="16.5" customHeight="1">
      <c r="A366" s="233"/>
      <c r="B366" s="239"/>
      <c r="C366" s="641" t="s">
        <v>11</v>
      </c>
      <c r="D366" s="635" t="s">
        <v>12</v>
      </c>
      <c r="E366" s="637" t="s">
        <v>13</v>
      </c>
      <c r="F366" s="653"/>
      <c r="G366" s="641" t="s">
        <v>14</v>
      </c>
      <c r="H366" s="635" t="s">
        <v>15</v>
      </c>
      <c r="I366" s="635" t="s">
        <v>16</v>
      </c>
      <c r="J366" s="643" t="s">
        <v>17</v>
      </c>
      <c r="K366" s="648" t="s">
        <v>18</v>
      </c>
      <c r="L366" s="248"/>
      <c r="M366" s="202"/>
      <c r="N366" s="641" t="s">
        <v>11</v>
      </c>
      <c r="O366" s="635" t="s">
        <v>12</v>
      </c>
      <c r="P366" s="637" t="s">
        <v>13</v>
      </c>
      <c r="Q366" s="653"/>
      <c r="R366" s="641" t="s">
        <v>14</v>
      </c>
      <c r="S366" s="635" t="s">
        <v>15</v>
      </c>
      <c r="T366" s="635" t="s">
        <v>16</v>
      </c>
      <c r="U366" s="643" t="s">
        <v>17</v>
      </c>
    </row>
    <row r="367" spans="1:21" ht="16.5" customHeight="1">
      <c r="A367" s="233"/>
      <c r="B367" s="239"/>
      <c r="C367" s="651"/>
      <c r="D367" s="652"/>
      <c r="E367" s="154" t="s">
        <v>19</v>
      </c>
      <c r="F367" s="154" t="s">
        <v>20</v>
      </c>
      <c r="G367" s="651"/>
      <c r="H367" s="652"/>
      <c r="I367" s="652"/>
      <c r="J367" s="652"/>
      <c r="K367" s="657"/>
      <c r="L367" s="248"/>
      <c r="M367" s="202"/>
      <c r="N367" s="651"/>
      <c r="O367" s="652"/>
      <c r="P367" s="154" t="s">
        <v>19</v>
      </c>
      <c r="Q367" s="154" t="s">
        <v>20</v>
      </c>
      <c r="R367" s="651"/>
      <c r="S367" s="652"/>
      <c r="T367" s="652"/>
      <c r="U367" s="652"/>
    </row>
    <row r="368" spans="1:21" ht="16.5" customHeight="1">
      <c r="A368" s="233"/>
      <c r="B368" s="239"/>
      <c r="C368" s="159">
        <v>1</v>
      </c>
      <c r="D368" s="159">
        <v>3</v>
      </c>
      <c r="E368" s="159" t="s">
        <v>21</v>
      </c>
      <c r="F368" s="159"/>
      <c r="G368" s="159" t="s">
        <v>150</v>
      </c>
      <c r="H368" s="159"/>
      <c r="I368" s="159"/>
      <c r="J368" s="159"/>
      <c r="K368" s="250"/>
      <c r="L368" s="248"/>
      <c r="M368" s="202"/>
      <c r="N368" s="159">
        <v>1</v>
      </c>
      <c r="O368" s="159">
        <v>3</v>
      </c>
      <c r="P368" s="159" t="s">
        <v>21</v>
      </c>
      <c r="Q368" s="159"/>
      <c r="R368" s="159" t="s">
        <v>150</v>
      </c>
      <c r="S368" s="159"/>
      <c r="T368" s="159"/>
      <c r="U368" s="159"/>
    </row>
    <row r="369" spans="1:21" ht="16.5" customHeight="1">
      <c r="A369" s="233"/>
      <c r="B369" s="239"/>
      <c r="C369" s="301">
        <v>2</v>
      </c>
      <c r="D369" s="302" t="s">
        <v>161</v>
      </c>
      <c r="E369" s="302"/>
      <c r="F369" s="302"/>
      <c r="G369" s="193" t="s">
        <v>206</v>
      </c>
      <c r="H369" s="302"/>
      <c r="I369" s="194"/>
      <c r="J369" s="195"/>
      <c r="K369" s="196"/>
      <c r="L369" s="248"/>
      <c r="M369" s="202"/>
      <c r="N369" s="301">
        <v>2</v>
      </c>
      <c r="O369" s="302" t="s">
        <v>161</v>
      </c>
      <c r="P369" s="302"/>
      <c r="Q369" s="302"/>
      <c r="R369" s="193" t="s">
        <v>206</v>
      </c>
      <c r="S369" s="302"/>
      <c r="T369" s="194"/>
      <c r="U369" s="195"/>
    </row>
    <row r="370" spans="1:21" ht="36.75" customHeight="1">
      <c r="A370" s="233"/>
      <c r="B370" s="239"/>
      <c r="C370" s="178">
        <v>3</v>
      </c>
      <c r="D370" s="163" t="s">
        <v>317</v>
      </c>
      <c r="E370" s="163"/>
      <c r="F370" s="163" t="s">
        <v>21</v>
      </c>
      <c r="G370" s="198" t="s">
        <v>318</v>
      </c>
      <c r="H370" s="163" t="s">
        <v>32</v>
      </c>
      <c r="I370" s="164">
        <v>2</v>
      </c>
      <c r="J370" s="167">
        <v>7392880</v>
      </c>
      <c r="K370" s="166">
        <f t="shared" ref="K370:K375" si="28">I370*J370</f>
        <v>14785760</v>
      </c>
      <c r="L370" s="248"/>
      <c r="M370" s="202"/>
      <c r="N370" s="178">
        <v>3</v>
      </c>
      <c r="O370" s="163" t="s">
        <v>317</v>
      </c>
      <c r="P370" s="163"/>
      <c r="Q370" s="163" t="s">
        <v>21</v>
      </c>
      <c r="R370" s="155" t="s">
        <v>318</v>
      </c>
      <c r="S370" s="163" t="s">
        <v>32</v>
      </c>
      <c r="T370" s="164">
        <v>2</v>
      </c>
      <c r="U370" s="167">
        <v>7392880</v>
      </c>
    </row>
    <row r="371" spans="1:21" ht="30" customHeight="1">
      <c r="A371" s="233"/>
      <c r="B371" s="239"/>
      <c r="C371" s="178">
        <v>4</v>
      </c>
      <c r="D371" s="163" t="s">
        <v>319</v>
      </c>
      <c r="E371" s="163"/>
      <c r="F371" s="163" t="s">
        <v>21</v>
      </c>
      <c r="G371" s="198" t="s">
        <v>320</v>
      </c>
      <c r="H371" s="163" t="s">
        <v>32</v>
      </c>
      <c r="I371" s="164">
        <v>1</v>
      </c>
      <c r="J371" s="167">
        <v>22426331</v>
      </c>
      <c r="K371" s="166">
        <f t="shared" si="28"/>
        <v>22426331</v>
      </c>
      <c r="L371" s="248"/>
      <c r="M371" s="202"/>
      <c r="N371" s="178">
        <v>4</v>
      </c>
      <c r="O371" s="163" t="s">
        <v>319</v>
      </c>
      <c r="P371" s="163"/>
      <c r="Q371" s="163" t="s">
        <v>21</v>
      </c>
      <c r="R371" s="155" t="s">
        <v>320</v>
      </c>
      <c r="S371" s="163" t="s">
        <v>32</v>
      </c>
      <c r="T371" s="164">
        <v>1</v>
      </c>
      <c r="U371" s="167">
        <v>22426331</v>
      </c>
    </row>
    <row r="372" spans="1:21" ht="26.25" customHeight="1">
      <c r="A372" s="233"/>
      <c r="B372" s="239"/>
      <c r="C372" s="178">
        <v>5</v>
      </c>
      <c r="D372" s="163" t="s">
        <v>321</v>
      </c>
      <c r="E372" s="163"/>
      <c r="F372" s="163" t="s">
        <v>21</v>
      </c>
      <c r="G372" s="155" t="s">
        <v>322</v>
      </c>
      <c r="H372" s="163" t="s">
        <v>32</v>
      </c>
      <c r="I372" s="164">
        <v>1</v>
      </c>
      <c r="J372" s="167">
        <v>26484430</v>
      </c>
      <c r="K372" s="166">
        <f t="shared" si="28"/>
        <v>26484430</v>
      </c>
      <c r="L372" s="248"/>
      <c r="M372" s="202"/>
      <c r="N372" s="178">
        <v>5</v>
      </c>
      <c r="O372" s="163" t="s">
        <v>321</v>
      </c>
      <c r="P372" s="163"/>
      <c r="Q372" s="163" t="s">
        <v>21</v>
      </c>
      <c r="R372" s="155" t="s">
        <v>322</v>
      </c>
      <c r="S372" s="163" t="s">
        <v>32</v>
      </c>
      <c r="T372" s="164">
        <v>1</v>
      </c>
      <c r="U372" s="167">
        <v>6878484</v>
      </c>
    </row>
    <row r="373" spans="1:21" ht="28.5" customHeight="1">
      <c r="A373" s="233"/>
      <c r="B373" s="239"/>
      <c r="C373" s="178">
        <v>6</v>
      </c>
      <c r="D373" s="163" t="s">
        <v>260</v>
      </c>
      <c r="E373" s="163"/>
      <c r="F373" s="163" t="s">
        <v>21</v>
      </c>
      <c r="G373" s="155" t="s">
        <v>261</v>
      </c>
      <c r="H373" s="163" t="s">
        <v>32</v>
      </c>
      <c r="I373" s="164">
        <v>1</v>
      </c>
      <c r="J373" s="167">
        <v>24447166</v>
      </c>
      <c r="K373" s="166">
        <f t="shared" si="28"/>
        <v>24447166</v>
      </c>
      <c r="L373" s="248"/>
      <c r="M373" s="202"/>
      <c r="N373" s="178">
        <v>6</v>
      </c>
      <c r="O373" s="163" t="s">
        <v>260</v>
      </c>
      <c r="P373" s="163"/>
      <c r="Q373" s="163" t="s">
        <v>21</v>
      </c>
      <c r="R373" s="155" t="s">
        <v>261</v>
      </c>
      <c r="S373" s="163" t="s">
        <v>32</v>
      </c>
      <c r="T373" s="164">
        <v>1</v>
      </c>
      <c r="U373" s="167">
        <v>24447166</v>
      </c>
    </row>
    <row r="374" spans="1:21" ht="34.5" customHeight="1">
      <c r="A374" s="233"/>
      <c r="B374" s="239"/>
      <c r="C374" s="178">
        <v>7</v>
      </c>
      <c r="D374" s="163" t="s">
        <v>264</v>
      </c>
      <c r="E374" s="163"/>
      <c r="F374" s="163" t="s">
        <v>21</v>
      </c>
      <c r="G374" s="198" t="s">
        <v>265</v>
      </c>
      <c r="H374" s="163" t="s">
        <v>32</v>
      </c>
      <c r="I374" s="164">
        <v>1</v>
      </c>
      <c r="J374" s="167">
        <v>45002672</v>
      </c>
      <c r="K374" s="166">
        <f t="shared" si="28"/>
        <v>45002672</v>
      </c>
      <c r="L374" s="248"/>
      <c r="M374" s="202"/>
      <c r="N374" s="178">
        <v>7</v>
      </c>
      <c r="O374" s="163" t="s">
        <v>264</v>
      </c>
      <c r="P374" s="163"/>
      <c r="Q374" s="163" t="s">
        <v>21</v>
      </c>
      <c r="R374" s="155" t="s">
        <v>265</v>
      </c>
      <c r="S374" s="163" t="s">
        <v>32</v>
      </c>
      <c r="T374" s="164">
        <v>1</v>
      </c>
      <c r="U374" s="167">
        <v>45002672</v>
      </c>
    </row>
    <row r="375" spans="1:21" ht="30" customHeight="1">
      <c r="A375" s="233"/>
      <c r="B375" s="239"/>
      <c r="C375" s="178">
        <v>8</v>
      </c>
      <c r="D375" s="163" t="s">
        <v>256</v>
      </c>
      <c r="E375" s="163"/>
      <c r="F375" s="163" t="s">
        <v>21</v>
      </c>
      <c r="G375" s="155" t="s">
        <v>257</v>
      </c>
      <c r="H375" s="163" t="s">
        <v>32</v>
      </c>
      <c r="I375" s="164">
        <v>1</v>
      </c>
      <c r="J375" s="167">
        <v>39726644</v>
      </c>
      <c r="K375" s="166">
        <f t="shared" si="28"/>
        <v>39726644</v>
      </c>
      <c r="L375" s="248"/>
      <c r="M375" s="202"/>
      <c r="N375" s="178">
        <v>8</v>
      </c>
      <c r="O375" s="163" t="s">
        <v>256</v>
      </c>
      <c r="P375" s="163"/>
      <c r="Q375" s="163" t="s">
        <v>21</v>
      </c>
      <c r="R375" s="155" t="s">
        <v>257</v>
      </c>
      <c r="S375" s="163" t="s">
        <v>32</v>
      </c>
      <c r="T375" s="164">
        <v>1</v>
      </c>
      <c r="U375" s="167">
        <v>10317726</v>
      </c>
    </row>
    <row r="376" spans="1:21" ht="16.5" customHeight="1">
      <c r="A376" s="233"/>
      <c r="B376" s="239"/>
      <c r="C376" s="629" t="s">
        <v>41</v>
      </c>
      <c r="D376" s="630"/>
      <c r="E376" s="630"/>
      <c r="F376" s="630"/>
      <c r="G376" s="630"/>
      <c r="H376" s="631"/>
      <c r="I376" s="161"/>
      <c r="J376" s="162"/>
      <c r="K376" s="255">
        <f>SUM(K370:K375)</f>
        <v>172873003</v>
      </c>
      <c r="L376" s="248"/>
      <c r="M376" s="202"/>
      <c r="N376" s="629" t="s">
        <v>41</v>
      </c>
      <c r="O376" s="630"/>
      <c r="P376" s="630"/>
      <c r="Q376" s="630"/>
      <c r="R376" s="630"/>
      <c r="S376" s="631"/>
      <c r="T376" s="161"/>
      <c r="U376" s="162"/>
    </row>
    <row r="377" spans="1:21" ht="27" customHeight="1">
      <c r="A377" s="233"/>
      <c r="B377" s="239"/>
      <c r="C377" s="207">
        <v>9</v>
      </c>
      <c r="D377" s="159" t="s">
        <v>268</v>
      </c>
      <c r="E377" s="159" t="s">
        <v>21</v>
      </c>
      <c r="F377" s="159"/>
      <c r="G377" s="197" t="s">
        <v>269</v>
      </c>
      <c r="H377" s="159"/>
      <c r="I377" s="188"/>
      <c r="J377" s="189"/>
      <c r="K377" s="190"/>
      <c r="L377" s="248"/>
      <c r="M377" s="202"/>
      <c r="N377" s="207">
        <v>9</v>
      </c>
      <c r="O377" s="159" t="s">
        <v>268</v>
      </c>
      <c r="P377" s="159" t="s">
        <v>21</v>
      </c>
      <c r="Q377" s="159"/>
      <c r="R377" s="197" t="s">
        <v>269</v>
      </c>
      <c r="S377" s="159"/>
      <c r="T377" s="188"/>
      <c r="U377" s="189"/>
    </row>
    <row r="378" spans="1:21" ht="27.75" customHeight="1">
      <c r="A378" s="233"/>
      <c r="B378" s="239"/>
      <c r="C378" s="178">
        <v>10</v>
      </c>
      <c r="D378" s="163" t="s">
        <v>323</v>
      </c>
      <c r="E378" s="163"/>
      <c r="F378" s="163" t="s">
        <v>21</v>
      </c>
      <c r="G378" s="198" t="s">
        <v>324</v>
      </c>
      <c r="H378" s="163" t="s">
        <v>32</v>
      </c>
      <c r="I378" s="164">
        <v>1</v>
      </c>
      <c r="J378" s="167">
        <v>11846556</v>
      </c>
      <c r="K378" s="166">
        <f t="shared" ref="K378:K381" si="29">I378*J378</f>
        <v>11846556</v>
      </c>
      <c r="L378" s="248"/>
      <c r="M378" s="202"/>
      <c r="N378" s="178">
        <v>10</v>
      </c>
      <c r="O378" s="163" t="s">
        <v>323</v>
      </c>
      <c r="P378" s="163"/>
      <c r="Q378" s="163" t="s">
        <v>21</v>
      </c>
      <c r="R378" s="155" t="s">
        <v>324</v>
      </c>
      <c r="S378" s="163" t="s">
        <v>32</v>
      </c>
      <c r="T378" s="164">
        <v>1</v>
      </c>
      <c r="U378" s="167">
        <v>11846556</v>
      </c>
    </row>
    <row r="379" spans="1:21" ht="23.25" customHeight="1">
      <c r="A379" s="233"/>
      <c r="B379" s="239"/>
      <c r="C379" s="178">
        <v>11</v>
      </c>
      <c r="D379" s="163" t="s">
        <v>325</v>
      </c>
      <c r="E379" s="163"/>
      <c r="F379" s="163" t="s">
        <v>21</v>
      </c>
      <c r="G379" s="155" t="s">
        <v>326</v>
      </c>
      <c r="H379" s="163" t="s">
        <v>32</v>
      </c>
      <c r="I379" s="164">
        <v>2</v>
      </c>
      <c r="J379" s="167">
        <v>3473852</v>
      </c>
      <c r="K379" s="166">
        <f t="shared" si="29"/>
        <v>6947704</v>
      </c>
      <c r="L379" s="248"/>
      <c r="M379" s="202"/>
      <c r="N379" s="178">
        <v>11</v>
      </c>
      <c r="O379" s="163" t="s">
        <v>325</v>
      </c>
      <c r="P379" s="163"/>
      <c r="Q379" s="163" t="s">
        <v>21</v>
      </c>
      <c r="R379" s="155" t="s">
        <v>326</v>
      </c>
      <c r="S379" s="163" t="s">
        <v>32</v>
      </c>
      <c r="T379" s="164">
        <v>2</v>
      </c>
      <c r="U379" s="167">
        <v>3473852</v>
      </c>
    </row>
    <row r="380" spans="1:21" ht="25.5" customHeight="1">
      <c r="A380" s="233"/>
      <c r="B380" s="239"/>
      <c r="C380" s="178">
        <v>12</v>
      </c>
      <c r="D380" s="163" t="s">
        <v>270</v>
      </c>
      <c r="E380" s="163"/>
      <c r="F380" s="163" t="s">
        <v>21</v>
      </c>
      <c r="G380" s="155" t="s">
        <v>271</v>
      </c>
      <c r="H380" s="163" t="s">
        <v>32</v>
      </c>
      <c r="I380" s="164">
        <v>1</v>
      </c>
      <c r="J380" s="167">
        <v>16132600</v>
      </c>
      <c r="K380" s="166">
        <f t="shared" si="29"/>
        <v>16132600</v>
      </c>
      <c r="L380" s="248"/>
      <c r="M380" s="202"/>
      <c r="N380" s="178">
        <v>12</v>
      </c>
      <c r="O380" s="163" t="s">
        <v>270</v>
      </c>
      <c r="P380" s="163"/>
      <c r="Q380" s="163" t="s">
        <v>21</v>
      </c>
      <c r="R380" s="155" t="s">
        <v>271</v>
      </c>
      <c r="S380" s="163" t="s">
        <v>32</v>
      </c>
      <c r="T380" s="164">
        <v>1</v>
      </c>
      <c r="U380" s="167">
        <v>16132600</v>
      </c>
    </row>
    <row r="381" spans="1:21" ht="28.5" customHeight="1">
      <c r="A381" s="233"/>
      <c r="B381" s="239"/>
      <c r="C381" s="178">
        <v>13</v>
      </c>
      <c r="D381" s="163" t="s">
        <v>272</v>
      </c>
      <c r="E381" s="163"/>
      <c r="F381" s="163" t="s">
        <v>21</v>
      </c>
      <c r="G381" s="155" t="s">
        <v>273</v>
      </c>
      <c r="H381" s="163" t="s">
        <v>32</v>
      </c>
      <c r="I381" s="164">
        <v>2</v>
      </c>
      <c r="J381" s="167">
        <v>5210778</v>
      </c>
      <c r="K381" s="166">
        <f t="shared" si="29"/>
        <v>10421556</v>
      </c>
      <c r="L381" s="248"/>
      <c r="M381" s="202"/>
      <c r="N381" s="178">
        <v>13</v>
      </c>
      <c r="O381" s="163" t="s">
        <v>272</v>
      </c>
      <c r="P381" s="163"/>
      <c r="Q381" s="163" t="s">
        <v>21</v>
      </c>
      <c r="R381" s="155" t="s">
        <v>273</v>
      </c>
      <c r="S381" s="163" t="s">
        <v>32</v>
      </c>
      <c r="T381" s="164">
        <v>2</v>
      </c>
      <c r="U381" s="167">
        <v>5210778</v>
      </c>
    </row>
    <row r="382" spans="1:21" ht="16.5" customHeight="1">
      <c r="A382" s="233"/>
      <c r="B382" s="239"/>
      <c r="C382" s="629" t="s">
        <v>41</v>
      </c>
      <c r="D382" s="630"/>
      <c r="E382" s="630"/>
      <c r="F382" s="630"/>
      <c r="G382" s="630"/>
      <c r="H382" s="631"/>
      <c r="I382" s="161"/>
      <c r="J382" s="162"/>
      <c r="K382" s="255">
        <f>SUM(K378:K381)</f>
        <v>45348416</v>
      </c>
      <c r="L382" s="248"/>
      <c r="M382" s="202"/>
      <c r="N382" s="629" t="s">
        <v>41</v>
      </c>
      <c r="O382" s="630"/>
      <c r="P382" s="630"/>
      <c r="Q382" s="630"/>
      <c r="R382" s="630"/>
      <c r="S382" s="631"/>
      <c r="T382" s="161"/>
      <c r="U382" s="162"/>
    </row>
    <row r="383" spans="1:21" ht="35.25" customHeight="1">
      <c r="A383" s="233"/>
      <c r="B383" s="239"/>
      <c r="C383" s="207">
        <v>14</v>
      </c>
      <c r="D383" s="159" t="s">
        <v>327</v>
      </c>
      <c r="E383" s="159" t="s">
        <v>21</v>
      </c>
      <c r="F383" s="159"/>
      <c r="G383" s="197" t="s">
        <v>328</v>
      </c>
      <c r="H383" s="159"/>
      <c r="I383" s="188"/>
      <c r="J383" s="189"/>
      <c r="K383" s="190"/>
      <c r="L383" s="248"/>
      <c r="M383" s="202"/>
      <c r="N383" s="207">
        <v>14</v>
      </c>
      <c r="O383" s="159" t="s">
        <v>327</v>
      </c>
      <c r="P383" s="159" t="s">
        <v>21</v>
      </c>
      <c r="Q383" s="159"/>
      <c r="R383" s="197" t="s">
        <v>328</v>
      </c>
      <c r="S383" s="159"/>
      <c r="T383" s="188"/>
      <c r="U383" s="189"/>
    </row>
    <row r="384" spans="1:21" ht="28.5" customHeight="1">
      <c r="A384" s="233"/>
      <c r="B384" s="243"/>
      <c r="C384" s="178">
        <v>15</v>
      </c>
      <c r="D384" s="163" t="s">
        <v>329</v>
      </c>
      <c r="E384" s="163"/>
      <c r="F384" s="163" t="s">
        <v>21</v>
      </c>
      <c r="G384" s="198" t="s">
        <v>330</v>
      </c>
      <c r="H384" s="163" t="s">
        <v>32</v>
      </c>
      <c r="I384" s="164">
        <v>1</v>
      </c>
      <c r="J384" s="167">
        <v>86433151</v>
      </c>
      <c r="K384" s="166">
        <f t="shared" ref="K384:K385" si="30">I384*J384</f>
        <v>86433151</v>
      </c>
      <c r="L384" s="248"/>
      <c r="M384" s="202"/>
      <c r="N384" s="178">
        <v>15</v>
      </c>
      <c r="O384" s="163" t="s">
        <v>329</v>
      </c>
      <c r="P384" s="163"/>
      <c r="Q384" s="163" t="s">
        <v>21</v>
      </c>
      <c r="R384" s="155" t="s">
        <v>330</v>
      </c>
      <c r="S384" s="163" t="s">
        <v>32</v>
      </c>
      <c r="T384" s="164">
        <v>1</v>
      </c>
      <c r="U384" s="167">
        <v>82948593</v>
      </c>
    </row>
    <row r="385" spans="1:21" ht="19.5" customHeight="1">
      <c r="A385" s="233"/>
      <c r="B385" s="243"/>
      <c r="C385" s="178">
        <v>16</v>
      </c>
      <c r="D385" s="163" t="s">
        <v>331</v>
      </c>
      <c r="E385" s="163"/>
      <c r="F385" s="163" t="s">
        <v>21</v>
      </c>
      <c r="G385" s="198" t="s">
        <v>332</v>
      </c>
      <c r="H385" s="163" t="s">
        <v>32</v>
      </c>
      <c r="I385" s="164">
        <v>1</v>
      </c>
      <c r="J385" s="167">
        <v>186521377</v>
      </c>
      <c r="K385" s="166">
        <f t="shared" si="30"/>
        <v>186521377</v>
      </c>
      <c r="L385" s="248"/>
      <c r="M385" s="202"/>
      <c r="N385" s="178">
        <v>16</v>
      </c>
      <c r="O385" s="163" t="s">
        <v>331</v>
      </c>
      <c r="P385" s="163"/>
      <c r="Q385" s="163" t="s">
        <v>21</v>
      </c>
      <c r="R385" s="155" t="s">
        <v>332</v>
      </c>
      <c r="S385" s="163" t="s">
        <v>32</v>
      </c>
      <c r="T385" s="164">
        <v>1</v>
      </c>
      <c r="U385" s="167">
        <v>178998729</v>
      </c>
    </row>
    <row r="386" spans="1:21" ht="16.5" customHeight="1">
      <c r="A386" s="233"/>
      <c r="B386" s="239"/>
      <c r="C386" s="629" t="s">
        <v>41</v>
      </c>
      <c r="D386" s="630"/>
      <c r="E386" s="630"/>
      <c r="F386" s="630"/>
      <c r="G386" s="630"/>
      <c r="H386" s="631"/>
      <c r="I386" s="161"/>
      <c r="J386" s="162"/>
      <c r="K386" s="255">
        <f>SUM(K384:K385)</f>
        <v>272954528</v>
      </c>
      <c r="L386" s="248"/>
      <c r="M386" s="202"/>
      <c r="N386" s="629" t="s">
        <v>41</v>
      </c>
      <c r="O386" s="630"/>
      <c r="P386" s="630"/>
      <c r="Q386" s="630"/>
      <c r="R386" s="630"/>
      <c r="S386" s="631"/>
      <c r="T386" s="161"/>
      <c r="U386" s="162"/>
    </row>
    <row r="387" spans="1:21" ht="41.25" customHeight="1">
      <c r="A387" s="233"/>
      <c r="B387" s="239"/>
      <c r="C387" s="207">
        <v>17</v>
      </c>
      <c r="D387" s="159" t="s">
        <v>168</v>
      </c>
      <c r="E387" s="159" t="s">
        <v>21</v>
      </c>
      <c r="F387" s="159"/>
      <c r="G387" s="197" t="s">
        <v>169</v>
      </c>
      <c r="H387" s="159"/>
      <c r="I387" s="188"/>
      <c r="J387" s="189"/>
      <c r="K387" s="190"/>
      <c r="L387" s="248"/>
      <c r="M387" s="202"/>
      <c r="N387" s="207">
        <v>17</v>
      </c>
      <c r="O387" s="159" t="s">
        <v>168</v>
      </c>
      <c r="P387" s="159" t="s">
        <v>21</v>
      </c>
      <c r="Q387" s="159"/>
      <c r="R387" s="197" t="s">
        <v>169</v>
      </c>
      <c r="S387" s="159"/>
      <c r="T387" s="188"/>
      <c r="U387" s="189"/>
    </row>
    <row r="388" spans="1:21" ht="24.75" customHeight="1">
      <c r="A388" s="233"/>
      <c r="B388" s="243"/>
      <c r="C388" s="178">
        <v>18</v>
      </c>
      <c r="D388" s="163" t="s">
        <v>333</v>
      </c>
      <c r="E388" s="163"/>
      <c r="F388" s="163" t="s">
        <v>21</v>
      </c>
      <c r="G388" s="155" t="s">
        <v>334</v>
      </c>
      <c r="H388" s="163" t="s">
        <v>32</v>
      </c>
      <c r="I388" s="164">
        <v>1</v>
      </c>
      <c r="J388" s="167">
        <v>21588318.360000003</v>
      </c>
      <c r="K388" s="166">
        <f>I388*J388</f>
        <v>21588318.360000003</v>
      </c>
      <c r="L388" s="248"/>
      <c r="M388" s="202"/>
      <c r="N388" s="178">
        <v>18</v>
      </c>
      <c r="O388" s="163" t="s">
        <v>333</v>
      </c>
      <c r="P388" s="163"/>
      <c r="Q388" s="163" t="s">
        <v>21</v>
      </c>
      <c r="R388" s="155" t="s">
        <v>334</v>
      </c>
      <c r="S388" s="163" t="s">
        <v>32</v>
      </c>
      <c r="T388" s="164">
        <v>1</v>
      </c>
      <c r="U388" s="167">
        <v>21588318.360000003</v>
      </c>
    </row>
    <row r="389" spans="1:21" ht="16.5" customHeight="1">
      <c r="A389" s="233"/>
      <c r="B389" s="239"/>
      <c r="C389" s="654" t="s">
        <v>41</v>
      </c>
      <c r="D389" s="655"/>
      <c r="E389" s="655"/>
      <c r="F389" s="655"/>
      <c r="G389" s="655"/>
      <c r="H389" s="656"/>
      <c r="I389" s="161"/>
      <c r="J389" s="162"/>
      <c r="K389" s="255">
        <f>SUM(K388)</f>
        <v>21588318.360000003</v>
      </c>
      <c r="L389" s="248"/>
      <c r="M389" s="202"/>
      <c r="N389" s="654" t="s">
        <v>41</v>
      </c>
      <c r="O389" s="655"/>
      <c r="P389" s="655"/>
      <c r="Q389" s="655"/>
      <c r="R389" s="655"/>
      <c r="S389" s="656"/>
      <c r="T389" s="161"/>
      <c r="U389" s="162"/>
    </row>
    <row r="390" spans="1:21" ht="16.5" customHeight="1">
      <c r="A390" s="233"/>
      <c r="B390" s="239"/>
      <c r="C390" s="632" t="s">
        <v>223</v>
      </c>
      <c r="D390" s="633"/>
      <c r="E390" s="633"/>
      <c r="F390" s="633"/>
      <c r="G390" s="633"/>
      <c r="H390" s="633"/>
      <c r="I390" s="633"/>
      <c r="J390" s="634"/>
      <c r="K390" s="256">
        <f>ROUND(K376+K382+K386+K389,0)</f>
        <v>512764265</v>
      </c>
      <c r="L390" s="248"/>
      <c r="M390" s="202"/>
      <c r="N390" s="632" t="s">
        <v>42</v>
      </c>
      <c r="O390" s="633"/>
      <c r="P390" s="633"/>
      <c r="Q390" s="633"/>
      <c r="R390" s="633"/>
      <c r="S390" s="633"/>
      <c r="T390" s="633"/>
      <c r="U390" s="634"/>
    </row>
    <row r="391" spans="1:21" ht="16.5" customHeight="1">
      <c r="A391" s="233"/>
      <c r="B391" s="239"/>
      <c r="C391" s="235"/>
      <c r="D391" s="235"/>
      <c r="E391" s="235"/>
      <c r="F391" s="235"/>
      <c r="G391" s="235"/>
      <c r="H391" s="235"/>
      <c r="I391" s="235"/>
      <c r="J391" s="235"/>
      <c r="K391" s="235"/>
      <c r="L391" s="248"/>
      <c r="M391" s="202"/>
      <c r="N391" s="235"/>
      <c r="O391" s="235"/>
      <c r="P391" s="235"/>
      <c r="Q391" s="235"/>
      <c r="R391" s="235"/>
      <c r="S391" s="235"/>
      <c r="T391" s="235"/>
      <c r="U391" s="235"/>
    </row>
    <row r="392" spans="1:21" ht="16.5" customHeight="1">
      <c r="A392" s="233"/>
      <c r="B392" s="239"/>
      <c r="C392" s="235"/>
      <c r="D392" s="235"/>
      <c r="E392" s="235"/>
      <c r="F392" s="235"/>
      <c r="G392" s="235"/>
      <c r="H392" s="235"/>
      <c r="I392" s="235"/>
      <c r="J392" s="235"/>
      <c r="K392" s="235"/>
      <c r="L392" s="248"/>
      <c r="M392" s="202"/>
      <c r="N392" s="235"/>
      <c r="O392" s="235"/>
      <c r="P392" s="235"/>
      <c r="Q392" s="235"/>
      <c r="R392" s="235"/>
      <c r="S392" s="235"/>
      <c r="T392" s="235"/>
      <c r="U392" s="235"/>
    </row>
    <row r="393" spans="1:21" ht="16.5" customHeight="1">
      <c r="A393" s="233"/>
      <c r="B393" s="239"/>
      <c r="C393" s="235"/>
      <c r="D393" s="235"/>
      <c r="E393" s="235"/>
      <c r="F393" s="235"/>
      <c r="G393" s="235"/>
      <c r="H393" s="235"/>
      <c r="I393" s="235"/>
      <c r="J393" s="235"/>
      <c r="K393" s="235"/>
      <c r="L393" s="248"/>
      <c r="M393" s="202"/>
      <c r="N393" s="235"/>
      <c r="O393" s="235"/>
      <c r="P393" s="235"/>
      <c r="Q393" s="235"/>
      <c r="R393" s="235"/>
      <c r="S393" s="235"/>
      <c r="T393" s="235"/>
      <c r="U393" s="235"/>
    </row>
    <row r="394" spans="1:21" ht="55.5" customHeight="1">
      <c r="A394" s="233"/>
      <c r="B394" s="247">
        <v>8</v>
      </c>
      <c r="C394" s="647" t="s">
        <v>335</v>
      </c>
      <c r="D394" s="633"/>
      <c r="E394" s="633"/>
      <c r="F394" s="633"/>
      <c r="G394" s="633"/>
      <c r="H394" s="633"/>
      <c r="I394" s="633"/>
      <c r="J394" s="633"/>
      <c r="K394" s="633"/>
      <c r="L394" s="248"/>
      <c r="M394" s="202"/>
      <c r="N394" s="647" t="s">
        <v>335</v>
      </c>
      <c r="O394" s="633"/>
      <c r="P394" s="633"/>
      <c r="Q394" s="633"/>
      <c r="R394" s="633"/>
      <c r="S394" s="633"/>
      <c r="T394" s="633"/>
      <c r="U394" s="633"/>
    </row>
    <row r="395" spans="1:21" ht="16.5" customHeight="1">
      <c r="A395" s="233"/>
      <c r="B395" s="239"/>
      <c r="C395" s="644" t="s">
        <v>10</v>
      </c>
      <c r="D395" s="645"/>
      <c r="E395" s="645"/>
      <c r="F395" s="645"/>
      <c r="G395" s="645"/>
      <c r="H395" s="645"/>
      <c r="I395" s="645"/>
      <c r="J395" s="645"/>
      <c r="K395" s="646"/>
      <c r="L395" s="248"/>
      <c r="M395" s="202"/>
      <c r="N395" s="644" t="s">
        <v>10</v>
      </c>
      <c r="O395" s="645"/>
      <c r="P395" s="645"/>
      <c r="Q395" s="645"/>
      <c r="R395" s="645"/>
      <c r="S395" s="645"/>
      <c r="T395" s="645"/>
      <c r="U395" s="646"/>
    </row>
    <row r="396" spans="1:21" ht="18" customHeight="1">
      <c r="A396" s="233"/>
      <c r="B396" s="239"/>
      <c r="C396" s="641" t="s">
        <v>11</v>
      </c>
      <c r="D396" s="635" t="s">
        <v>12</v>
      </c>
      <c r="E396" s="637" t="s">
        <v>13</v>
      </c>
      <c r="F396" s="638"/>
      <c r="G396" s="641" t="s">
        <v>14</v>
      </c>
      <c r="H396" s="635" t="s">
        <v>15</v>
      </c>
      <c r="I396" s="635" t="s">
        <v>16</v>
      </c>
      <c r="J396" s="643" t="s">
        <v>17</v>
      </c>
      <c r="K396" s="648" t="s">
        <v>18</v>
      </c>
      <c r="L396" s="248"/>
      <c r="M396" s="202"/>
      <c r="N396" s="641" t="s">
        <v>11</v>
      </c>
      <c r="O396" s="635" t="s">
        <v>12</v>
      </c>
      <c r="P396" s="637" t="s">
        <v>13</v>
      </c>
      <c r="Q396" s="638"/>
      <c r="R396" s="641" t="s">
        <v>14</v>
      </c>
      <c r="S396" s="635" t="s">
        <v>15</v>
      </c>
      <c r="T396" s="635" t="s">
        <v>16</v>
      </c>
      <c r="U396" s="643" t="s">
        <v>17</v>
      </c>
    </row>
    <row r="397" spans="1:21" ht="16.5" customHeight="1">
      <c r="A397" s="233"/>
      <c r="B397" s="239"/>
      <c r="C397" s="642"/>
      <c r="D397" s="636"/>
      <c r="E397" s="154" t="s">
        <v>19</v>
      </c>
      <c r="F397" s="154" t="s">
        <v>20</v>
      </c>
      <c r="G397" s="642"/>
      <c r="H397" s="636"/>
      <c r="I397" s="636"/>
      <c r="J397" s="636"/>
      <c r="K397" s="649"/>
      <c r="L397" s="248"/>
      <c r="M397" s="202"/>
      <c r="N397" s="642"/>
      <c r="O397" s="636"/>
      <c r="P397" s="154" t="s">
        <v>19</v>
      </c>
      <c r="Q397" s="154" t="s">
        <v>20</v>
      </c>
      <c r="R397" s="642"/>
      <c r="S397" s="636"/>
      <c r="T397" s="636"/>
      <c r="U397" s="636"/>
    </row>
    <row r="398" spans="1:21" ht="16.5" customHeight="1">
      <c r="A398" s="233"/>
      <c r="B398" s="239"/>
      <c r="C398" s="159">
        <v>1</v>
      </c>
      <c r="D398" s="159">
        <v>1</v>
      </c>
      <c r="E398" s="159" t="s">
        <v>21</v>
      </c>
      <c r="F398" s="159"/>
      <c r="G398" s="159" t="s">
        <v>54</v>
      </c>
      <c r="H398" s="159"/>
      <c r="I398" s="159"/>
      <c r="J398" s="159"/>
      <c r="K398" s="250"/>
      <c r="L398" s="248"/>
      <c r="M398" s="202"/>
      <c r="N398" s="159">
        <v>1</v>
      </c>
      <c r="O398" s="159" t="s">
        <v>55</v>
      </c>
      <c r="P398" s="159" t="s">
        <v>21</v>
      </c>
      <c r="Q398" s="159"/>
      <c r="R398" s="159" t="s">
        <v>56</v>
      </c>
      <c r="S398" s="159"/>
      <c r="T398" s="159"/>
      <c r="U398" s="159"/>
    </row>
    <row r="399" spans="1:21" ht="16.5" customHeight="1">
      <c r="A399" s="233"/>
      <c r="B399" s="239"/>
      <c r="C399" s="270">
        <v>2</v>
      </c>
      <c r="D399" s="291">
        <v>1.1000000000000001</v>
      </c>
      <c r="E399" s="291"/>
      <c r="F399" s="291"/>
      <c r="G399" s="291" t="s">
        <v>57</v>
      </c>
      <c r="H399" s="291"/>
      <c r="I399" s="291"/>
      <c r="J399" s="291"/>
      <c r="K399" s="296"/>
      <c r="L399" s="248"/>
      <c r="M399" s="202"/>
      <c r="N399" s="207"/>
      <c r="O399" s="159"/>
      <c r="P399" s="159"/>
      <c r="Q399" s="159"/>
      <c r="R399" s="159"/>
      <c r="S399" s="159"/>
      <c r="T399" s="159"/>
      <c r="U399" s="159"/>
    </row>
    <row r="400" spans="1:21" ht="50.25" customHeight="1">
      <c r="A400" s="233"/>
      <c r="B400" s="239"/>
      <c r="C400" s="178">
        <v>3</v>
      </c>
      <c r="D400" s="163" t="s">
        <v>58</v>
      </c>
      <c r="E400" s="163"/>
      <c r="F400" s="163" t="s">
        <v>21</v>
      </c>
      <c r="G400" s="155" t="s">
        <v>59</v>
      </c>
      <c r="H400" s="163" t="s">
        <v>60</v>
      </c>
      <c r="I400" s="163">
        <v>54.9</v>
      </c>
      <c r="J400" s="167">
        <v>2824</v>
      </c>
      <c r="K400" s="391">
        <f>J400*I400</f>
        <v>155037.6</v>
      </c>
      <c r="L400" s="201"/>
      <c r="M400" s="202"/>
      <c r="N400" s="252">
        <v>2</v>
      </c>
      <c r="O400" s="163" t="s">
        <v>61</v>
      </c>
      <c r="P400" s="163"/>
      <c r="Q400" s="163" t="s">
        <v>21</v>
      </c>
      <c r="R400" s="155" t="s">
        <v>59</v>
      </c>
      <c r="S400" s="163" t="s">
        <v>60</v>
      </c>
      <c r="T400" s="163">
        <v>54.9</v>
      </c>
      <c r="U400" s="313">
        <v>2030</v>
      </c>
    </row>
    <row r="401" spans="1:21" ht="32.25" customHeight="1">
      <c r="A401" s="233"/>
      <c r="B401" s="239"/>
      <c r="C401" s="178">
        <v>4</v>
      </c>
      <c r="D401" s="163" t="s">
        <v>62</v>
      </c>
      <c r="E401" s="163"/>
      <c r="F401" s="163" t="s">
        <v>21</v>
      </c>
      <c r="G401" s="155" t="s">
        <v>63</v>
      </c>
      <c r="H401" s="163" t="s">
        <v>25</v>
      </c>
      <c r="I401" s="164">
        <v>24.5</v>
      </c>
      <c r="J401" s="167">
        <v>2824</v>
      </c>
      <c r="K401" s="166">
        <f>I401*J401</f>
        <v>69188</v>
      </c>
      <c r="L401" s="248"/>
      <c r="M401" s="202"/>
      <c r="N401" s="178">
        <v>3</v>
      </c>
      <c r="O401" s="163" t="s">
        <v>62</v>
      </c>
      <c r="P401" s="163"/>
      <c r="Q401" s="163" t="s">
        <v>21</v>
      </c>
      <c r="R401" s="155" t="s">
        <v>63</v>
      </c>
      <c r="S401" s="163" t="s">
        <v>25</v>
      </c>
      <c r="T401" s="164">
        <v>24.5</v>
      </c>
      <c r="U401" s="167">
        <v>2824</v>
      </c>
    </row>
    <row r="402" spans="1:21" ht="16.5" customHeight="1">
      <c r="A402" s="233"/>
      <c r="B402" s="239"/>
      <c r="C402" s="629" t="s">
        <v>41</v>
      </c>
      <c r="D402" s="630"/>
      <c r="E402" s="630"/>
      <c r="F402" s="630"/>
      <c r="G402" s="630"/>
      <c r="H402" s="631"/>
      <c r="I402" s="161"/>
      <c r="J402" s="162"/>
      <c r="K402" s="255">
        <f>SUM(K400:K401)</f>
        <v>224225.6</v>
      </c>
      <c r="L402" s="248"/>
      <c r="M402" s="202"/>
      <c r="N402" s="629" t="s">
        <v>41</v>
      </c>
      <c r="O402" s="630"/>
      <c r="P402" s="630"/>
      <c r="Q402" s="630"/>
      <c r="R402" s="630"/>
      <c r="S402" s="631"/>
      <c r="T402" s="161"/>
      <c r="U402" s="162"/>
    </row>
    <row r="403" spans="1:21" ht="16.5" customHeight="1">
      <c r="A403" s="233"/>
      <c r="B403" s="239"/>
      <c r="C403" s="159">
        <v>5</v>
      </c>
      <c r="D403" s="159">
        <v>2.1</v>
      </c>
      <c r="E403" s="159" t="s">
        <v>21</v>
      </c>
      <c r="F403" s="159"/>
      <c r="G403" s="159" t="s">
        <v>65</v>
      </c>
      <c r="H403" s="159"/>
      <c r="I403" s="159"/>
      <c r="J403" s="159"/>
      <c r="K403" s="250"/>
      <c r="L403" s="248"/>
      <c r="M403" s="202"/>
      <c r="N403" s="159">
        <v>4</v>
      </c>
      <c r="O403" s="159" t="s">
        <v>66</v>
      </c>
      <c r="P403" s="159" t="s">
        <v>21</v>
      </c>
      <c r="Q403" s="159"/>
      <c r="R403" s="159" t="s">
        <v>67</v>
      </c>
      <c r="S403" s="159"/>
      <c r="T403" s="159"/>
      <c r="U403" s="159"/>
    </row>
    <row r="404" spans="1:21" ht="16.5" customHeight="1">
      <c r="A404" s="233"/>
      <c r="B404" s="239"/>
      <c r="C404" s="269">
        <v>6</v>
      </c>
      <c r="D404" s="270" t="s">
        <v>68</v>
      </c>
      <c r="E404" s="270"/>
      <c r="F404" s="270"/>
      <c r="G404" s="271" t="s">
        <v>69</v>
      </c>
      <c r="H404" s="270"/>
      <c r="I404" s="270"/>
      <c r="J404" s="270"/>
      <c r="K404" s="272"/>
      <c r="L404" s="248"/>
      <c r="M404" s="202"/>
      <c r="N404" s="269">
        <v>5</v>
      </c>
      <c r="O404" s="270"/>
      <c r="P404" s="270"/>
      <c r="Q404" s="270"/>
      <c r="R404" s="271" t="s">
        <v>228</v>
      </c>
      <c r="S404" s="270"/>
      <c r="T404" s="270"/>
      <c r="U404" s="270"/>
    </row>
    <row r="405" spans="1:21" ht="16.5" customHeight="1">
      <c r="A405" s="233"/>
      <c r="B405" s="239"/>
      <c r="C405" s="275">
        <v>7</v>
      </c>
      <c r="D405" s="178" t="s">
        <v>71</v>
      </c>
      <c r="E405" s="178"/>
      <c r="F405" s="178" t="s">
        <v>21</v>
      </c>
      <c r="G405" s="155" t="s">
        <v>72</v>
      </c>
      <c r="H405" s="178" t="s">
        <v>73</v>
      </c>
      <c r="I405" s="177">
        <v>125.05</v>
      </c>
      <c r="J405" s="180">
        <v>13594</v>
      </c>
      <c r="K405" s="174">
        <f>I405*J405</f>
        <v>1699929.7</v>
      </c>
      <c r="L405" s="248"/>
      <c r="M405" s="202"/>
      <c r="N405" s="275">
        <v>6</v>
      </c>
      <c r="O405" s="178" t="s">
        <v>71</v>
      </c>
      <c r="P405" s="178"/>
      <c r="Q405" s="178" t="s">
        <v>21</v>
      </c>
      <c r="R405" s="155" t="s">
        <v>229</v>
      </c>
      <c r="S405" s="178" t="s">
        <v>73</v>
      </c>
      <c r="T405" s="177">
        <v>125.05</v>
      </c>
      <c r="U405" s="180">
        <v>13594</v>
      </c>
    </row>
    <row r="406" spans="1:21" ht="16.5" customHeight="1">
      <c r="A406" s="233"/>
      <c r="B406" s="239"/>
      <c r="C406" s="269">
        <v>8</v>
      </c>
      <c r="D406" s="270" t="s">
        <v>76</v>
      </c>
      <c r="E406" s="270"/>
      <c r="F406" s="270"/>
      <c r="G406" s="271" t="s">
        <v>77</v>
      </c>
      <c r="H406" s="270"/>
      <c r="I406" s="270"/>
      <c r="J406" s="270"/>
      <c r="K406" s="272"/>
      <c r="L406" s="248"/>
      <c r="M406" s="202"/>
      <c r="N406" s="269">
        <v>7</v>
      </c>
      <c r="O406" s="270"/>
      <c r="P406" s="270"/>
      <c r="Q406" s="270"/>
      <c r="R406" s="271" t="s">
        <v>230</v>
      </c>
      <c r="S406" s="270"/>
      <c r="T406" s="270"/>
      <c r="U406" s="270"/>
    </row>
    <row r="407" spans="1:21" ht="31.5" customHeight="1">
      <c r="A407" s="233"/>
      <c r="B407" s="239"/>
      <c r="C407" s="275">
        <v>9</v>
      </c>
      <c r="D407" s="178" t="s">
        <v>79</v>
      </c>
      <c r="E407" s="178"/>
      <c r="F407" s="178" t="s">
        <v>21</v>
      </c>
      <c r="G407" s="176" t="s">
        <v>80</v>
      </c>
      <c r="H407" s="178" t="s">
        <v>73</v>
      </c>
      <c r="I407" s="177">
        <v>73.42</v>
      </c>
      <c r="J407" s="167">
        <v>18247</v>
      </c>
      <c r="K407" s="174">
        <f>I407*J407</f>
        <v>1339694.74</v>
      </c>
      <c r="L407" s="248"/>
      <c r="M407" s="202"/>
      <c r="N407" s="275">
        <v>8</v>
      </c>
      <c r="O407" s="178" t="s">
        <v>79</v>
      </c>
      <c r="P407" s="178"/>
      <c r="Q407" s="178" t="s">
        <v>21</v>
      </c>
      <c r="R407" s="176" t="s">
        <v>231</v>
      </c>
      <c r="S407" s="178" t="s">
        <v>73</v>
      </c>
      <c r="T407" s="177">
        <v>73.42</v>
      </c>
      <c r="U407" s="167">
        <v>18247</v>
      </c>
    </row>
    <row r="408" spans="1:21" ht="20.25" customHeight="1">
      <c r="A408" s="233"/>
      <c r="B408" s="239"/>
      <c r="C408" s="159">
        <v>10</v>
      </c>
      <c r="D408" s="159" t="s">
        <v>336</v>
      </c>
      <c r="E408" s="159" t="s">
        <v>21</v>
      </c>
      <c r="F408" s="159"/>
      <c r="G408" s="159" t="s">
        <v>337</v>
      </c>
      <c r="H408" s="159"/>
      <c r="I408" s="159"/>
      <c r="J408" s="159"/>
      <c r="K408" s="250"/>
      <c r="L408" s="248"/>
      <c r="M408" s="202"/>
      <c r="N408" s="278"/>
      <c r="O408" s="153"/>
      <c r="P408" s="153"/>
      <c r="Q408" s="153"/>
      <c r="R408" s="203"/>
      <c r="S408" s="153"/>
      <c r="T408" s="204"/>
      <c r="U408" s="314"/>
    </row>
    <row r="409" spans="1:21" ht="20.25" customHeight="1">
      <c r="A409" s="233"/>
      <c r="B409" s="239"/>
      <c r="C409" s="275">
        <v>11</v>
      </c>
      <c r="D409" s="178" t="s">
        <v>338</v>
      </c>
      <c r="E409" s="178"/>
      <c r="F409" s="178" t="s">
        <v>21</v>
      </c>
      <c r="G409" s="155" t="s">
        <v>339</v>
      </c>
      <c r="H409" s="178" t="s">
        <v>73</v>
      </c>
      <c r="I409" s="177">
        <v>85.050000000000011</v>
      </c>
      <c r="J409" s="180">
        <v>8298</v>
      </c>
      <c r="K409" s="174">
        <f>I409*J409</f>
        <v>705744.90000000014</v>
      </c>
      <c r="L409" s="248"/>
      <c r="M409" s="202"/>
      <c r="N409" s="278"/>
      <c r="O409" s="153"/>
      <c r="P409" s="153"/>
      <c r="Q409" s="153"/>
      <c r="R409" s="203"/>
      <c r="S409" s="153"/>
      <c r="T409" s="204"/>
      <c r="U409" s="314"/>
    </row>
    <row r="410" spans="1:21" ht="16.5" customHeight="1">
      <c r="A410" s="233"/>
      <c r="B410" s="239"/>
      <c r="C410" s="639" t="s">
        <v>41</v>
      </c>
      <c r="D410" s="640"/>
      <c r="E410" s="640"/>
      <c r="F410" s="640"/>
      <c r="G410" s="640"/>
      <c r="H410" s="153"/>
      <c r="I410" s="175"/>
      <c r="J410" s="179"/>
      <c r="K410" s="279">
        <f>SUM(K405:K409)</f>
        <v>3745369.34</v>
      </c>
      <c r="L410" s="248"/>
      <c r="M410" s="202"/>
      <c r="N410" s="639" t="s">
        <v>41</v>
      </c>
      <c r="O410" s="640"/>
      <c r="P410" s="640"/>
      <c r="Q410" s="640"/>
      <c r="R410" s="640"/>
      <c r="S410" s="153"/>
      <c r="T410" s="175"/>
      <c r="U410" s="179"/>
    </row>
    <row r="411" spans="1:21" ht="16.5" customHeight="1">
      <c r="A411" s="233"/>
      <c r="B411" s="239"/>
      <c r="C411" s="159">
        <v>12</v>
      </c>
      <c r="D411" s="159">
        <v>2.2000000000000002</v>
      </c>
      <c r="E411" s="159" t="s">
        <v>21</v>
      </c>
      <c r="F411" s="159"/>
      <c r="G411" s="159" t="s">
        <v>183</v>
      </c>
      <c r="H411" s="159"/>
      <c r="I411" s="159"/>
      <c r="J411" s="159"/>
      <c r="K411" s="250"/>
      <c r="L411" s="248"/>
      <c r="M411" s="202"/>
      <c r="N411" s="159">
        <v>16</v>
      </c>
      <c r="O411" s="159"/>
      <c r="P411" s="159" t="s">
        <v>21</v>
      </c>
      <c r="Q411" s="159"/>
      <c r="R411" s="159" t="s">
        <v>22</v>
      </c>
      <c r="S411" s="159"/>
      <c r="T411" s="159"/>
      <c r="U411" s="159"/>
    </row>
    <row r="412" spans="1:21" ht="36.75" customHeight="1">
      <c r="A412" s="233"/>
      <c r="B412" s="239"/>
      <c r="C412" s="163">
        <v>13</v>
      </c>
      <c r="D412" s="164" t="s">
        <v>83</v>
      </c>
      <c r="E412" s="163"/>
      <c r="F412" s="163" t="s">
        <v>340</v>
      </c>
      <c r="G412" s="155" t="s">
        <v>84</v>
      </c>
      <c r="H412" s="163" t="s">
        <v>85</v>
      </c>
      <c r="I412" s="163">
        <v>62.46</v>
      </c>
      <c r="J412" s="206">
        <v>20619</v>
      </c>
      <c r="K412" s="158">
        <f t="shared" ref="K412:K414" si="31">I412*J412</f>
        <v>1287862.74</v>
      </c>
      <c r="L412" s="248"/>
      <c r="M412" s="202"/>
      <c r="N412" s="163">
        <v>17</v>
      </c>
      <c r="O412" s="164" t="s">
        <v>86</v>
      </c>
      <c r="P412" s="163"/>
      <c r="Q412" s="163" t="s">
        <v>340</v>
      </c>
      <c r="R412" s="163" t="s">
        <v>84</v>
      </c>
      <c r="S412" s="163" t="s">
        <v>88</v>
      </c>
      <c r="T412" s="163">
        <v>62.46</v>
      </c>
      <c r="U412" s="163">
        <v>20619</v>
      </c>
    </row>
    <row r="413" spans="1:21" ht="40.5" customHeight="1">
      <c r="A413" s="233"/>
      <c r="B413" s="239"/>
      <c r="C413" s="163">
        <v>14</v>
      </c>
      <c r="D413" s="163" t="s">
        <v>289</v>
      </c>
      <c r="E413" s="163"/>
      <c r="F413" s="163" t="s">
        <v>21</v>
      </c>
      <c r="G413" s="155" t="s">
        <v>290</v>
      </c>
      <c r="H413" s="163" t="s">
        <v>85</v>
      </c>
      <c r="I413" s="163">
        <v>182.45</v>
      </c>
      <c r="J413" s="206">
        <v>54921</v>
      </c>
      <c r="K413" s="158">
        <f t="shared" si="31"/>
        <v>10020336.449999999</v>
      </c>
      <c r="L413" s="248"/>
      <c r="M413" s="202"/>
      <c r="N413" s="163">
        <v>18</v>
      </c>
      <c r="O413" s="163">
        <v>1.1100000000000001</v>
      </c>
      <c r="P413" s="163"/>
      <c r="Q413" s="163" t="s">
        <v>21</v>
      </c>
      <c r="R413" s="163" t="s">
        <v>232</v>
      </c>
      <c r="S413" s="163" t="s">
        <v>88</v>
      </c>
      <c r="T413" s="163">
        <v>182.45</v>
      </c>
      <c r="U413" s="163">
        <v>54922</v>
      </c>
    </row>
    <row r="414" spans="1:21" ht="28.5" customHeight="1">
      <c r="A414" s="233"/>
      <c r="B414" s="243"/>
      <c r="C414" s="163">
        <v>15</v>
      </c>
      <c r="D414" s="163" t="s">
        <v>341</v>
      </c>
      <c r="E414" s="163"/>
      <c r="F414" s="163" t="s">
        <v>21</v>
      </c>
      <c r="G414" s="155" t="s">
        <v>342</v>
      </c>
      <c r="H414" s="163" t="s">
        <v>85</v>
      </c>
      <c r="I414" s="163">
        <v>21.38</v>
      </c>
      <c r="J414" s="206">
        <v>64533</v>
      </c>
      <c r="K414" s="158">
        <f t="shared" si="31"/>
        <v>1379715.54</v>
      </c>
      <c r="L414" s="248"/>
      <c r="M414" s="202"/>
      <c r="N414" s="163">
        <v>19</v>
      </c>
      <c r="O414" s="163" t="s">
        <v>343</v>
      </c>
      <c r="P414" s="163"/>
      <c r="Q414" s="163" t="s">
        <v>21</v>
      </c>
      <c r="R414" s="163" t="s">
        <v>344</v>
      </c>
      <c r="S414" s="163" t="s">
        <v>73</v>
      </c>
      <c r="T414" s="163">
        <v>21.38</v>
      </c>
      <c r="U414" s="163">
        <v>64533</v>
      </c>
    </row>
    <row r="415" spans="1:21" ht="16.5" customHeight="1">
      <c r="A415" s="233"/>
      <c r="B415" s="239"/>
      <c r="C415" s="629" t="s">
        <v>41</v>
      </c>
      <c r="D415" s="630"/>
      <c r="E415" s="630"/>
      <c r="F415" s="630"/>
      <c r="G415" s="630"/>
      <c r="H415" s="631"/>
      <c r="I415" s="282"/>
      <c r="J415" s="282"/>
      <c r="K415" s="255">
        <f>SUM(K412:K414)</f>
        <v>12687914.73</v>
      </c>
      <c r="L415" s="248"/>
      <c r="M415" s="202"/>
      <c r="N415" s="629" t="s">
        <v>41</v>
      </c>
      <c r="O415" s="630"/>
      <c r="P415" s="630"/>
      <c r="Q415" s="630"/>
      <c r="R415" s="630"/>
      <c r="S415" s="631"/>
      <c r="T415" s="282"/>
      <c r="U415" s="282"/>
    </row>
    <row r="416" spans="1:21" ht="41.25" customHeight="1">
      <c r="A416" s="233"/>
      <c r="B416" s="239"/>
      <c r="C416" s="159">
        <v>16</v>
      </c>
      <c r="D416" s="159">
        <v>2.2999999999999998</v>
      </c>
      <c r="E416" s="159" t="s">
        <v>21</v>
      </c>
      <c r="F416" s="159"/>
      <c r="G416" s="159" t="s">
        <v>89</v>
      </c>
      <c r="H416" s="159"/>
      <c r="I416" s="159"/>
      <c r="J416" s="159"/>
      <c r="K416" s="250"/>
      <c r="L416" s="248"/>
      <c r="M416" s="202"/>
      <c r="N416" s="159">
        <v>22</v>
      </c>
      <c r="O416" s="159">
        <v>2.2999999999999998</v>
      </c>
      <c r="P416" s="159" t="s">
        <v>21</v>
      </c>
      <c r="Q416" s="159"/>
      <c r="R416" s="159" t="s">
        <v>89</v>
      </c>
      <c r="S416" s="159"/>
      <c r="T416" s="159"/>
      <c r="U416" s="159"/>
    </row>
    <row r="417" spans="1:21" ht="30" customHeight="1">
      <c r="A417" s="233"/>
      <c r="B417" s="239"/>
      <c r="C417" s="163">
        <v>17</v>
      </c>
      <c r="D417" s="183" t="s">
        <v>90</v>
      </c>
      <c r="E417" s="163"/>
      <c r="F417" s="163" t="s">
        <v>21</v>
      </c>
      <c r="G417" s="155" t="s">
        <v>91</v>
      </c>
      <c r="H417" s="163" t="s">
        <v>73</v>
      </c>
      <c r="I417" s="164">
        <v>221.06</v>
      </c>
      <c r="J417" s="167">
        <v>5350</v>
      </c>
      <c r="K417" s="166">
        <f t="shared" ref="K417:K420" si="32">I417*J417</f>
        <v>1182671</v>
      </c>
      <c r="L417" s="248"/>
      <c r="M417" s="202"/>
      <c r="N417" s="163">
        <v>23</v>
      </c>
      <c r="O417" s="183">
        <v>1.4</v>
      </c>
      <c r="P417" s="163"/>
      <c r="Q417" s="163" t="s">
        <v>21</v>
      </c>
      <c r="R417" s="155" t="s">
        <v>92</v>
      </c>
      <c r="S417" s="163" t="s">
        <v>73</v>
      </c>
      <c r="T417" s="164">
        <v>221.06</v>
      </c>
      <c r="U417" s="167">
        <v>5350</v>
      </c>
    </row>
    <row r="418" spans="1:21" ht="30.75" customHeight="1">
      <c r="A418" s="233"/>
      <c r="B418" s="239"/>
      <c r="C418" s="163">
        <v>18</v>
      </c>
      <c r="D418" s="183" t="s">
        <v>93</v>
      </c>
      <c r="E418" s="163"/>
      <c r="F418" s="163" t="s">
        <v>21</v>
      </c>
      <c r="G418" s="155" t="s">
        <v>94</v>
      </c>
      <c r="H418" s="163" t="s">
        <v>95</v>
      </c>
      <c r="I418" s="164">
        <v>5526.5</v>
      </c>
      <c r="J418" s="167">
        <v>1392</v>
      </c>
      <c r="K418" s="166">
        <f t="shared" si="32"/>
        <v>7692888</v>
      </c>
      <c r="L418" s="248"/>
      <c r="M418" s="202"/>
      <c r="N418" s="163">
        <v>24</v>
      </c>
      <c r="O418" s="183">
        <v>1.2</v>
      </c>
      <c r="P418" s="163"/>
      <c r="Q418" s="163" t="s">
        <v>21</v>
      </c>
      <c r="R418" s="155" t="s">
        <v>96</v>
      </c>
      <c r="S418" s="163" t="s">
        <v>97</v>
      </c>
      <c r="T418" s="164">
        <v>5526.5</v>
      </c>
      <c r="U418" s="167">
        <v>1392</v>
      </c>
    </row>
    <row r="419" spans="1:21" ht="30.75" customHeight="1">
      <c r="A419" s="233"/>
      <c r="B419" s="239"/>
      <c r="C419" s="163">
        <v>19</v>
      </c>
      <c r="D419" s="183" t="s">
        <v>98</v>
      </c>
      <c r="E419" s="163"/>
      <c r="F419" s="163" t="s">
        <v>21</v>
      </c>
      <c r="G419" s="155" t="s">
        <v>99</v>
      </c>
      <c r="H419" s="163" t="s">
        <v>73</v>
      </c>
      <c r="I419" s="164">
        <v>221.06</v>
      </c>
      <c r="J419" s="167">
        <v>3571</v>
      </c>
      <c r="K419" s="166">
        <f t="shared" si="32"/>
        <v>789405.26</v>
      </c>
      <c r="L419" s="248"/>
      <c r="M419" s="202"/>
      <c r="N419" s="163"/>
      <c r="O419" s="183"/>
      <c r="P419" s="163"/>
      <c r="Q419" s="163"/>
      <c r="R419" s="155"/>
      <c r="S419" s="163"/>
      <c r="T419" s="164"/>
      <c r="U419" s="167"/>
    </row>
    <row r="420" spans="1:21" ht="36" customHeight="1">
      <c r="A420" s="233"/>
      <c r="B420" s="239"/>
      <c r="C420" s="163">
        <v>20</v>
      </c>
      <c r="D420" s="183" t="s">
        <v>345</v>
      </c>
      <c r="E420" s="163"/>
      <c r="F420" s="163" t="s">
        <v>21</v>
      </c>
      <c r="G420" s="155" t="s">
        <v>346</v>
      </c>
      <c r="H420" s="163" t="s">
        <v>60</v>
      </c>
      <c r="I420" s="164">
        <v>12</v>
      </c>
      <c r="J420" s="167">
        <v>66501</v>
      </c>
      <c r="K420" s="166">
        <f t="shared" si="32"/>
        <v>798012</v>
      </c>
      <c r="L420" s="248"/>
      <c r="M420" s="202"/>
      <c r="N420" s="163">
        <v>25</v>
      </c>
      <c r="O420" s="183">
        <v>1.5</v>
      </c>
      <c r="P420" s="163"/>
      <c r="Q420" s="163" t="s">
        <v>21</v>
      </c>
      <c r="R420" s="155" t="s">
        <v>100</v>
      </c>
      <c r="S420" s="163" t="s">
        <v>73</v>
      </c>
      <c r="T420" s="164">
        <v>221.06</v>
      </c>
      <c r="U420" s="167">
        <v>3571</v>
      </c>
    </row>
    <row r="421" spans="1:21" ht="16.5" customHeight="1">
      <c r="A421" s="233"/>
      <c r="B421" s="239"/>
      <c r="C421" s="629" t="s">
        <v>41</v>
      </c>
      <c r="D421" s="630"/>
      <c r="E421" s="630"/>
      <c r="F421" s="630"/>
      <c r="G421" s="630"/>
      <c r="H421" s="631"/>
      <c r="I421" s="163"/>
      <c r="J421" s="163"/>
      <c r="K421" s="255">
        <f>SUM(K417:K420)</f>
        <v>10462976.26</v>
      </c>
      <c r="L421" s="248"/>
      <c r="M421" s="202"/>
      <c r="N421" s="629" t="s">
        <v>41</v>
      </c>
      <c r="O421" s="630"/>
      <c r="P421" s="630"/>
      <c r="Q421" s="630"/>
      <c r="R421" s="630"/>
      <c r="S421" s="631"/>
      <c r="T421" s="163"/>
      <c r="U421" s="163"/>
    </row>
    <row r="422" spans="1:21" ht="16.5" customHeight="1">
      <c r="A422" s="233"/>
      <c r="B422" s="239"/>
      <c r="C422" s="259">
        <v>21</v>
      </c>
      <c r="D422" s="207">
        <v>2.4</v>
      </c>
      <c r="E422" s="207" t="s">
        <v>21</v>
      </c>
      <c r="F422" s="207"/>
      <c r="G422" s="207" t="s">
        <v>347</v>
      </c>
      <c r="H422" s="207"/>
      <c r="I422" s="207"/>
      <c r="J422" s="207"/>
      <c r="K422" s="260"/>
      <c r="L422" s="248"/>
      <c r="M422" s="202"/>
      <c r="N422" s="297"/>
      <c r="O422" s="297"/>
      <c r="P422" s="297"/>
      <c r="Q422" s="297"/>
      <c r="R422" s="297"/>
      <c r="S422" s="298"/>
      <c r="T422" s="178"/>
      <c r="U422" s="178"/>
    </row>
    <row r="423" spans="1:21" ht="16.5" customHeight="1">
      <c r="A423" s="233"/>
      <c r="B423" s="239"/>
      <c r="C423" s="220">
        <v>22</v>
      </c>
      <c r="D423" s="183" t="s">
        <v>348</v>
      </c>
      <c r="E423" s="163"/>
      <c r="F423" s="163" t="s">
        <v>21</v>
      </c>
      <c r="G423" s="155" t="s">
        <v>349</v>
      </c>
      <c r="H423" s="163" t="s">
        <v>350</v>
      </c>
      <c r="I423" s="164">
        <v>9.0270000000000003E-3</v>
      </c>
      <c r="J423" s="167">
        <v>4666462</v>
      </c>
      <c r="K423" s="166">
        <f>I423*J423</f>
        <v>42124.152474000002</v>
      </c>
      <c r="L423" s="248"/>
      <c r="M423" s="202"/>
      <c r="N423" s="297"/>
      <c r="O423" s="297"/>
      <c r="P423" s="297"/>
      <c r="Q423" s="297"/>
      <c r="R423" s="297"/>
      <c r="S423" s="298"/>
      <c r="T423" s="178"/>
      <c r="U423" s="178"/>
    </row>
    <row r="424" spans="1:21" ht="16.5" customHeight="1">
      <c r="A424" s="233"/>
      <c r="B424" s="239"/>
      <c r="C424" s="629" t="s">
        <v>41</v>
      </c>
      <c r="D424" s="630"/>
      <c r="E424" s="630"/>
      <c r="F424" s="630"/>
      <c r="G424" s="630"/>
      <c r="H424" s="631"/>
      <c r="I424" s="163"/>
      <c r="J424" s="163"/>
      <c r="K424" s="255">
        <f>SUM(K423)</f>
        <v>42124.152474000002</v>
      </c>
      <c r="L424" s="248"/>
      <c r="M424" s="202"/>
      <c r="N424" s="297"/>
      <c r="O424" s="297"/>
      <c r="P424" s="297"/>
      <c r="Q424" s="297"/>
      <c r="R424" s="297"/>
      <c r="S424" s="298"/>
      <c r="T424" s="178"/>
      <c r="U424" s="178"/>
    </row>
    <row r="425" spans="1:21" ht="16.5" customHeight="1">
      <c r="A425" s="233"/>
      <c r="B425" s="239"/>
      <c r="C425" s="259">
        <v>23</v>
      </c>
      <c r="D425" s="207">
        <v>2.5</v>
      </c>
      <c r="E425" s="207" t="s">
        <v>21</v>
      </c>
      <c r="F425" s="207"/>
      <c r="G425" s="207" t="s">
        <v>291</v>
      </c>
      <c r="H425" s="207"/>
      <c r="I425" s="207"/>
      <c r="J425" s="207"/>
      <c r="K425" s="260"/>
      <c r="L425" s="248"/>
      <c r="M425" s="202"/>
      <c r="N425" s="297"/>
      <c r="O425" s="297"/>
      <c r="P425" s="297"/>
      <c r="Q425" s="297"/>
      <c r="R425" s="297"/>
      <c r="S425" s="298"/>
      <c r="T425" s="178"/>
      <c r="U425" s="178"/>
    </row>
    <row r="426" spans="1:21" ht="23.25" customHeight="1">
      <c r="A426" s="233"/>
      <c r="B426" s="239"/>
      <c r="C426" s="220">
        <v>24</v>
      </c>
      <c r="D426" s="183" t="s">
        <v>351</v>
      </c>
      <c r="E426" s="163"/>
      <c r="F426" s="163" t="s">
        <v>21</v>
      </c>
      <c r="G426" s="155" t="s">
        <v>352</v>
      </c>
      <c r="H426" s="163" t="s">
        <v>73</v>
      </c>
      <c r="I426" s="164">
        <v>12.21</v>
      </c>
      <c r="J426" s="167">
        <v>36294</v>
      </c>
      <c r="K426" s="166">
        <f>I426*J426</f>
        <v>443149.74000000005</v>
      </c>
      <c r="L426" s="248"/>
      <c r="M426" s="202"/>
      <c r="N426" s="297"/>
      <c r="O426" s="297"/>
      <c r="P426" s="297"/>
      <c r="Q426" s="297"/>
      <c r="R426" s="297"/>
      <c r="S426" s="298"/>
      <c r="T426" s="178"/>
      <c r="U426" s="178"/>
    </row>
    <row r="427" spans="1:21" ht="16.5" customHeight="1">
      <c r="A427" s="233"/>
      <c r="B427" s="239"/>
      <c r="C427" s="629" t="s">
        <v>41</v>
      </c>
      <c r="D427" s="630"/>
      <c r="E427" s="630"/>
      <c r="F427" s="630"/>
      <c r="G427" s="630"/>
      <c r="H427" s="631"/>
      <c r="I427" s="163"/>
      <c r="J427" s="163"/>
      <c r="K427" s="255">
        <f>SUM(K426)</f>
        <v>443149.74000000005</v>
      </c>
      <c r="L427" s="248"/>
      <c r="M427" s="202"/>
      <c r="N427" s="297"/>
      <c r="O427" s="297"/>
      <c r="P427" s="297"/>
      <c r="Q427" s="297"/>
      <c r="R427" s="297"/>
      <c r="S427" s="298"/>
      <c r="T427" s="178"/>
      <c r="U427" s="178"/>
    </row>
    <row r="428" spans="1:21" ht="16.5" customHeight="1">
      <c r="A428" s="233"/>
      <c r="B428" s="239"/>
      <c r="C428" s="259">
        <v>25</v>
      </c>
      <c r="D428" s="207">
        <v>2.6</v>
      </c>
      <c r="E428" s="207" t="s">
        <v>21</v>
      </c>
      <c r="F428" s="207"/>
      <c r="G428" s="207" t="s">
        <v>101</v>
      </c>
      <c r="H428" s="207"/>
      <c r="I428" s="207"/>
      <c r="J428" s="207"/>
      <c r="K428" s="260"/>
      <c r="L428" s="248"/>
      <c r="M428" s="202"/>
      <c r="N428" s="259">
        <v>26</v>
      </c>
      <c r="O428" s="207">
        <v>2.6</v>
      </c>
      <c r="P428" s="207" t="s">
        <v>21</v>
      </c>
      <c r="Q428" s="207"/>
      <c r="R428" s="207" t="s">
        <v>101</v>
      </c>
      <c r="S428" s="207"/>
      <c r="T428" s="207"/>
      <c r="U428" s="207"/>
    </row>
    <row r="429" spans="1:21" ht="16.5" customHeight="1">
      <c r="A429" s="233"/>
      <c r="B429" s="243"/>
      <c r="C429" s="163">
        <v>26</v>
      </c>
      <c r="D429" s="178" t="s">
        <v>353</v>
      </c>
      <c r="E429" s="178"/>
      <c r="F429" s="178" t="s">
        <v>21</v>
      </c>
      <c r="G429" s="176" t="s">
        <v>354</v>
      </c>
      <c r="H429" s="178" t="s">
        <v>25</v>
      </c>
      <c r="I429" s="178">
        <v>43.2</v>
      </c>
      <c r="J429" s="306">
        <v>25079</v>
      </c>
      <c r="K429" s="307">
        <f t="shared" ref="K429:K430" si="33">I429*J429</f>
        <v>1083412.8</v>
      </c>
      <c r="L429" s="248"/>
      <c r="M429" s="202"/>
      <c r="N429" s="163">
        <v>27</v>
      </c>
      <c r="O429" s="178">
        <v>20.49</v>
      </c>
      <c r="P429" s="178"/>
      <c r="Q429" s="178" t="s">
        <v>21</v>
      </c>
      <c r="R429" s="176" t="s">
        <v>355</v>
      </c>
      <c r="S429" s="178" t="s">
        <v>25</v>
      </c>
      <c r="T429" s="178">
        <v>43.2</v>
      </c>
      <c r="U429" s="178">
        <v>25078</v>
      </c>
    </row>
    <row r="430" spans="1:21" ht="37.5" customHeight="1">
      <c r="A430" s="233"/>
      <c r="B430" s="243"/>
      <c r="C430" s="275">
        <v>27</v>
      </c>
      <c r="D430" s="183" t="s">
        <v>102</v>
      </c>
      <c r="E430" s="178"/>
      <c r="F430" s="178" t="s">
        <v>21</v>
      </c>
      <c r="G430" s="176" t="s">
        <v>103</v>
      </c>
      <c r="H430" s="178" t="s">
        <v>25</v>
      </c>
      <c r="I430" s="177">
        <v>172.82</v>
      </c>
      <c r="J430" s="180">
        <v>55381</v>
      </c>
      <c r="K430" s="307">
        <f t="shared" si="33"/>
        <v>9570944.4199999999</v>
      </c>
      <c r="L430" s="248"/>
      <c r="M430" s="202"/>
      <c r="N430" s="275">
        <v>28</v>
      </c>
      <c r="O430" s="183" t="s">
        <v>102</v>
      </c>
      <c r="P430" s="178"/>
      <c r="Q430" s="178" t="s">
        <v>21</v>
      </c>
      <c r="R430" s="176" t="s">
        <v>103</v>
      </c>
      <c r="S430" s="178" t="s">
        <v>25</v>
      </c>
      <c r="T430" s="177">
        <v>172.82</v>
      </c>
      <c r="U430" s="180">
        <v>55381</v>
      </c>
    </row>
    <row r="431" spans="1:21" ht="16.5" customHeight="1">
      <c r="A431" s="233"/>
      <c r="B431" s="239"/>
      <c r="C431" s="629" t="s">
        <v>41</v>
      </c>
      <c r="D431" s="630"/>
      <c r="E431" s="630"/>
      <c r="F431" s="630"/>
      <c r="G431" s="630"/>
      <c r="H431" s="631"/>
      <c r="I431" s="163"/>
      <c r="J431" s="163"/>
      <c r="K431" s="255">
        <f>SUM(K429:K430)</f>
        <v>10654357.220000001</v>
      </c>
      <c r="L431" s="248"/>
      <c r="M431" s="202"/>
      <c r="N431" s="629" t="s">
        <v>41</v>
      </c>
      <c r="O431" s="630"/>
      <c r="P431" s="630"/>
      <c r="Q431" s="630"/>
      <c r="R431" s="630"/>
      <c r="S431" s="631"/>
      <c r="T431" s="163"/>
      <c r="U431" s="163"/>
    </row>
    <row r="432" spans="1:21" ht="16.5" customHeight="1">
      <c r="A432" s="233"/>
      <c r="B432" s="239"/>
      <c r="C432" s="259">
        <v>28</v>
      </c>
      <c r="D432" s="207">
        <v>4.1500000000000004</v>
      </c>
      <c r="E432" s="207" t="s">
        <v>21</v>
      </c>
      <c r="F432" s="207"/>
      <c r="G432" s="207" t="s">
        <v>356</v>
      </c>
      <c r="H432" s="207"/>
      <c r="I432" s="207"/>
      <c r="J432" s="207"/>
      <c r="K432" s="260"/>
      <c r="L432" s="248"/>
      <c r="M432" s="202"/>
      <c r="N432" s="259">
        <v>33</v>
      </c>
      <c r="O432" s="207">
        <v>24</v>
      </c>
      <c r="P432" s="207" t="s">
        <v>21</v>
      </c>
      <c r="Q432" s="207"/>
      <c r="R432" s="207" t="s">
        <v>357</v>
      </c>
      <c r="S432" s="207"/>
      <c r="T432" s="207"/>
      <c r="U432" s="207"/>
    </row>
    <row r="433" spans="1:21" ht="30" customHeight="1">
      <c r="A433" s="233"/>
      <c r="B433" s="239"/>
      <c r="C433" s="220">
        <v>29</v>
      </c>
      <c r="D433" s="183" t="s">
        <v>358</v>
      </c>
      <c r="E433" s="163"/>
      <c r="F433" s="163" t="s">
        <v>21</v>
      </c>
      <c r="G433" s="155" t="s">
        <v>359</v>
      </c>
      <c r="H433" s="163" t="s">
        <v>60</v>
      </c>
      <c r="I433" s="164">
        <v>54.9</v>
      </c>
      <c r="J433" s="167">
        <v>265784</v>
      </c>
      <c r="K433" s="166">
        <f>I433*J433</f>
        <v>14591541.6</v>
      </c>
      <c r="L433" s="248"/>
      <c r="M433" s="202"/>
      <c r="N433" s="220">
        <v>34</v>
      </c>
      <c r="O433" s="183" t="s">
        <v>360</v>
      </c>
      <c r="P433" s="163"/>
      <c r="Q433" s="163" t="s">
        <v>21</v>
      </c>
      <c r="R433" s="155" t="s">
        <v>359</v>
      </c>
      <c r="S433" s="163" t="s">
        <v>60</v>
      </c>
      <c r="T433" s="164">
        <v>54.9</v>
      </c>
      <c r="U433" s="167">
        <v>265784</v>
      </c>
    </row>
    <row r="434" spans="1:21" ht="16.5" customHeight="1">
      <c r="A434" s="233"/>
      <c r="B434" s="239"/>
      <c r="C434" s="629" t="s">
        <v>41</v>
      </c>
      <c r="D434" s="630"/>
      <c r="E434" s="630"/>
      <c r="F434" s="630"/>
      <c r="G434" s="630"/>
      <c r="H434" s="631"/>
      <c r="I434" s="163"/>
      <c r="J434" s="163"/>
      <c r="K434" s="255">
        <f>SUM(K433)</f>
        <v>14591541.6</v>
      </c>
      <c r="L434" s="248"/>
      <c r="M434" s="202"/>
      <c r="N434" s="629" t="s">
        <v>41</v>
      </c>
      <c r="O434" s="630"/>
      <c r="P434" s="630"/>
      <c r="Q434" s="630"/>
      <c r="R434" s="630"/>
      <c r="S434" s="631"/>
      <c r="T434" s="163"/>
      <c r="U434" s="163"/>
    </row>
    <row r="435" spans="1:21" ht="16.5" customHeight="1">
      <c r="A435" s="233"/>
      <c r="B435" s="239"/>
      <c r="C435" s="259">
        <v>30</v>
      </c>
      <c r="D435" s="207">
        <v>4.16</v>
      </c>
      <c r="E435" s="207" t="s">
        <v>21</v>
      </c>
      <c r="F435" s="207"/>
      <c r="G435" s="207" t="s">
        <v>361</v>
      </c>
      <c r="H435" s="207"/>
      <c r="I435" s="207"/>
      <c r="J435" s="207"/>
      <c r="K435" s="260"/>
      <c r="L435" s="248"/>
      <c r="M435" s="202"/>
      <c r="N435" s="259">
        <v>35</v>
      </c>
      <c r="O435" s="207" t="s">
        <v>362</v>
      </c>
      <c r="P435" s="207" t="s">
        <v>21</v>
      </c>
      <c r="Q435" s="207"/>
      <c r="R435" s="207" t="s">
        <v>363</v>
      </c>
      <c r="S435" s="207"/>
      <c r="T435" s="207"/>
      <c r="U435" s="207"/>
    </row>
    <row r="436" spans="1:21" ht="30.75" customHeight="1">
      <c r="A436" s="233"/>
      <c r="B436" s="239"/>
      <c r="C436" s="220">
        <v>31</v>
      </c>
      <c r="D436" s="183" t="s">
        <v>364</v>
      </c>
      <c r="E436" s="163"/>
      <c r="F436" s="163" t="s">
        <v>21</v>
      </c>
      <c r="G436" s="155" t="s">
        <v>365</v>
      </c>
      <c r="H436" s="163" t="s">
        <v>32</v>
      </c>
      <c r="I436" s="164">
        <v>2</v>
      </c>
      <c r="J436" s="167">
        <v>137622</v>
      </c>
      <c r="K436" s="166">
        <f>I436*J436</f>
        <v>275244</v>
      </c>
      <c r="L436" s="248"/>
      <c r="M436" s="202"/>
      <c r="N436" s="220">
        <v>36</v>
      </c>
      <c r="O436" s="183" t="s">
        <v>366</v>
      </c>
      <c r="P436" s="163"/>
      <c r="Q436" s="163" t="s">
        <v>21</v>
      </c>
      <c r="R436" s="155" t="s">
        <v>367</v>
      </c>
      <c r="S436" s="163" t="s">
        <v>32</v>
      </c>
      <c r="T436" s="164">
        <v>2</v>
      </c>
      <c r="U436" s="167">
        <v>137622</v>
      </c>
    </row>
    <row r="437" spans="1:21" ht="16.5" customHeight="1">
      <c r="A437" s="233"/>
      <c r="B437" s="239"/>
      <c r="C437" s="629" t="s">
        <v>41</v>
      </c>
      <c r="D437" s="630"/>
      <c r="E437" s="630"/>
      <c r="F437" s="630"/>
      <c r="G437" s="630"/>
      <c r="H437" s="631"/>
      <c r="I437" s="163"/>
      <c r="J437" s="163"/>
      <c r="K437" s="255">
        <f>SUM(K436)</f>
        <v>275244</v>
      </c>
      <c r="L437" s="248"/>
      <c r="M437" s="202"/>
      <c r="N437" s="629" t="s">
        <v>41</v>
      </c>
      <c r="O437" s="630"/>
      <c r="P437" s="630"/>
      <c r="Q437" s="630"/>
      <c r="R437" s="630"/>
      <c r="S437" s="631"/>
      <c r="T437" s="163"/>
      <c r="U437" s="163"/>
    </row>
    <row r="438" spans="1:21" ht="16.5" customHeight="1">
      <c r="A438" s="233"/>
      <c r="B438" s="239"/>
      <c r="C438" s="259">
        <v>32</v>
      </c>
      <c r="D438" s="207">
        <v>4.1900000000000004</v>
      </c>
      <c r="E438" s="207" t="s">
        <v>21</v>
      </c>
      <c r="F438" s="207"/>
      <c r="G438" s="207" t="s">
        <v>132</v>
      </c>
      <c r="H438" s="207"/>
      <c r="I438" s="207"/>
      <c r="J438" s="207"/>
      <c r="K438" s="260"/>
      <c r="L438" s="248"/>
      <c r="M438" s="202"/>
      <c r="N438" s="203"/>
      <c r="O438" s="203"/>
      <c r="P438" s="203"/>
      <c r="Q438" s="203"/>
      <c r="R438" s="203"/>
      <c r="S438" s="203"/>
      <c r="T438" s="153"/>
      <c r="U438" s="308"/>
    </row>
    <row r="439" spans="1:21" ht="16.5" customHeight="1">
      <c r="A439" s="233"/>
      <c r="B439" s="239"/>
      <c r="C439" s="252">
        <v>33</v>
      </c>
      <c r="D439" s="178" t="s">
        <v>368</v>
      </c>
      <c r="E439" s="178"/>
      <c r="F439" s="178" t="s">
        <v>21</v>
      </c>
      <c r="G439" s="176" t="s">
        <v>369</v>
      </c>
      <c r="H439" s="178" t="s">
        <v>32</v>
      </c>
      <c r="I439" s="178">
        <v>2</v>
      </c>
      <c r="J439" s="306">
        <v>434497</v>
      </c>
      <c r="K439" s="307">
        <f t="shared" ref="K439:K440" si="34">I439*J439</f>
        <v>868994</v>
      </c>
      <c r="L439" s="248"/>
      <c r="M439" s="202"/>
      <c r="N439" s="203"/>
      <c r="O439" s="203"/>
      <c r="P439" s="203"/>
      <c r="Q439" s="203"/>
      <c r="R439" s="203"/>
      <c r="S439" s="203"/>
      <c r="T439" s="153"/>
      <c r="U439" s="308"/>
    </row>
    <row r="440" spans="1:21" ht="16.5" customHeight="1">
      <c r="A440" s="233"/>
      <c r="B440" s="239"/>
      <c r="C440" s="252">
        <v>34</v>
      </c>
      <c r="D440" s="178" t="s">
        <v>370</v>
      </c>
      <c r="E440" s="178"/>
      <c r="F440" s="178" t="s">
        <v>21</v>
      </c>
      <c r="G440" s="176" t="s">
        <v>371</v>
      </c>
      <c r="H440" s="178" t="s">
        <v>32</v>
      </c>
      <c r="I440" s="178">
        <v>2</v>
      </c>
      <c r="J440" s="306">
        <v>209872</v>
      </c>
      <c r="K440" s="307">
        <f t="shared" si="34"/>
        <v>419744</v>
      </c>
      <c r="L440" s="248"/>
      <c r="M440" s="202"/>
      <c r="N440" s="203"/>
      <c r="O440" s="203"/>
      <c r="P440" s="203"/>
      <c r="Q440" s="203"/>
      <c r="R440" s="203"/>
      <c r="S440" s="203"/>
      <c r="T440" s="153"/>
      <c r="U440" s="308"/>
    </row>
    <row r="441" spans="1:21" ht="16.5" customHeight="1">
      <c r="A441" s="233"/>
      <c r="B441" s="239"/>
      <c r="C441" s="629" t="s">
        <v>41</v>
      </c>
      <c r="D441" s="630"/>
      <c r="E441" s="630"/>
      <c r="F441" s="630"/>
      <c r="G441" s="630"/>
      <c r="H441" s="631"/>
      <c r="I441" s="163"/>
      <c r="J441" s="163"/>
      <c r="K441" s="255">
        <f>SUM(K439:K440)</f>
        <v>1288738</v>
      </c>
      <c r="L441" s="248"/>
      <c r="M441" s="202"/>
      <c r="N441" s="203"/>
      <c r="O441" s="203"/>
      <c r="P441" s="203"/>
      <c r="Q441" s="203"/>
      <c r="R441" s="203"/>
      <c r="S441" s="203"/>
      <c r="T441" s="153"/>
      <c r="U441" s="308"/>
    </row>
    <row r="442" spans="1:21" ht="16.5" customHeight="1">
      <c r="A442" s="233"/>
      <c r="B442" s="239"/>
      <c r="C442" s="632" t="s">
        <v>42</v>
      </c>
      <c r="D442" s="633"/>
      <c r="E442" s="633"/>
      <c r="F442" s="633"/>
      <c r="G442" s="633"/>
      <c r="H442" s="633"/>
      <c r="I442" s="633"/>
      <c r="J442" s="634"/>
      <c r="K442" s="256">
        <f>ROUNDUP(K402+K410+K424+K415+K427+K421+K431+K441+K434+K437,0)</f>
        <v>54415641</v>
      </c>
      <c r="L442" s="315"/>
      <c r="M442" s="202"/>
      <c r="N442" s="632" t="s">
        <v>42</v>
      </c>
      <c r="O442" s="633"/>
      <c r="P442" s="633"/>
      <c r="Q442" s="633"/>
      <c r="R442" s="633"/>
      <c r="S442" s="633"/>
      <c r="T442" s="633"/>
      <c r="U442" s="634"/>
    </row>
    <row r="443" spans="1:21" ht="16.5" customHeight="1">
      <c r="A443" s="233"/>
      <c r="B443" s="239"/>
      <c r="C443" s="299"/>
      <c r="D443" s="299"/>
      <c r="E443" s="299"/>
      <c r="F443" s="299"/>
      <c r="G443" s="299"/>
      <c r="H443" s="299"/>
      <c r="I443" s="299"/>
      <c r="J443" s="299"/>
      <c r="K443" s="300"/>
      <c r="L443" s="248"/>
      <c r="M443" s="202"/>
      <c r="N443" s="299"/>
      <c r="O443" s="299"/>
      <c r="P443" s="299"/>
      <c r="Q443" s="299"/>
      <c r="R443" s="299"/>
      <c r="S443" s="299"/>
      <c r="T443" s="299"/>
      <c r="U443" s="299"/>
    </row>
    <row r="444" spans="1:21" ht="16.5" customHeight="1">
      <c r="A444" s="233"/>
      <c r="B444" s="239"/>
      <c r="C444" s="644" t="s">
        <v>203</v>
      </c>
      <c r="D444" s="645"/>
      <c r="E444" s="645"/>
      <c r="F444" s="645"/>
      <c r="G444" s="645"/>
      <c r="H444" s="645"/>
      <c r="I444" s="645"/>
      <c r="J444" s="645"/>
      <c r="K444" s="646"/>
      <c r="L444" s="248"/>
      <c r="M444" s="202"/>
      <c r="N444" s="644" t="s">
        <v>203</v>
      </c>
      <c r="O444" s="645"/>
      <c r="P444" s="645"/>
      <c r="Q444" s="645"/>
      <c r="R444" s="645"/>
      <c r="S444" s="645"/>
      <c r="T444" s="645"/>
      <c r="U444" s="646"/>
    </row>
    <row r="445" spans="1:21" ht="16.5" customHeight="1">
      <c r="A445" s="233"/>
      <c r="B445" s="239"/>
      <c r="C445" s="641" t="s">
        <v>11</v>
      </c>
      <c r="D445" s="635" t="s">
        <v>12</v>
      </c>
      <c r="E445" s="637" t="s">
        <v>13</v>
      </c>
      <c r="F445" s="638"/>
      <c r="G445" s="641" t="s">
        <v>14</v>
      </c>
      <c r="H445" s="635" t="s">
        <v>15</v>
      </c>
      <c r="I445" s="635" t="s">
        <v>16</v>
      </c>
      <c r="J445" s="643" t="s">
        <v>17</v>
      </c>
      <c r="K445" s="648" t="s">
        <v>18</v>
      </c>
      <c r="L445" s="248"/>
      <c r="M445" s="202"/>
      <c r="N445" s="641" t="s">
        <v>11</v>
      </c>
      <c r="O445" s="635" t="s">
        <v>12</v>
      </c>
      <c r="P445" s="637" t="s">
        <v>13</v>
      </c>
      <c r="Q445" s="638"/>
      <c r="R445" s="641" t="s">
        <v>14</v>
      </c>
      <c r="S445" s="635" t="s">
        <v>15</v>
      </c>
      <c r="T445" s="635" t="s">
        <v>16</v>
      </c>
      <c r="U445" s="643" t="s">
        <v>17</v>
      </c>
    </row>
    <row r="446" spans="1:21" ht="16.5" customHeight="1">
      <c r="A446" s="233"/>
      <c r="B446" s="239"/>
      <c r="C446" s="642"/>
      <c r="D446" s="636"/>
      <c r="E446" s="154" t="s">
        <v>19</v>
      </c>
      <c r="F446" s="154" t="s">
        <v>20</v>
      </c>
      <c r="G446" s="642"/>
      <c r="H446" s="636"/>
      <c r="I446" s="636"/>
      <c r="J446" s="636"/>
      <c r="K446" s="649"/>
      <c r="L446" s="248"/>
      <c r="M446" s="202"/>
      <c r="N446" s="642"/>
      <c r="O446" s="636"/>
      <c r="P446" s="154" t="s">
        <v>19</v>
      </c>
      <c r="Q446" s="154" t="s">
        <v>20</v>
      </c>
      <c r="R446" s="642"/>
      <c r="S446" s="636"/>
      <c r="T446" s="636"/>
      <c r="U446" s="636"/>
    </row>
    <row r="447" spans="1:21" ht="16.5" customHeight="1">
      <c r="A447" s="233"/>
      <c r="B447" s="239"/>
      <c r="C447" s="159">
        <v>1</v>
      </c>
      <c r="D447" s="159">
        <v>3</v>
      </c>
      <c r="E447" s="159" t="s">
        <v>21</v>
      </c>
      <c r="F447" s="159"/>
      <c r="G447" s="159" t="s">
        <v>150</v>
      </c>
      <c r="H447" s="159"/>
      <c r="I447" s="159"/>
      <c r="J447" s="159"/>
      <c r="K447" s="250"/>
      <c r="L447" s="248"/>
      <c r="M447" s="202"/>
      <c r="N447" s="159">
        <v>1</v>
      </c>
      <c r="O447" s="159">
        <v>3</v>
      </c>
      <c r="P447" s="159" t="s">
        <v>21</v>
      </c>
      <c r="Q447" s="159"/>
      <c r="R447" s="159" t="s">
        <v>150</v>
      </c>
      <c r="S447" s="159"/>
      <c r="T447" s="159"/>
      <c r="U447" s="159"/>
    </row>
    <row r="448" spans="1:21" ht="16.5" customHeight="1">
      <c r="A448" s="233"/>
      <c r="B448" s="239"/>
      <c r="C448" s="301">
        <v>2</v>
      </c>
      <c r="D448" s="302" t="s">
        <v>372</v>
      </c>
      <c r="E448" s="302"/>
      <c r="F448" s="302"/>
      <c r="G448" s="302" t="s">
        <v>373</v>
      </c>
      <c r="H448" s="302"/>
      <c r="I448" s="302"/>
      <c r="J448" s="302"/>
      <c r="K448" s="316"/>
      <c r="L448" s="248"/>
      <c r="M448" s="202"/>
      <c r="N448" s="301">
        <v>2</v>
      </c>
      <c r="O448" s="302" t="s">
        <v>372</v>
      </c>
      <c r="P448" s="302"/>
      <c r="Q448" s="302"/>
      <c r="R448" s="302" t="s">
        <v>373</v>
      </c>
      <c r="S448" s="302"/>
      <c r="T448" s="302"/>
      <c r="U448" s="302"/>
    </row>
    <row r="449" spans="1:21" ht="16.5" customHeight="1">
      <c r="A449" s="233"/>
      <c r="B449" s="239"/>
      <c r="C449" s="178">
        <v>3</v>
      </c>
      <c r="D449" s="163" t="s">
        <v>374</v>
      </c>
      <c r="E449" s="163"/>
      <c r="F449" s="163" t="s">
        <v>21</v>
      </c>
      <c r="G449" s="155" t="s">
        <v>375</v>
      </c>
      <c r="H449" s="163" t="s">
        <v>60</v>
      </c>
      <c r="I449" s="163">
        <v>54.9</v>
      </c>
      <c r="J449" s="206">
        <v>2557046</v>
      </c>
      <c r="K449" s="158">
        <f>I449*J449</f>
        <v>140381825.40000001</v>
      </c>
      <c r="L449" s="248"/>
      <c r="M449" s="202"/>
      <c r="N449" s="178">
        <v>3</v>
      </c>
      <c r="O449" s="163" t="s">
        <v>374</v>
      </c>
      <c r="P449" s="163"/>
      <c r="Q449" s="163" t="s">
        <v>21</v>
      </c>
      <c r="R449" s="155" t="s">
        <v>375</v>
      </c>
      <c r="S449" s="163" t="s">
        <v>60</v>
      </c>
      <c r="T449" s="163">
        <v>54.9</v>
      </c>
      <c r="U449" s="206">
        <v>2557046</v>
      </c>
    </row>
    <row r="450" spans="1:21" ht="16.5" customHeight="1">
      <c r="A450" s="233"/>
      <c r="B450" s="239"/>
      <c r="C450" s="207">
        <v>4</v>
      </c>
      <c r="D450" s="159" t="s">
        <v>376</v>
      </c>
      <c r="E450" s="159" t="s">
        <v>21</v>
      </c>
      <c r="F450" s="159"/>
      <c r="G450" s="159" t="s">
        <v>363</v>
      </c>
      <c r="H450" s="159"/>
      <c r="I450" s="159"/>
      <c r="J450" s="159"/>
      <c r="K450" s="250"/>
      <c r="L450" s="248"/>
      <c r="M450" s="202"/>
      <c r="N450" s="207">
        <v>4</v>
      </c>
      <c r="O450" s="159" t="s">
        <v>376</v>
      </c>
      <c r="P450" s="159" t="s">
        <v>21</v>
      </c>
      <c r="Q450" s="159"/>
      <c r="R450" s="159" t="s">
        <v>363</v>
      </c>
      <c r="S450" s="159"/>
      <c r="T450" s="159"/>
      <c r="U450" s="159"/>
    </row>
    <row r="451" spans="1:21" ht="19.5" customHeight="1">
      <c r="A451" s="233"/>
      <c r="B451" s="239"/>
      <c r="C451" s="178">
        <v>5</v>
      </c>
      <c r="D451" s="163" t="s">
        <v>377</v>
      </c>
      <c r="E451" s="163"/>
      <c r="F451" s="163" t="s">
        <v>21</v>
      </c>
      <c r="G451" s="155" t="s">
        <v>378</v>
      </c>
      <c r="H451" s="163" t="s">
        <v>32</v>
      </c>
      <c r="I451" s="164">
        <v>2</v>
      </c>
      <c r="J451" s="167">
        <v>5950000</v>
      </c>
      <c r="K451" s="166">
        <f>I451*J451</f>
        <v>11900000</v>
      </c>
      <c r="L451" s="248"/>
      <c r="M451" s="202"/>
      <c r="N451" s="178">
        <v>5</v>
      </c>
      <c r="O451" s="163" t="s">
        <v>377</v>
      </c>
      <c r="P451" s="163"/>
      <c r="Q451" s="163" t="s">
        <v>21</v>
      </c>
      <c r="R451" s="155" t="s">
        <v>378</v>
      </c>
      <c r="S451" s="163" t="s">
        <v>32</v>
      </c>
      <c r="T451" s="164">
        <v>2</v>
      </c>
      <c r="U451" s="167">
        <v>5950000</v>
      </c>
    </row>
    <row r="452" spans="1:21" ht="16.5" customHeight="1">
      <c r="A452" s="233"/>
      <c r="B452" s="239"/>
      <c r="C452" s="629" t="s">
        <v>41</v>
      </c>
      <c r="D452" s="630"/>
      <c r="E452" s="630"/>
      <c r="F452" s="630"/>
      <c r="G452" s="630"/>
      <c r="H452" s="631"/>
      <c r="I452" s="161"/>
      <c r="J452" s="162"/>
      <c r="K452" s="317">
        <f>ROUND(K449+K451,0)</f>
        <v>152281825</v>
      </c>
      <c r="L452" s="248"/>
      <c r="M452" s="202"/>
      <c r="N452" s="629" t="s">
        <v>41</v>
      </c>
      <c r="O452" s="630"/>
      <c r="P452" s="630"/>
      <c r="Q452" s="630"/>
      <c r="R452" s="630"/>
      <c r="S452" s="631"/>
      <c r="T452" s="161"/>
      <c r="U452" s="162"/>
    </row>
    <row r="453" spans="1:21" ht="16.5" customHeight="1">
      <c r="A453" s="233"/>
      <c r="B453" s="239"/>
      <c r="C453" s="632" t="s">
        <v>379</v>
      </c>
      <c r="D453" s="633"/>
      <c r="E453" s="633"/>
      <c r="F453" s="633"/>
      <c r="G453" s="633"/>
      <c r="H453" s="633"/>
      <c r="I453" s="633"/>
      <c r="J453" s="634"/>
      <c r="K453" s="256">
        <f>ROUND(K449+K451,0)</f>
        <v>152281825</v>
      </c>
      <c r="L453" s="248"/>
      <c r="M453" s="202"/>
      <c r="N453" s="632" t="s">
        <v>42</v>
      </c>
      <c r="O453" s="633"/>
      <c r="P453" s="633"/>
      <c r="Q453" s="633"/>
      <c r="R453" s="633"/>
      <c r="S453" s="633"/>
      <c r="T453" s="633"/>
      <c r="U453" s="634"/>
    </row>
    <row r="454" spans="1:21" ht="16.5" customHeight="1">
      <c r="A454" s="233"/>
      <c r="B454" s="239"/>
      <c r="C454" s="257"/>
      <c r="D454" s="257"/>
      <c r="E454" s="257"/>
      <c r="F454" s="257"/>
      <c r="G454" s="257"/>
      <c r="H454" s="257"/>
      <c r="I454" s="257"/>
      <c r="J454" s="257"/>
      <c r="K454" s="258"/>
      <c r="L454" s="248"/>
      <c r="M454" s="202"/>
      <c r="N454" s="257"/>
      <c r="O454" s="257"/>
      <c r="P454" s="257"/>
      <c r="Q454" s="257"/>
      <c r="R454" s="257"/>
      <c r="S454" s="257"/>
      <c r="T454" s="257"/>
      <c r="U454" s="257"/>
    </row>
    <row r="455" spans="1:21" ht="16.5" customHeight="1">
      <c r="A455" s="233"/>
      <c r="B455" s="239"/>
      <c r="C455" s="235"/>
      <c r="D455" s="235"/>
      <c r="E455" s="235"/>
      <c r="F455" s="235"/>
      <c r="G455" s="235"/>
      <c r="H455" s="235"/>
      <c r="I455" s="235"/>
      <c r="J455" s="235"/>
      <c r="K455" s="235"/>
      <c r="L455" s="248"/>
      <c r="M455" s="202"/>
      <c r="N455" s="235"/>
      <c r="O455" s="235"/>
      <c r="P455" s="235"/>
      <c r="Q455" s="235"/>
      <c r="R455" s="235"/>
      <c r="S455" s="235"/>
      <c r="T455" s="235"/>
      <c r="U455" s="235"/>
    </row>
    <row r="456" spans="1:21" ht="16.5" customHeight="1">
      <c r="A456" s="233"/>
      <c r="B456" s="239"/>
      <c r="C456" s="235"/>
      <c r="D456" s="235"/>
      <c r="E456" s="235"/>
      <c r="F456" s="235"/>
      <c r="G456" s="235"/>
      <c r="H456" s="235"/>
      <c r="I456" s="235"/>
      <c r="J456" s="235"/>
      <c r="K456" s="235"/>
      <c r="L456" s="248"/>
      <c r="M456" s="202"/>
      <c r="N456" s="235"/>
      <c r="O456" s="235"/>
      <c r="P456" s="235"/>
      <c r="Q456" s="235"/>
      <c r="R456" s="235"/>
      <c r="S456" s="235"/>
      <c r="T456" s="235"/>
      <c r="U456" s="235"/>
    </row>
    <row r="457" spans="1:21" ht="55.5" customHeight="1">
      <c r="A457" s="233"/>
      <c r="B457" s="247">
        <v>9</v>
      </c>
      <c r="C457" s="647" t="s">
        <v>380</v>
      </c>
      <c r="D457" s="633"/>
      <c r="E457" s="633"/>
      <c r="F457" s="633"/>
      <c r="G457" s="633"/>
      <c r="H457" s="633"/>
      <c r="I457" s="633"/>
      <c r="J457" s="633"/>
      <c r="K457" s="633"/>
      <c r="L457" s="248"/>
      <c r="M457" s="202"/>
      <c r="N457" s="647" t="s">
        <v>380</v>
      </c>
      <c r="O457" s="633"/>
      <c r="P457" s="633"/>
      <c r="Q457" s="633"/>
      <c r="R457" s="633"/>
      <c r="S457" s="633"/>
      <c r="T457" s="633"/>
      <c r="U457" s="633"/>
    </row>
    <row r="458" spans="1:21" ht="16.5" customHeight="1">
      <c r="A458" s="233"/>
      <c r="B458" s="239"/>
      <c r="C458" s="644" t="s">
        <v>10</v>
      </c>
      <c r="D458" s="645"/>
      <c r="E458" s="645"/>
      <c r="F458" s="645"/>
      <c r="G458" s="645"/>
      <c r="H458" s="645"/>
      <c r="I458" s="645"/>
      <c r="J458" s="645"/>
      <c r="K458" s="646"/>
      <c r="L458" s="248"/>
      <c r="M458" s="202"/>
      <c r="N458" s="644" t="s">
        <v>10</v>
      </c>
      <c r="O458" s="645"/>
      <c r="P458" s="645"/>
      <c r="Q458" s="645"/>
      <c r="R458" s="645"/>
      <c r="S458" s="645"/>
      <c r="T458" s="645"/>
      <c r="U458" s="646"/>
    </row>
    <row r="459" spans="1:21" ht="18" customHeight="1">
      <c r="A459" s="233"/>
      <c r="B459" s="239"/>
      <c r="C459" s="641" t="s">
        <v>11</v>
      </c>
      <c r="D459" s="635" t="s">
        <v>12</v>
      </c>
      <c r="E459" s="637" t="s">
        <v>13</v>
      </c>
      <c r="F459" s="638"/>
      <c r="G459" s="641" t="s">
        <v>14</v>
      </c>
      <c r="H459" s="635" t="s">
        <v>15</v>
      </c>
      <c r="I459" s="635" t="s">
        <v>16</v>
      </c>
      <c r="J459" s="643" t="s">
        <v>17</v>
      </c>
      <c r="K459" s="648" t="s">
        <v>18</v>
      </c>
      <c r="L459" s="248"/>
      <c r="M459" s="202"/>
      <c r="N459" s="641" t="s">
        <v>11</v>
      </c>
      <c r="O459" s="635" t="s">
        <v>12</v>
      </c>
      <c r="P459" s="637" t="s">
        <v>13</v>
      </c>
      <c r="Q459" s="638"/>
      <c r="R459" s="641" t="s">
        <v>14</v>
      </c>
      <c r="S459" s="635" t="s">
        <v>15</v>
      </c>
      <c r="T459" s="635" t="s">
        <v>16</v>
      </c>
      <c r="U459" s="643" t="s">
        <v>17</v>
      </c>
    </row>
    <row r="460" spans="1:21" ht="16.5" customHeight="1">
      <c r="A460" s="233"/>
      <c r="B460" s="239"/>
      <c r="C460" s="642"/>
      <c r="D460" s="636"/>
      <c r="E460" s="154" t="s">
        <v>19</v>
      </c>
      <c r="F460" s="154" t="s">
        <v>20</v>
      </c>
      <c r="G460" s="642"/>
      <c r="H460" s="636"/>
      <c r="I460" s="636"/>
      <c r="J460" s="636"/>
      <c r="K460" s="649"/>
      <c r="L460" s="248"/>
      <c r="M460" s="202"/>
      <c r="N460" s="642"/>
      <c r="O460" s="636"/>
      <c r="P460" s="154" t="s">
        <v>19</v>
      </c>
      <c r="Q460" s="154" t="s">
        <v>20</v>
      </c>
      <c r="R460" s="642"/>
      <c r="S460" s="636"/>
      <c r="T460" s="636"/>
      <c r="U460" s="636"/>
    </row>
    <row r="461" spans="1:21" ht="16.5" customHeight="1">
      <c r="A461" s="233"/>
      <c r="B461" s="239"/>
      <c r="C461" s="159">
        <v>1</v>
      </c>
      <c r="D461" s="159">
        <v>1</v>
      </c>
      <c r="E461" s="159" t="s">
        <v>21</v>
      </c>
      <c r="F461" s="159"/>
      <c r="G461" s="159" t="s">
        <v>54</v>
      </c>
      <c r="H461" s="159"/>
      <c r="I461" s="159"/>
      <c r="J461" s="159"/>
      <c r="K461" s="250"/>
      <c r="L461" s="248"/>
      <c r="M461" s="202"/>
      <c r="N461" s="159">
        <v>1</v>
      </c>
      <c r="O461" s="159" t="s">
        <v>55</v>
      </c>
      <c r="P461" s="159" t="s">
        <v>21</v>
      </c>
      <c r="Q461" s="159"/>
      <c r="R461" s="159" t="s">
        <v>56</v>
      </c>
      <c r="S461" s="159"/>
      <c r="T461" s="159"/>
      <c r="U461" s="159"/>
    </row>
    <row r="462" spans="1:21" ht="16.5" customHeight="1">
      <c r="A462" s="233"/>
      <c r="B462" s="239"/>
      <c r="C462" s="270">
        <v>2</v>
      </c>
      <c r="D462" s="291">
        <v>1.1000000000000001</v>
      </c>
      <c r="E462" s="291"/>
      <c r="F462" s="291"/>
      <c r="G462" s="291" t="s">
        <v>57</v>
      </c>
      <c r="H462" s="291"/>
      <c r="I462" s="291"/>
      <c r="J462" s="291"/>
      <c r="K462" s="296"/>
      <c r="L462" s="248"/>
      <c r="M462" s="202"/>
      <c r="N462" s="207"/>
      <c r="O462" s="159"/>
      <c r="P462" s="159"/>
      <c r="Q462" s="159"/>
      <c r="R462" s="159"/>
      <c r="S462" s="159"/>
      <c r="T462" s="159"/>
      <c r="U462" s="159"/>
    </row>
    <row r="463" spans="1:21" ht="45" customHeight="1">
      <c r="A463" s="233"/>
      <c r="B463" s="239"/>
      <c r="C463" s="178">
        <v>3</v>
      </c>
      <c r="D463" s="163" t="s">
        <v>58</v>
      </c>
      <c r="E463" s="163"/>
      <c r="F463" s="163" t="s">
        <v>21</v>
      </c>
      <c r="G463" s="155" t="s">
        <v>59</v>
      </c>
      <c r="H463" s="163" t="s">
        <v>60</v>
      </c>
      <c r="I463" s="163">
        <v>816.14</v>
      </c>
      <c r="J463" s="206">
        <v>2029.9997550000001</v>
      </c>
      <c r="K463" s="158">
        <f t="shared" ref="K463:K464" si="35">I463*J463</f>
        <v>1656764.0000457</v>
      </c>
      <c r="L463" s="248"/>
      <c r="M463" s="202"/>
      <c r="N463" s="178">
        <v>2</v>
      </c>
      <c r="O463" s="163" t="s">
        <v>61</v>
      </c>
      <c r="P463" s="163"/>
      <c r="Q463" s="163" t="s">
        <v>21</v>
      </c>
      <c r="R463" s="155" t="s">
        <v>59</v>
      </c>
      <c r="S463" s="163" t="s">
        <v>60</v>
      </c>
      <c r="T463" s="163">
        <v>816.14</v>
      </c>
      <c r="U463" s="163">
        <v>2030</v>
      </c>
    </row>
    <row r="464" spans="1:21" ht="21" customHeight="1">
      <c r="A464" s="233"/>
      <c r="B464" s="239"/>
      <c r="C464" s="178">
        <v>4</v>
      </c>
      <c r="D464" s="163" t="s">
        <v>62</v>
      </c>
      <c r="E464" s="163"/>
      <c r="F464" s="163" t="s">
        <v>21</v>
      </c>
      <c r="G464" s="155" t="s">
        <v>63</v>
      </c>
      <c r="H464" s="163" t="s">
        <v>25</v>
      </c>
      <c r="I464" s="164">
        <v>361.71</v>
      </c>
      <c r="J464" s="167">
        <v>2824</v>
      </c>
      <c r="K464" s="158">
        <f t="shared" si="35"/>
        <v>1021469.0399999999</v>
      </c>
      <c r="L464" s="248"/>
      <c r="M464" s="202"/>
      <c r="N464" s="178">
        <v>3</v>
      </c>
      <c r="O464" s="163" t="s">
        <v>62</v>
      </c>
      <c r="P464" s="163"/>
      <c r="Q464" s="163" t="s">
        <v>21</v>
      </c>
      <c r="R464" s="155" t="s">
        <v>63</v>
      </c>
      <c r="S464" s="163" t="s">
        <v>25</v>
      </c>
      <c r="T464" s="164">
        <v>361.71</v>
      </c>
      <c r="U464" s="167">
        <v>2824</v>
      </c>
    </row>
    <row r="465" spans="1:21" ht="16.5" customHeight="1">
      <c r="A465" s="233"/>
      <c r="B465" s="239"/>
      <c r="C465" s="629" t="s">
        <v>41</v>
      </c>
      <c r="D465" s="630"/>
      <c r="E465" s="630"/>
      <c r="F465" s="630"/>
      <c r="G465" s="630"/>
      <c r="H465" s="631"/>
      <c r="I465" s="161"/>
      <c r="J465" s="162"/>
      <c r="K465" s="255">
        <f>SUM(K463:K464)</f>
        <v>2678233.0400457</v>
      </c>
      <c r="L465" s="248"/>
      <c r="M465" s="202"/>
      <c r="N465" s="629" t="s">
        <v>41</v>
      </c>
      <c r="O465" s="630"/>
      <c r="P465" s="630"/>
      <c r="Q465" s="630"/>
      <c r="R465" s="630"/>
      <c r="S465" s="631"/>
      <c r="T465" s="161"/>
      <c r="U465" s="162"/>
    </row>
    <row r="466" spans="1:21" ht="16.5" customHeight="1">
      <c r="A466" s="233"/>
      <c r="B466" s="239"/>
      <c r="C466" s="159">
        <v>5</v>
      </c>
      <c r="D466" s="159">
        <v>2.1</v>
      </c>
      <c r="E466" s="159" t="s">
        <v>21</v>
      </c>
      <c r="F466" s="159"/>
      <c r="G466" s="159" t="s">
        <v>65</v>
      </c>
      <c r="H466" s="159"/>
      <c r="I466" s="159"/>
      <c r="J466" s="159"/>
      <c r="K466" s="250"/>
      <c r="L466" s="248"/>
      <c r="M466" s="202"/>
      <c r="N466" s="159">
        <v>4</v>
      </c>
      <c r="O466" s="159">
        <v>3</v>
      </c>
      <c r="P466" s="159" t="s">
        <v>21</v>
      </c>
      <c r="Q466" s="159"/>
      <c r="R466" s="159" t="s">
        <v>381</v>
      </c>
      <c r="S466" s="159"/>
      <c r="T466" s="159"/>
      <c r="U466" s="159"/>
    </row>
    <row r="467" spans="1:21" ht="16.5" customHeight="1">
      <c r="A467" s="233"/>
      <c r="B467" s="239"/>
      <c r="C467" s="269">
        <v>6</v>
      </c>
      <c r="D467" s="270" t="s">
        <v>68</v>
      </c>
      <c r="E467" s="270"/>
      <c r="F467" s="270"/>
      <c r="G467" s="271" t="s">
        <v>69</v>
      </c>
      <c r="H467" s="270"/>
      <c r="I467" s="270"/>
      <c r="J467" s="270"/>
      <c r="K467" s="272"/>
      <c r="L467" s="248"/>
      <c r="M467" s="202"/>
      <c r="N467" s="269">
        <v>5</v>
      </c>
      <c r="O467" s="270"/>
      <c r="P467" s="270"/>
      <c r="Q467" s="270"/>
      <c r="R467" s="271" t="s">
        <v>382</v>
      </c>
      <c r="S467" s="270"/>
      <c r="T467" s="270"/>
      <c r="U467" s="270"/>
    </row>
    <row r="468" spans="1:21" ht="16.5" customHeight="1">
      <c r="A468" s="233"/>
      <c r="B468" s="239"/>
      <c r="C468" s="275">
        <v>7</v>
      </c>
      <c r="D468" s="178" t="s">
        <v>71</v>
      </c>
      <c r="E468" s="178"/>
      <c r="F468" s="178" t="s">
        <v>21</v>
      </c>
      <c r="G468" s="155" t="s">
        <v>72</v>
      </c>
      <c r="H468" s="178" t="s">
        <v>73</v>
      </c>
      <c r="I468" s="177">
        <v>586.74</v>
      </c>
      <c r="J468" s="180">
        <v>13594.000749999999</v>
      </c>
      <c r="K468" s="174">
        <f>I468*J468</f>
        <v>7976144.0000549993</v>
      </c>
      <c r="L468" s="248"/>
      <c r="M468" s="202"/>
      <c r="N468" s="275">
        <v>6</v>
      </c>
      <c r="O468" s="178" t="s">
        <v>71</v>
      </c>
      <c r="P468" s="178"/>
      <c r="Q468" s="178" t="s">
        <v>21</v>
      </c>
      <c r="R468" s="155" t="s">
        <v>72</v>
      </c>
      <c r="S468" s="178" t="s">
        <v>73</v>
      </c>
      <c r="T468" s="177">
        <v>586.74</v>
      </c>
      <c r="U468" s="180">
        <v>13594</v>
      </c>
    </row>
    <row r="469" spans="1:21" ht="16.5" customHeight="1">
      <c r="A469" s="233"/>
      <c r="B469" s="239"/>
      <c r="C469" s="269">
        <v>8</v>
      </c>
      <c r="D469" s="270" t="s">
        <v>76</v>
      </c>
      <c r="E469" s="270"/>
      <c r="F469" s="270"/>
      <c r="G469" s="271" t="s">
        <v>77</v>
      </c>
      <c r="H469" s="270"/>
      <c r="I469" s="270"/>
      <c r="J469" s="270"/>
      <c r="K469" s="272"/>
      <c r="L469" s="248"/>
      <c r="M469" s="202"/>
      <c r="N469" s="269">
        <v>7</v>
      </c>
      <c r="O469" s="270"/>
      <c r="P469" s="270"/>
      <c r="Q469" s="270"/>
      <c r="R469" s="271"/>
      <c r="S469" s="270"/>
      <c r="T469" s="270"/>
      <c r="U469" s="270"/>
    </row>
    <row r="470" spans="1:21" ht="15.75" customHeight="1">
      <c r="A470" s="233"/>
      <c r="B470" s="239"/>
      <c r="C470" s="275">
        <v>9</v>
      </c>
      <c r="D470" s="178" t="s">
        <v>79</v>
      </c>
      <c r="E470" s="178"/>
      <c r="F470" s="178" t="s">
        <v>21</v>
      </c>
      <c r="G470" s="176" t="s">
        <v>80</v>
      </c>
      <c r="H470" s="178" t="s">
        <v>73</v>
      </c>
      <c r="I470" s="177">
        <v>334.04999999999995</v>
      </c>
      <c r="J470" s="167">
        <v>18247</v>
      </c>
      <c r="K470" s="181">
        <f>I470*J470</f>
        <v>6095410.3499999996</v>
      </c>
      <c r="L470" s="248"/>
      <c r="M470" s="202"/>
      <c r="N470" s="275">
        <v>8</v>
      </c>
      <c r="O470" s="178" t="s">
        <v>79</v>
      </c>
      <c r="P470" s="178"/>
      <c r="Q470" s="178" t="s">
        <v>21</v>
      </c>
      <c r="R470" s="155" t="s">
        <v>80</v>
      </c>
      <c r="S470" s="178" t="s">
        <v>73</v>
      </c>
      <c r="T470" s="177">
        <v>334.04999999999995</v>
      </c>
      <c r="U470" s="180">
        <v>18247</v>
      </c>
    </row>
    <row r="471" spans="1:21" ht="16.5" customHeight="1">
      <c r="A471" s="233"/>
      <c r="B471" s="239"/>
      <c r="C471" s="159">
        <v>10</v>
      </c>
      <c r="D471" s="159" t="s">
        <v>336</v>
      </c>
      <c r="E471" s="159" t="s">
        <v>21</v>
      </c>
      <c r="F471" s="159"/>
      <c r="G471" s="159" t="s">
        <v>337</v>
      </c>
      <c r="H471" s="159"/>
      <c r="I471" s="159"/>
      <c r="J471" s="159"/>
      <c r="K471" s="250"/>
      <c r="L471" s="248"/>
      <c r="M471" s="202"/>
      <c r="N471" s="639" t="s">
        <v>41</v>
      </c>
      <c r="O471" s="640"/>
      <c r="P471" s="640"/>
      <c r="Q471" s="640"/>
      <c r="R471" s="640"/>
      <c r="S471" s="153"/>
      <c r="T471" s="175"/>
      <c r="U471" s="179"/>
    </row>
    <row r="472" spans="1:21" ht="16.5" customHeight="1">
      <c r="A472" s="233"/>
      <c r="B472" s="239"/>
      <c r="C472" s="275">
        <v>11</v>
      </c>
      <c r="D472" s="178" t="s">
        <v>338</v>
      </c>
      <c r="E472" s="178"/>
      <c r="F472" s="178" t="s">
        <v>21</v>
      </c>
      <c r="G472" s="155" t="s">
        <v>339</v>
      </c>
      <c r="H472" s="178" t="s">
        <v>73</v>
      </c>
      <c r="I472" s="177">
        <v>3651.12</v>
      </c>
      <c r="J472" s="180">
        <v>8298.0000660000005</v>
      </c>
      <c r="K472" s="174">
        <f>I472*J472</f>
        <v>30296994.000973921</v>
      </c>
      <c r="L472" s="248"/>
      <c r="M472" s="202"/>
      <c r="N472" s="159">
        <v>9</v>
      </c>
      <c r="O472" s="159">
        <v>4</v>
      </c>
      <c r="P472" s="159" t="s">
        <v>21</v>
      </c>
      <c r="Q472" s="159"/>
      <c r="R472" s="159" t="s">
        <v>227</v>
      </c>
      <c r="S472" s="159"/>
      <c r="T472" s="159"/>
      <c r="U472" s="159"/>
    </row>
    <row r="473" spans="1:21" ht="16.5" customHeight="1">
      <c r="A473" s="233"/>
      <c r="B473" s="239"/>
      <c r="C473" s="639" t="s">
        <v>41</v>
      </c>
      <c r="D473" s="640"/>
      <c r="E473" s="640"/>
      <c r="F473" s="640"/>
      <c r="G473" s="640"/>
      <c r="H473" s="153"/>
      <c r="I473" s="175"/>
      <c r="J473" s="179"/>
      <c r="K473" s="279">
        <f>SUM(K468:K472)</f>
        <v>44368548.351028919</v>
      </c>
      <c r="L473" s="248"/>
      <c r="M473" s="202"/>
      <c r="N473" s="269">
        <v>10</v>
      </c>
      <c r="O473" s="270"/>
      <c r="P473" s="270"/>
      <c r="Q473" s="270"/>
      <c r="R473" s="271" t="s">
        <v>382</v>
      </c>
      <c r="S473" s="270"/>
      <c r="T473" s="270"/>
      <c r="U473" s="270"/>
    </row>
    <row r="474" spans="1:21" ht="16.5" customHeight="1">
      <c r="A474" s="233"/>
      <c r="B474" s="239"/>
      <c r="C474" s="159">
        <v>12</v>
      </c>
      <c r="D474" s="159">
        <v>2.2000000000000002</v>
      </c>
      <c r="E474" s="159" t="s">
        <v>21</v>
      </c>
      <c r="F474" s="159"/>
      <c r="G474" s="159" t="s">
        <v>22</v>
      </c>
      <c r="H474" s="159"/>
      <c r="I474" s="159"/>
      <c r="J474" s="159"/>
      <c r="K474" s="250"/>
      <c r="L474" s="248"/>
      <c r="M474" s="202"/>
      <c r="N474" s="159">
        <v>16</v>
      </c>
      <c r="O474" s="159">
        <v>2.2000000000000002</v>
      </c>
      <c r="P474" s="159" t="s">
        <v>21</v>
      </c>
      <c r="Q474" s="159"/>
      <c r="R474" s="159" t="s">
        <v>22</v>
      </c>
      <c r="S474" s="159"/>
      <c r="T474" s="159"/>
      <c r="U474" s="159"/>
    </row>
    <row r="475" spans="1:21" ht="30.75" customHeight="1">
      <c r="A475" s="233"/>
      <c r="B475" s="243"/>
      <c r="C475" s="163">
        <v>13</v>
      </c>
      <c r="D475" s="183" t="s">
        <v>383</v>
      </c>
      <c r="E475" s="163"/>
      <c r="F475" s="163" t="s">
        <v>21</v>
      </c>
      <c r="G475" s="155" t="s">
        <v>384</v>
      </c>
      <c r="H475" s="163" t="s">
        <v>85</v>
      </c>
      <c r="I475" s="164">
        <v>528.08000000000004</v>
      </c>
      <c r="J475" s="167">
        <v>83614</v>
      </c>
      <c r="K475" s="166">
        <f t="shared" ref="K475:K478" si="36">I475*J475</f>
        <v>44154881.120000005</v>
      </c>
      <c r="L475" s="248"/>
      <c r="M475" s="202"/>
      <c r="N475" s="163">
        <v>17</v>
      </c>
      <c r="O475" s="183" t="s">
        <v>383</v>
      </c>
      <c r="P475" s="163"/>
      <c r="Q475" s="163" t="s">
        <v>21</v>
      </c>
      <c r="R475" s="155" t="s">
        <v>384</v>
      </c>
      <c r="S475" s="163" t="s">
        <v>85</v>
      </c>
      <c r="T475" s="164">
        <v>528.08000000000004</v>
      </c>
      <c r="U475" s="167">
        <v>83614</v>
      </c>
    </row>
    <row r="476" spans="1:21" ht="38.25" customHeight="1">
      <c r="A476" s="233"/>
      <c r="B476" s="239"/>
      <c r="C476" s="163">
        <v>14</v>
      </c>
      <c r="D476" s="183" t="s">
        <v>289</v>
      </c>
      <c r="E476" s="163"/>
      <c r="F476" s="163" t="s">
        <v>21</v>
      </c>
      <c r="G476" s="155" t="s">
        <v>290</v>
      </c>
      <c r="H476" s="163" t="s">
        <v>85</v>
      </c>
      <c r="I476" s="164">
        <v>1839.4</v>
      </c>
      <c r="J476" s="167">
        <v>54921</v>
      </c>
      <c r="K476" s="166">
        <f t="shared" si="36"/>
        <v>101021687.40000001</v>
      </c>
      <c r="L476" s="248"/>
      <c r="M476" s="202"/>
      <c r="N476" s="163">
        <v>18</v>
      </c>
      <c r="O476" s="183">
        <v>1.1100000000000001</v>
      </c>
      <c r="P476" s="163"/>
      <c r="Q476" s="163" t="s">
        <v>21</v>
      </c>
      <c r="R476" s="155" t="s">
        <v>232</v>
      </c>
      <c r="S476" s="163" t="s">
        <v>88</v>
      </c>
      <c r="T476" s="164">
        <v>1839.4</v>
      </c>
      <c r="U476" s="167">
        <v>54922</v>
      </c>
    </row>
    <row r="477" spans="1:21" ht="49.5" customHeight="1">
      <c r="A477" s="233"/>
      <c r="B477" s="239"/>
      <c r="C477" s="163">
        <v>15</v>
      </c>
      <c r="D477" s="183" t="s">
        <v>83</v>
      </c>
      <c r="E477" s="163"/>
      <c r="F477" s="163" t="s">
        <v>21</v>
      </c>
      <c r="G477" s="155" t="s">
        <v>84</v>
      </c>
      <c r="H477" s="163" t="s">
        <v>85</v>
      </c>
      <c r="I477" s="164">
        <v>1856</v>
      </c>
      <c r="J477" s="167">
        <v>20619</v>
      </c>
      <c r="K477" s="166">
        <f t="shared" si="36"/>
        <v>38268864</v>
      </c>
      <c r="L477" s="248"/>
      <c r="M477" s="202"/>
      <c r="N477" s="163">
        <v>19</v>
      </c>
      <c r="O477" s="183" t="s">
        <v>86</v>
      </c>
      <c r="P477" s="163"/>
      <c r="Q477" s="163" t="s">
        <v>21</v>
      </c>
      <c r="R477" s="155" t="s">
        <v>84</v>
      </c>
      <c r="S477" s="163" t="s">
        <v>88</v>
      </c>
      <c r="T477" s="164">
        <v>1856</v>
      </c>
      <c r="U477" s="167">
        <v>20619</v>
      </c>
    </row>
    <row r="478" spans="1:21" ht="36" customHeight="1">
      <c r="A478" s="233"/>
      <c r="B478" s="243"/>
      <c r="C478" s="163">
        <v>16</v>
      </c>
      <c r="D478" s="183" t="s">
        <v>341</v>
      </c>
      <c r="E478" s="163"/>
      <c r="F478" s="163" t="s">
        <v>21</v>
      </c>
      <c r="G478" s="155" t="s">
        <v>342</v>
      </c>
      <c r="H478" s="163" t="s">
        <v>85</v>
      </c>
      <c r="I478" s="164">
        <v>14.43</v>
      </c>
      <c r="J478" s="167">
        <v>64533</v>
      </c>
      <c r="K478" s="166">
        <f t="shared" si="36"/>
        <v>931211.19</v>
      </c>
      <c r="L478" s="248"/>
      <c r="M478" s="202"/>
      <c r="N478" s="163">
        <v>20</v>
      </c>
      <c r="O478" s="183" t="s">
        <v>343</v>
      </c>
      <c r="P478" s="163"/>
      <c r="Q478" s="163" t="s">
        <v>21</v>
      </c>
      <c r="R478" s="155" t="s">
        <v>344</v>
      </c>
      <c r="S478" s="163" t="s">
        <v>73</v>
      </c>
      <c r="T478" s="164">
        <v>14.43</v>
      </c>
      <c r="U478" s="167">
        <v>64533</v>
      </c>
    </row>
    <row r="479" spans="1:21" ht="16.5" customHeight="1">
      <c r="A479" s="233"/>
      <c r="B479" s="239"/>
      <c r="C479" s="639" t="s">
        <v>41</v>
      </c>
      <c r="D479" s="640"/>
      <c r="E479" s="640"/>
      <c r="F479" s="640"/>
      <c r="G479" s="640"/>
      <c r="H479" s="153"/>
      <c r="I479" s="175"/>
      <c r="J479" s="179"/>
      <c r="K479" s="279">
        <f>SUM(K475:K478)</f>
        <v>184376643.71000001</v>
      </c>
      <c r="L479" s="248"/>
      <c r="M479" s="202"/>
      <c r="N479" s="639" t="s">
        <v>41</v>
      </c>
      <c r="O479" s="640"/>
      <c r="P479" s="640"/>
      <c r="Q479" s="640"/>
      <c r="R479" s="640"/>
      <c r="S479" s="153"/>
      <c r="T479" s="175"/>
      <c r="U479" s="179"/>
    </row>
    <row r="480" spans="1:21" ht="47.25" customHeight="1">
      <c r="A480" s="233"/>
      <c r="B480" s="239"/>
      <c r="C480" s="159">
        <v>17</v>
      </c>
      <c r="D480" s="159">
        <v>2.2999999999999998</v>
      </c>
      <c r="E480" s="159" t="s">
        <v>21</v>
      </c>
      <c r="F480" s="159"/>
      <c r="G480" s="159" t="s">
        <v>89</v>
      </c>
      <c r="H480" s="159"/>
      <c r="I480" s="159"/>
      <c r="J480" s="159"/>
      <c r="K480" s="250"/>
      <c r="L480" s="248"/>
      <c r="M480" s="202"/>
      <c r="N480" s="159">
        <v>22</v>
      </c>
      <c r="O480" s="159">
        <v>2.2999999999999998</v>
      </c>
      <c r="P480" s="159" t="s">
        <v>21</v>
      </c>
      <c r="Q480" s="159"/>
      <c r="R480" s="159" t="s">
        <v>89</v>
      </c>
      <c r="S480" s="159"/>
      <c r="T480" s="159"/>
      <c r="U480" s="159"/>
    </row>
    <row r="481" spans="1:21" ht="27.75" customHeight="1">
      <c r="A481" s="233"/>
      <c r="B481" s="239"/>
      <c r="C481" s="163">
        <v>18</v>
      </c>
      <c r="D481" s="183" t="s">
        <v>90</v>
      </c>
      <c r="E481" s="163"/>
      <c r="F481" s="163" t="s">
        <v>21</v>
      </c>
      <c r="G481" s="155" t="s">
        <v>91</v>
      </c>
      <c r="H481" s="163" t="s">
        <v>73</v>
      </c>
      <c r="I481" s="164">
        <v>2876.49</v>
      </c>
      <c r="J481" s="167">
        <v>5350.0001739999998</v>
      </c>
      <c r="K481" s="166">
        <f t="shared" ref="K481:K484" si="37">I481*J481</f>
        <v>15389222.000509258</v>
      </c>
      <c r="L481" s="248"/>
      <c r="M481" s="202"/>
      <c r="N481" s="163">
        <v>23</v>
      </c>
      <c r="O481" s="183">
        <v>1.4</v>
      </c>
      <c r="P481" s="163"/>
      <c r="Q481" s="163" t="s">
        <v>21</v>
      </c>
      <c r="R481" s="155" t="s">
        <v>92</v>
      </c>
      <c r="S481" s="163" t="s">
        <v>73</v>
      </c>
      <c r="T481" s="164">
        <v>2876.49</v>
      </c>
      <c r="U481" s="167">
        <v>5350</v>
      </c>
    </row>
    <row r="482" spans="1:21" ht="23.25" customHeight="1">
      <c r="A482" s="233"/>
      <c r="B482" s="239"/>
      <c r="C482" s="163">
        <v>19</v>
      </c>
      <c r="D482" s="183" t="s">
        <v>93</v>
      </c>
      <c r="E482" s="163"/>
      <c r="F482" s="163" t="s">
        <v>21</v>
      </c>
      <c r="G482" s="155" t="s">
        <v>94</v>
      </c>
      <c r="H482" s="163" t="s">
        <v>95</v>
      </c>
      <c r="I482" s="164">
        <v>69035.759999999995</v>
      </c>
      <c r="J482" s="167">
        <v>1392.000002</v>
      </c>
      <c r="K482" s="166">
        <f t="shared" si="37"/>
        <v>96097778.058071509</v>
      </c>
      <c r="L482" s="248"/>
      <c r="M482" s="202"/>
      <c r="N482" s="163">
        <v>24</v>
      </c>
      <c r="O482" s="183">
        <v>1.2</v>
      </c>
      <c r="P482" s="163"/>
      <c r="Q482" s="163" t="s">
        <v>21</v>
      </c>
      <c r="R482" s="155" t="s">
        <v>96</v>
      </c>
      <c r="S482" s="163" t="s">
        <v>97</v>
      </c>
      <c r="T482" s="164">
        <v>69035.759999999995</v>
      </c>
      <c r="U482" s="167">
        <v>1392</v>
      </c>
    </row>
    <row r="483" spans="1:21" ht="39.75" customHeight="1">
      <c r="A483" s="233"/>
      <c r="B483" s="239"/>
      <c r="C483" s="163">
        <v>20</v>
      </c>
      <c r="D483" s="183" t="s">
        <v>98</v>
      </c>
      <c r="E483" s="163"/>
      <c r="F483" s="163" t="s">
        <v>21</v>
      </c>
      <c r="G483" s="155" t="s">
        <v>99</v>
      </c>
      <c r="H483" s="163" t="s">
        <v>73</v>
      </c>
      <c r="I483" s="164">
        <v>2876.49</v>
      </c>
      <c r="J483" s="167">
        <v>3571.0000730000002</v>
      </c>
      <c r="K483" s="166">
        <f t="shared" si="37"/>
        <v>10271945.999983769</v>
      </c>
      <c r="L483" s="248"/>
      <c r="M483" s="202"/>
      <c r="N483" s="163">
        <v>25</v>
      </c>
      <c r="O483" s="183">
        <v>1.5</v>
      </c>
      <c r="P483" s="163"/>
      <c r="Q483" s="163" t="s">
        <v>21</v>
      </c>
      <c r="R483" s="155" t="s">
        <v>100</v>
      </c>
      <c r="S483" s="163" t="s">
        <v>73</v>
      </c>
      <c r="T483" s="164">
        <v>2876.49</v>
      </c>
      <c r="U483" s="167">
        <v>3571</v>
      </c>
    </row>
    <row r="484" spans="1:21" ht="28.5" customHeight="1">
      <c r="A484" s="233"/>
      <c r="B484" s="239"/>
      <c r="C484" s="163">
        <v>21</v>
      </c>
      <c r="D484" s="183" t="s">
        <v>385</v>
      </c>
      <c r="E484" s="163"/>
      <c r="F484" s="163" t="s">
        <v>21</v>
      </c>
      <c r="G484" s="155" t="s">
        <v>386</v>
      </c>
      <c r="H484" s="163" t="s">
        <v>73</v>
      </c>
      <c r="I484" s="164">
        <v>1872.43</v>
      </c>
      <c r="J484" s="167">
        <v>12985.000239999999</v>
      </c>
      <c r="K484" s="166">
        <f t="shared" si="37"/>
        <v>24313503.9993832</v>
      </c>
      <c r="L484" s="248"/>
      <c r="M484" s="202"/>
      <c r="N484" s="163">
        <v>26</v>
      </c>
      <c r="O484" s="183">
        <v>1.1200000000000001</v>
      </c>
      <c r="P484" s="163"/>
      <c r="Q484" s="163" t="s">
        <v>21</v>
      </c>
      <c r="R484" s="155" t="s">
        <v>387</v>
      </c>
      <c r="S484" s="163" t="s">
        <v>73</v>
      </c>
      <c r="T484" s="164">
        <v>1872.43</v>
      </c>
      <c r="U484" s="167">
        <v>12985</v>
      </c>
    </row>
    <row r="485" spans="1:21" ht="16.5" customHeight="1">
      <c r="A485" s="233"/>
      <c r="B485" s="239"/>
      <c r="C485" s="629" t="s">
        <v>41</v>
      </c>
      <c r="D485" s="630"/>
      <c r="E485" s="630"/>
      <c r="F485" s="630"/>
      <c r="G485" s="630"/>
      <c r="H485" s="631"/>
      <c r="I485" s="163"/>
      <c r="J485" s="163"/>
      <c r="K485" s="255">
        <f>SUM(K481:K484)</f>
        <v>146072450.05794775</v>
      </c>
      <c r="L485" s="248"/>
      <c r="M485" s="202"/>
      <c r="N485" s="629" t="s">
        <v>41</v>
      </c>
      <c r="O485" s="630"/>
      <c r="P485" s="630"/>
      <c r="Q485" s="630"/>
      <c r="R485" s="630"/>
      <c r="S485" s="631"/>
      <c r="T485" s="163"/>
      <c r="U485" s="163"/>
    </row>
    <row r="486" spans="1:21" ht="22.5" customHeight="1">
      <c r="A486" s="233"/>
      <c r="B486" s="239"/>
      <c r="C486" s="159">
        <v>22</v>
      </c>
      <c r="D486" s="159">
        <v>2.4</v>
      </c>
      <c r="E486" s="159" t="s">
        <v>21</v>
      </c>
      <c r="F486" s="159"/>
      <c r="G486" s="159" t="s">
        <v>347</v>
      </c>
      <c r="H486" s="159"/>
      <c r="I486" s="159"/>
      <c r="J486" s="159"/>
      <c r="K486" s="250"/>
      <c r="L486" s="248"/>
      <c r="M486" s="202"/>
      <c r="N486" s="159">
        <v>27</v>
      </c>
      <c r="O486" s="159">
        <v>2.4</v>
      </c>
      <c r="P486" s="159" t="s">
        <v>21</v>
      </c>
      <c r="Q486" s="159"/>
      <c r="R486" s="159" t="s">
        <v>22</v>
      </c>
      <c r="S486" s="159"/>
      <c r="T486" s="159"/>
      <c r="U486" s="159"/>
    </row>
    <row r="487" spans="1:21" ht="22.5" customHeight="1">
      <c r="A487" s="233"/>
      <c r="B487" s="239"/>
      <c r="C487" s="163">
        <v>23</v>
      </c>
      <c r="D487" s="183" t="s">
        <v>348</v>
      </c>
      <c r="E487" s="163"/>
      <c r="F487" s="163" t="s">
        <v>21</v>
      </c>
      <c r="G487" s="155" t="s">
        <v>349</v>
      </c>
      <c r="H487" s="163" t="s">
        <v>350</v>
      </c>
      <c r="I487" s="164">
        <v>8.0399999999999999E-2</v>
      </c>
      <c r="J487" s="167">
        <v>4666462</v>
      </c>
      <c r="K487" s="166">
        <f t="shared" ref="K487:K489" si="38">I487*J487</f>
        <v>375183.54479999997</v>
      </c>
      <c r="L487" s="248"/>
      <c r="M487" s="202"/>
      <c r="N487" s="163">
        <v>28</v>
      </c>
      <c r="O487" s="183" t="s">
        <v>26</v>
      </c>
      <c r="P487" s="163"/>
      <c r="Q487" s="163" t="s">
        <v>21</v>
      </c>
      <c r="R487" s="155" t="s">
        <v>24</v>
      </c>
      <c r="S487" s="163" t="s">
        <v>25</v>
      </c>
      <c r="T487" s="164">
        <v>60</v>
      </c>
      <c r="U487" s="167">
        <v>11372</v>
      </c>
    </row>
    <row r="488" spans="1:21" ht="22.5" customHeight="1">
      <c r="A488" s="233"/>
      <c r="B488" s="243"/>
      <c r="C488" s="163">
        <v>24</v>
      </c>
      <c r="D488" s="183" t="s">
        <v>23</v>
      </c>
      <c r="E488" s="163"/>
      <c r="F488" s="163" t="s">
        <v>21</v>
      </c>
      <c r="G488" s="155" t="s">
        <v>24</v>
      </c>
      <c r="H488" s="163" t="s">
        <v>25</v>
      </c>
      <c r="I488" s="164">
        <v>60</v>
      </c>
      <c r="J488" s="167">
        <v>11372</v>
      </c>
      <c r="K488" s="166">
        <f t="shared" si="38"/>
        <v>682320</v>
      </c>
      <c r="L488" s="248"/>
      <c r="M488" s="202"/>
      <c r="N488" s="220"/>
      <c r="O488" s="285"/>
      <c r="P488" s="182"/>
      <c r="Q488" s="182"/>
      <c r="R488" s="160"/>
      <c r="S488" s="253"/>
      <c r="T488" s="164"/>
      <c r="U488" s="167"/>
    </row>
    <row r="489" spans="1:21" ht="27.75" customHeight="1">
      <c r="A489" s="233"/>
      <c r="B489" s="239"/>
      <c r="C489" s="163">
        <v>25</v>
      </c>
      <c r="D489" s="183" t="s">
        <v>388</v>
      </c>
      <c r="E489" s="163"/>
      <c r="F489" s="163" t="s">
        <v>21</v>
      </c>
      <c r="G489" s="155" t="s">
        <v>389</v>
      </c>
      <c r="H489" s="163" t="s">
        <v>25</v>
      </c>
      <c r="I489" s="164">
        <v>150</v>
      </c>
      <c r="J489" s="167">
        <v>2847</v>
      </c>
      <c r="K489" s="166">
        <f t="shared" si="38"/>
        <v>427050</v>
      </c>
      <c r="L489" s="248"/>
      <c r="M489" s="202"/>
      <c r="N489" s="220"/>
      <c r="O489" s="285"/>
      <c r="P489" s="182"/>
      <c r="Q489" s="182"/>
      <c r="R489" s="160"/>
      <c r="S489" s="253"/>
      <c r="T489" s="164"/>
      <c r="U489" s="167"/>
    </row>
    <row r="490" spans="1:21" ht="16.5" customHeight="1">
      <c r="A490" s="233"/>
      <c r="B490" s="239"/>
      <c r="C490" s="629" t="s">
        <v>41</v>
      </c>
      <c r="D490" s="630"/>
      <c r="E490" s="630"/>
      <c r="F490" s="630"/>
      <c r="G490" s="630"/>
      <c r="H490" s="631"/>
      <c r="I490" s="163"/>
      <c r="J490" s="163"/>
      <c r="K490" s="255">
        <f>SUM(K487:K489)</f>
        <v>1484553.5448</v>
      </c>
      <c r="L490" s="248"/>
      <c r="M490" s="202"/>
      <c r="N490" s="629" t="s">
        <v>41</v>
      </c>
      <c r="O490" s="630"/>
      <c r="P490" s="630"/>
      <c r="Q490" s="630"/>
      <c r="R490" s="630"/>
      <c r="S490" s="631"/>
      <c r="T490" s="163"/>
      <c r="U490" s="163"/>
    </row>
    <row r="491" spans="1:21" ht="16.5" customHeight="1">
      <c r="A491" s="233"/>
      <c r="B491" s="239"/>
      <c r="C491" s="159">
        <v>26</v>
      </c>
      <c r="D491" s="159">
        <v>2.5</v>
      </c>
      <c r="E491" s="159" t="s">
        <v>21</v>
      </c>
      <c r="F491" s="159"/>
      <c r="G491" s="159" t="s">
        <v>291</v>
      </c>
      <c r="H491" s="159"/>
      <c r="I491" s="159"/>
      <c r="J491" s="159"/>
      <c r="K491" s="250"/>
      <c r="L491" s="248"/>
      <c r="M491" s="202"/>
      <c r="N491" s="159">
        <v>29</v>
      </c>
      <c r="O491" s="159">
        <v>2.6</v>
      </c>
      <c r="P491" s="159" t="s">
        <v>21</v>
      </c>
      <c r="Q491" s="159"/>
      <c r="R491" s="159" t="s">
        <v>101</v>
      </c>
      <c r="S491" s="159"/>
      <c r="T491" s="159"/>
      <c r="U491" s="159"/>
    </row>
    <row r="492" spans="1:21" ht="30" customHeight="1">
      <c r="A492" s="233"/>
      <c r="B492" s="239"/>
      <c r="C492" s="163">
        <v>27</v>
      </c>
      <c r="D492" s="183" t="s">
        <v>390</v>
      </c>
      <c r="E492" s="163"/>
      <c r="F492" s="163" t="s">
        <v>21</v>
      </c>
      <c r="G492" s="155" t="s">
        <v>391</v>
      </c>
      <c r="H492" s="163" t="s">
        <v>73</v>
      </c>
      <c r="I492" s="164">
        <v>45.5</v>
      </c>
      <c r="J492" s="167">
        <v>55511</v>
      </c>
      <c r="K492" s="166">
        <f>I492*J492</f>
        <v>2525750.5</v>
      </c>
      <c r="L492" s="248"/>
      <c r="M492" s="202"/>
      <c r="N492" s="163">
        <v>30</v>
      </c>
      <c r="O492" s="183">
        <v>20.49</v>
      </c>
      <c r="P492" s="163"/>
      <c r="Q492" s="163" t="s">
        <v>21</v>
      </c>
      <c r="R492" s="155" t="s">
        <v>355</v>
      </c>
      <c r="S492" s="163" t="s">
        <v>25</v>
      </c>
      <c r="T492" s="164">
        <v>640</v>
      </c>
      <c r="U492" s="167">
        <v>25078</v>
      </c>
    </row>
    <row r="493" spans="1:21" ht="16.5" customHeight="1">
      <c r="A493" s="233"/>
      <c r="B493" s="239"/>
      <c r="C493" s="629" t="s">
        <v>41</v>
      </c>
      <c r="D493" s="630"/>
      <c r="E493" s="630"/>
      <c r="F493" s="630"/>
      <c r="G493" s="630"/>
      <c r="H493" s="631"/>
      <c r="I493" s="163"/>
      <c r="J493" s="163"/>
      <c r="K493" s="255">
        <f>SUM(K492)</f>
        <v>2525750.5</v>
      </c>
      <c r="L493" s="248"/>
      <c r="M493" s="202"/>
      <c r="N493" s="629" t="s">
        <v>41</v>
      </c>
      <c r="O493" s="630"/>
      <c r="P493" s="630"/>
      <c r="Q493" s="630"/>
      <c r="R493" s="630"/>
      <c r="S493" s="631"/>
      <c r="T493" s="163"/>
      <c r="U493" s="163"/>
    </row>
    <row r="494" spans="1:21" ht="16.5" customHeight="1">
      <c r="A494" s="233"/>
      <c r="B494" s="239"/>
      <c r="C494" s="259">
        <v>28</v>
      </c>
      <c r="D494" s="207">
        <v>2.6</v>
      </c>
      <c r="E494" s="207" t="s">
        <v>21</v>
      </c>
      <c r="F494" s="207"/>
      <c r="G494" s="207" t="s">
        <v>101</v>
      </c>
      <c r="H494" s="207"/>
      <c r="I494" s="207"/>
      <c r="J494" s="207"/>
      <c r="K494" s="260"/>
      <c r="L494" s="248"/>
      <c r="M494" s="202"/>
      <c r="N494" s="259">
        <v>32</v>
      </c>
      <c r="O494" s="207">
        <v>5</v>
      </c>
      <c r="P494" s="207" t="s">
        <v>21</v>
      </c>
      <c r="Q494" s="207"/>
      <c r="R494" s="207" t="s">
        <v>107</v>
      </c>
      <c r="S494" s="207"/>
      <c r="T494" s="207"/>
      <c r="U494" s="207"/>
    </row>
    <row r="495" spans="1:21" ht="34.5" customHeight="1">
      <c r="A495" s="233"/>
      <c r="B495" s="243"/>
      <c r="C495" s="163">
        <v>29</v>
      </c>
      <c r="D495" s="183" t="s">
        <v>353</v>
      </c>
      <c r="E495" s="163"/>
      <c r="F495" s="163" t="s">
        <v>21</v>
      </c>
      <c r="G495" s="155" t="s">
        <v>354</v>
      </c>
      <c r="H495" s="163" t="s">
        <v>25</v>
      </c>
      <c r="I495" s="164">
        <v>640</v>
      </c>
      <c r="J495" s="167">
        <v>25079</v>
      </c>
      <c r="K495" s="166">
        <f t="shared" ref="K495:K496" si="39">I495*J495</f>
        <v>16050560</v>
      </c>
      <c r="L495" s="248"/>
      <c r="M495" s="202"/>
      <c r="N495" s="163">
        <v>33</v>
      </c>
      <c r="O495" s="183" t="s">
        <v>392</v>
      </c>
      <c r="P495" s="163"/>
      <c r="Q495" s="163" t="s">
        <v>21</v>
      </c>
      <c r="R495" s="155" t="s">
        <v>110</v>
      </c>
      <c r="S495" s="163" t="s">
        <v>73</v>
      </c>
      <c r="T495" s="164">
        <v>392</v>
      </c>
      <c r="U495" s="167">
        <v>535504</v>
      </c>
    </row>
    <row r="496" spans="1:21" ht="34.5" customHeight="1">
      <c r="A496" s="233"/>
      <c r="B496" s="243"/>
      <c r="C496" s="163">
        <v>30</v>
      </c>
      <c r="D496" s="183" t="s">
        <v>102</v>
      </c>
      <c r="E496" s="163"/>
      <c r="F496" s="163" t="s">
        <v>21</v>
      </c>
      <c r="G496" s="155" t="s">
        <v>103</v>
      </c>
      <c r="H496" s="163" t="s">
        <v>25</v>
      </c>
      <c r="I496" s="164">
        <v>2559.91</v>
      </c>
      <c r="J496" s="167">
        <v>55381.000110000001</v>
      </c>
      <c r="K496" s="166">
        <f t="shared" si="39"/>
        <v>141770375.99159008</v>
      </c>
      <c r="L496" s="248"/>
      <c r="M496" s="202"/>
      <c r="N496" s="220"/>
      <c r="O496" s="285"/>
      <c r="P496" s="182"/>
      <c r="Q496" s="182"/>
      <c r="R496" s="160"/>
      <c r="S496" s="253"/>
      <c r="T496" s="164"/>
      <c r="U496" s="167"/>
    </row>
    <row r="497" spans="1:21" ht="16.5" customHeight="1">
      <c r="A497" s="233"/>
      <c r="B497" s="239"/>
      <c r="C497" s="629" t="s">
        <v>41</v>
      </c>
      <c r="D497" s="630"/>
      <c r="E497" s="630"/>
      <c r="F497" s="630"/>
      <c r="G497" s="630"/>
      <c r="H497" s="631"/>
      <c r="I497" s="163"/>
      <c r="J497" s="163"/>
      <c r="K497" s="255">
        <f>SUM(K495:K496)</f>
        <v>157820935.99159008</v>
      </c>
      <c r="L497" s="248"/>
      <c r="M497" s="202"/>
      <c r="N497" s="629" t="s">
        <v>41</v>
      </c>
      <c r="O497" s="630"/>
      <c r="P497" s="630"/>
      <c r="Q497" s="630"/>
      <c r="R497" s="630"/>
      <c r="S497" s="631"/>
      <c r="T497" s="163"/>
      <c r="U497" s="163"/>
    </row>
    <row r="498" spans="1:21" ht="16.5" customHeight="1">
      <c r="A498" s="233"/>
      <c r="B498" s="239"/>
      <c r="C498" s="259">
        <v>31</v>
      </c>
      <c r="D498" s="207" t="s">
        <v>105</v>
      </c>
      <c r="E498" s="207" t="s">
        <v>21</v>
      </c>
      <c r="F498" s="207"/>
      <c r="G498" s="207" t="s">
        <v>106</v>
      </c>
      <c r="H498" s="207"/>
      <c r="I498" s="207"/>
      <c r="J498" s="207"/>
      <c r="K498" s="260"/>
      <c r="L498" s="248"/>
      <c r="M498" s="202"/>
      <c r="N498" s="259">
        <v>34</v>
      </c>
      <c r="O498" s="207">
        <v>23</v>
      </c>
      <c r="P498" s="207" t="s">
        <v>21</v>
      </c>
      <c r="Q498" s="207"/>
      <c r="R498" s="207" t="s">
        <v>111</v>
      </c>
      <c r="S498" s="207"/>
      <c r="T498" s="207"/>
      <c r="U498" s="207"/>
    </row>
    <row r="499" spans="1:21" ht="63.75" customHeight="1">
      <c r="A499" s="233"/>
      <c r="B499" s="243"/>
      <c r="C499" s="220">
        <v>32</v>
      </c>
      <c r="D499" s="183" t="s">
        <v>108</v>
      </c>
      <c r="E499" s="163"/>
      <c r="F499" s="163" t="s">
        <v>21</v>
      </c>
      <c r="G499" s="155" t="s">
        <v>109</v>
      </c>
      <c r="H499" s="163" t="s">
        <v>73</v>
      </c>
      <c r="I499" s="164">
        <v>392</v>
      </c>
      <c r="J499" s="167">
        <v>535504</v>
      </c>
      <c r="K499" s="166">
        <f>I499*J499</f>
        <v>209917568</v>
      </c>
      <c r="L499" s="248"/>
      <c r="M499" s="202"/>
      <c r="N499" s="220">
        <v>35</v>
      </c>
      <c r="O499" s="183" t="s">
        <v>115</v>
      </c>
      <c r="P499" s="163"/>
      <c r="Q499" s="163" t="s">
        <v>21</v>
      </c>
      <c r="R499" s="155" t="s">
        <v>113</v>
      </c>
      <c r="S499" s="163" t="s">
        <v>114</v>
      </c>
      <c r="T499" s="164">
        <v>42895.7</v>
      </c>
      <c r="U499" s="167">
        <v>5903</v>
      </c>
    </row>
    <row r="500" spans="1:21" ht="16.5" customHeight="1">
      <c r="A500" s="233"/>
      <c r="B500" s="239"/>
      <c r="C500" s="629" t="s">
        <v>41</v>
      </c>
      <c r="D500" s="630"/>
      <c r="E500" s="630"/>
      <c r="F500" s="630"/>
      <c r="G500" s="630"/>
      <c r="H500" s="631"/>
      <c r="I500" s="163"/>
      <c r="J500" s="163"/>
      <c r="K500" s="255">
        <f>SUM(K499)</f>
        <v>209917568</v>
      </c>
      <c r="L500" s="248"/>
      <c r="M500" s="202"/>
      <c r="N500" s="629" t="s">
        <v>41</v>
      </c>
      <c r="O500" s="630"/>
      <c r="P500" s="630"/>
      <c r="Q500" s="630"/>
      <c r="R500" s="630"/>
      <c r="S500" s="631"/>
      <c r="T500" s="163"/>
      <c r="U500" s="163"/>
    </row>
    <row r="501" spans="1:21" ht="25.5" customHeight="1">
      <c r="A501" s="233"/>
      <c r="B501" s="239"/>
      <c r="C501" s="159">
        <v>33</v>
      </c>
      <c r="D501" s="159">
        <v>3.3</v>
      </c>
      <c r="E501" s="159" t="s">
        <v>21</v>
      </c>
      <c r="F501" s="159"/>
      <c r="G501" s="159" t="s">
        <v>111</v>
      </c>
      <c r="H501" s="159"/>
      <c r="I501" s="159"/>
      <c r="J501" s="159"/>
      <c r="K501" s="250"/>
      <c r="L501" s="248"/>
      <c r="M501" s="202"/>
      <c r="N501" s="159">
        <v>36</v>
      </c>
      <c r="O501" s="159">
        <v>6</v>
      </c>
      <c r="P501" s="159" t="s">
        <v>21</v>
      </c>
      <c r="Q501" s="159"/>
      <c r="R501" s="159" t="s">
        <v>393</v>
      </c>
      <c r="S501" s="159"/>
      <c r="T501" s="159"/>
      <c r="U501" s="159"/>
    </row>
    <row r="502" spans="1:21" ht="57.75" customHeight="1">
      <c r="A502" s="233"/>
      <c r="B502" s="243"/>
      <c r="C502" s="163">
        <v>34</v>
      </c>
      <c r="D502" s="183" t="s">
        <v>112</v>
      </c>
      <c r="E502" s="163"/>
      <c r="F502" s="163" t="s">
        <v>21</v>
      </c>
      <c r="G502" s="155" t="s">
        <v>113</v>
      </c>
      <c r="H502" s="163" t="s">
        <v>114</v>
      </c>
      <c r="I502" s="164">
        <v>42895.7</v>
      </c>
      <c r="J502" s="167">
        <v>5903</v>
      </c>
      <c r="K502" s="166">
        <f>I502*J502</f>
        <v>253213317.09999999</v>
      </c>
      <c r="L502" s="248"/>
      <c r="M502" s="202"/>
      <c r="N502" s="163">
        <v>37</v>
      </c>
      <c r="O502" s="183">
        <v>6.8</v>
      </c>
      <c r="P502" s="163"/>
      <c r="Q502" s="163" t="s">
        <v>21</v>
      </c>
      <c r="R502" s="155" t="s">
        <v>394</v>
      </c>
      <c r="S502" s="163" t="s">
        <v>25</v>
      </c>
      <c r="T502" s="164">
        <v>45.5</v>
      </c>
      <c r="U502" s="167">
        <v>114289</v>
      </c>
    </row>
    <row r="503" spans="1:21" ht="16.5" customHeight="1">
      <c r="A503" s="233"/>
      <c r="B503" s="239"/>
      <c r="C503" s="629" t="s">
        <v>41</v>
      </c>
      <c r="D503" s="630"/>
      <c r="E503" s="630"/>
      <c r="F503" s="630"/>
      <c r="G503" s="630"/>
      <c r="H503" s="631"/>
      <c r="I503" s="163"/>
      <c r="J503" s="163"/>
      <c r="K503" s="255">
        <f>SUM(K502)</f>
        <v>253213317.09999999</v>
      </c>
      <c r="L503" s="248"/>
      <c r="M503" s="202"/>
      <c r="N503" s="629" t="s">
        <v>41</v>
      </c>
      <c r="O503" s="630"/>
      <c r="P503" s="630"/>
      <c r="Q503" s="630"/>
      <c r="R503" s="630"/>
      <c r="S503" s="631"/>
      <c r="T503" s="163"/>
      <c r="U503" s="163"/>
    </row>
    <row r="504" spans="1:21" ht="16.5" customHeight="1">
      <c r="A504" s="233"/>
      <c r="B504" s="239"/>
      <c r="C504" s="259">
        <v>35</v>
      </c>
      <c r="D504" s="207">
        <v>4.3</v>
      </c>
      <c r="E504" s="207" t="s">
        <v>21</v>
      </c>
      <c r="F504" s="207"/>
      <c r="G504" s="207" t="s">
        <v>234</v>
      </c>
      <c r="H504" s="207"/>
      <c r="I504" s="207"/>
      <c r="J504" s="207"/>
      <c r="K504" s="260"/>
      <c r="L504" s="248"/>
      <c r="M504" s="202"/>
      <c r="N504" s="259">
        <v>39</v>
      </c>
      <c r="O504" s="207">
        <v>20</v>
      </c>
      <c r="P504" s="207" t="s">
        <v>21</v>
      </c>
      <c r="Q504" s="207"/>
      <c r="R504" s="207" t="s">
        <v>29</v>
      </c>
      <c r="S504" s="207"/>
      <c r="T504" s="207"/>
      <c r="U504" s="207"/>
    </row>
    <row r="505" spans="1:21" ht="16.5" customHeight="1">
      <c r="A505" s="233"/>
      <c r="B505" s="239"/>
      <c r="C505" s="163">
        <v>36</v>
      </c>
      <c r="D505" s="178" t="s">
        <v>235</v>
      </c>
      <c r="E505" s="178"/>
      <c r="F505" s="178" t="s">
        <v>21</v>
      </c>
      <c r="G505" s="178" t="s">
        <v>236</v>
      </c>
      <c r="H505" s="178" t="s">
        <v>32</v>
      </c>
      <c r="I505" s="178">
        <v>4</v>
      </c>
      <c r="J505" s="306">
        <v>102150</v>
      </c>
      <c r="K505" s="307">
        <f>I505*J505</f>
        <v>408600</v>
      </c>
      <c r="L505" s="248"/>
      <c r="M505" s="202"/>
      <c r="N505" s="163">
        <v>40</v>
      </c>
      <c r="O505" s="178">
        <v>20.27</v>
      </c>
      <c r="P505" s="178"/>
      <c r="Q505" s="178" t="s">
        <v>21</v>
      </c>
      <c r="R505" s="178" t="s">
        <v>349</v>
      </c>
      <c r="S505" s="178" t="s">
        <v>395</v>
      </c>
      <c r="T505" s="178">
        <v>8.0399999999999999E-2</v>
      </c>
      <c r="U505" s="178">
        <v>4666462</v>
      </c>
    </row>
    <row r="506" spans="1:21" ht="16.5" customHeight="1">
      <c r="A506" s="233"/>
      <c r="B506" s="239"/>
      <c r="C506" s="629" t="s">
        <v>41</v>
      </c>
      <c r="D506" s="630"/>
      <c r="E506" s="630"/>
      <c r="F506" s="630"/>
      <c r="G506" s="630"/>
      <c r="H506" s="631"/>
      <c r="I506" s="163"/>
      <c r="J506" s="163"/>
      <c r="K506" s="255">
        <f>SUM(K505)</f>
        <v>408600</v>
      </c>
      <c r="L506" s="248"/>
      <c r="M506" s="202"/>
      <c r="N506" s="629" t="s">
        <v>41</v>
      </c>
      <c r="O506" s="630"/>
      <c r="P506" s="630"/>
      <c r="Q506" s="630"/>
      <c r="R506" s="630"/>
      <c r="S506" s="631"/>
      <c r="T506" s="163"/>
      <c r="U506" s="163"/>
    </row>
    <row r="507" spans="1:21" ht="16.5" customHeight="1">
      <c r="A507" s="233"/>
      <c r="B507" s="239"/>
      <c r="C507" s="259">
        <v>37</v>
      </c>
      <c r="D507" s="207">
        <v>4.9000000000000004</v>
      </c>
      <c r="E507" s="207" t="s">
        <v>21</v>
      </c>
      <c r="F507" s="207"/>
      <c r="G507" s="207" t="s">
        <v>396</v>
      </c>
      <c r="H507" s="207"/>
      <c r="I507" s="207"/>
      <c r="J507" s="207"/>
      <c r="K507" s="260"/>
      <c r="L507" s="248"/>
      <c r="M507" s="202"/>
      <c r="N507" s="259">
        <v>45</v>
      </c>
      <c r="O507" s="207">
        <v>25</v>
      </c>
      <c r="P507" s="207" t="s">
        <v>21</v>
      </c>
      <c r="Q507" s="207"/>
      <c r="R507" s="207" t="s">
        <v>397</v>
      </c>
      <c r="S507" s="207"/>
      <c r="T507" s="207"/>
      <c r="U507" s="207"/>
    </row>
    <row r="508" spans="1:21" ht="16.5" customHeight="1">
      <c r="A508" s="233"/>
      <c r="B508" s="239"/>
      <c r="C508" s="163">
        <v>38</v>
      </c>
      <c r="D508" s="178" t="s">
        <v>398</v>
      </c>
      <c r="E508" s="178"/>
      <c r="F508" s="178" t="s">
        <v>21</v>
      </c>
      <c r="G508" s="176" t="s">
        <v>399</v>
      </c>
      <c r="H508" s="178" t="s">
        <v>32</v>
      </c>
      <c r="I508" s="178">
        <v>3</v>
      </c>
      <c r="J508" s="306">
        <v>155200</v>
      </c>
      <c r="K508" s="307">
        <f>I508*J508</f>
        <v>465600</v>
      </c>
      <c r="L508" s="248"/>
      <c r="M508" s="202"/>
      <c r="N508" s="163">
        <v>46</v>
      </c>
      <c r="O508" s="178" t="s">
        <v>400</v>
      </c>
      <c r="P508" s="178"/>
      <c r="Q508" s="178" t="s">
        <v>21</v>
      </c>
      <c r="R508" s="176" t="s">
        <v>401</v>
      </c>
      <c r="S508" s="178" t="s">
        <v>60</v>
      </c>
      <c r="T508" s="178">
        <v>371</v>
      </c>
      <c r="U508" s="178">
        <v>331556</v>
      </c>
    </row>
    <row r="509" spans="1:21" ht="16.5" customHeight="1">
      <c r="A509" s="233"/>
      <c r="B509" s="239"/>
      <c r="C509" s="629" t="s">
        <v>41</v>
      </c>
      <c r="D509" s="630"/>
      <c r="E509" s="630"/>
      <c r="F509" s="630"/>
      <c r="G509" s="630"/>
      <c r="H509" s="631"/>
      <c r="I509" s="163"/>
      <c r="J509" s="206"/>
      <c r="K509" s="255">
        <f>SUM(K508)</f>
        <v>465600</v>
      </c>
      <c r="L509" s="248"/>
      <c r="M509" s="202"/>
      <c r="N509" s="629" t="s">
        <v>41</v>
      </c>
      <c r="O509" s="630"/>
      <c r="P509" s="630"/>
      <c r="Q509" s="630"/>
      <c r="R509" s="630"/>
      <c r="S509" s="631"/>
      <c r="T509" s="163"/>
      <c r="U509" s="163"/>
    </row>
    <row r="510" spans="1:21" ht="16.5" customHeight="1">
      <c r="A510" s="233"/>
      <c r="B510" s="239"/>
      <c r="C510" s="259">
        <v>39</v>
      </c>
      <c r="D510" s="207" t="s">
        <v>402</v>
      </c>
      <c r="E510" s="207" t="s">
        <v>21</v>
      </c>
      <c r="F510" s="207"/>
      <c r="G510" s="207" t="s">
        <v>403</v>
      </c>
      <c r="H510" s="207"/>
      <c r="I510" s="207"/>
      <c r="J510" s="318"/>
      <c r="K510" s="260"/>
      <c r="L510" s="248"/>
      <c r="M510" s="202"/>
      <c r="N510" s="259">
        <v>47</v>
      </c>
      <c r="O510" s="207">
        <v>26</v>
      </c>
      <c r="P510" s="207" t="s">
        <v>21</v>
      </c>
      <c r="Q510" s="207"/>
      <c r="R510" s="207" t="s">
        <v>404</v>
      </c>
      <c r="S510" s="207"/>
      <c r="T510" s="207"/>
      <c r="U510" s="207"/>
    </row>
    <row r="511" spans="1:21" ht="16.5" customHeight="1">
      <c r="A511" s="233"/>
      <c r="B511" s="239"/>
      <c r="C511" s="163">
        <v>40</v>
      </c>
      <c r="D511" s="178" t="s">
        <v>405</v>
      </c>
      <c r="E511" s="178"/>
      <c r="F511" s="178" t="s">
        <v>21</v>
      </c>
      <c r="G511" s="176" t="s">
        <v>406</v>
      </c>
      <c r="H511" s="178" t="s">
        <v>60</v>
      </c>
      <c r="I511" s="178">
        <v>35</v>
      </c>
      <c r="J511" s="306">
        <v>265784</v>
      </c>
      <c r="K511" s="307">
        <f>I511*J511</f>
        <v>9302440</v>
      </c>
      <c r="L511" s="248"/>
      <c r="M511" s="202"/>
      <c r="N511" s="163">
        <v>48</v>
      </c>
      <c r="O511" s="178" t="s">
        <v>407</v>
      </c>
      <c r="P511" s="178"/>
      <c r="Q511" s="178" t="s">
        <v>21</v>
      </c>
      <c r="R511" s="176" t="s">
        <v>408</v>
      </c>
      <c r="S511" s="178" t="s">
        <v>60</v>
      </c>
      <c r="T511" s="178">
        <v>35</v>
      </c>
      <c r="U511" s="178">
        <v>265784</v>
      </c>
    </row>
    <row r="512" spans="1:21" ht="16.5" customHeight="1">
      <c r="A512" s="233"/>
      <c r="B512" s="239"/>
      <c r="C512" s="629" t="s">
        <v>41</v>
      </c>
      <c r="D512" s="630"/>
      <c r="E512" s="630"/>
      <c r="F512" s="630"/>
      <c r="G512" s="630"/>
      <c r="H512" s="631"/>
      <c r="I512" s="163"/>
      <c r="J512" s="206"/>
      <c r="K512" s="255">
        <f>SUM(K511)</f>
        <v>9302440</v>
      </c>
      <c r="L512" s="248"/>
      <c r="M512" s="202"/>
      <c r="N512" s="629" t="s">
        <v>41</v>
      </c>
      <c r="O512" s="630"/>
      <c r="P512" s="630"/>
      <c r="Q512" s="630"/>
      <c r="R512" s="630"/>
      <c r="S512" s="631"/>
      <c r="T512" s="163"/>
      <c r="U512" s="163"/>
    </row>
    <row r="513" spans="1:21" ht="16.5" customHeight="1">
      <c r="A513" s="233"/>
      <c r="B513" s="239"/>
      <c r="C513" s="259">
        <v>41</v>
      </c>
      <c r="D513" s="207">
        <v>4.1500000000000004</v>
      </c>
      <c r="E513" s="207" t="s">
        <v>21</v>
      </c>
      <c r="F513" s="207"/>
      <c r="G513" s="207" t="s">
        <v>356</v>
      </c>
      <c r="H513" s="207"/>
      <c r="I513" s="207"/>
      <c r="J513" s="318"/>
      <c r="K513" s="260"/>
      <c r="L513" s="248"/>
      <c r="M513" s="202"/>
      <c r="N513" s="259">
        <v>49</v>
      </c>
      <c r="O513" s="207">
        <v>24</v>
      </c>
      <c r="P513" s="207" t="s">
        <v>21</v>
      </c>
      <c r="Q513" s="207"/>
      <c r="R513" s="207" t="s">
        <v>409</v>
      </c>
      <c r="S513" s="207"/>
      <c r="T513" s="207"/>
      <c r="U513" s="207"/>
    </row>
    <row r="514" spans="1:21" ht="16.5" customHeight="1">
      <c r="A514" s="233"/>
      <c r="B514" s="239"/>
      <c r="C514" s="163">
        <v>42</v>
      </c>
      <c r="D514" s="178" t="s">
        <v>358</v>
      </c>
      <c r="E514" s="178"/>
      <c r="F514" s="178" t="s">
        <v>21</v>
      </c>
      <c r="G514" s="176" t="s">
        <v>359</v>
      </c>
      <c r="H514" s="178" t="s">
        <v>60</v>
      </c>
      <c r="I514" s="178">
        <v>410</v>
      </c>
      <c r="J514" s="306">
        <v>265784</v>
      </c>
      <c r="K514" s="307">
        <f>I514*J514</f>
        <v>108971440</v>
      </c>
      <c r="L514" s="248"/>
      <c r="M514" s="202"/>
      <c r="N514" s="163">
        <v>50</v>
      </c>
      <c r="O514" s="178" t="s">
        <v>360</v>
      </c>
      <c r="P514" s="178"/>
      <c r="Q514" s="178" t="s">
        <v>21</v>
      </c>
      <c r="R514" s="176" t="s">
        <v>359</v>
      </c>
      <c r="S514" s="178" t="s">
        <v>60</v>
      </c>
      <c r="T514" s="178">
        <v>410</v>
      </c>
      <c r="U514" s="178">
        <v>265784</v>
      </c>
    </row>
    <row r="515" spans="1:21" ht="16.5" customHeight="1">
      <c r="A515" s="233"/>
      <c r="B515" s="239"/>
      <c r="C515" s="629" t="s">
        <v>41</v>
      </c>
      <c r="D515" s="630"/>
      <c r="E515" s="630"/>
      <c r="F515" s="630"/>
      <c r="G515" s="630"/>
      <c r="H515" s="631"/>
      <c r="I515" s="163"/>
      <c r="J515" s="206"/>
      <c r="K515" s="255">
        <f>SUM(K514)</f>
        <v>108971440</v>
      </c>
      <c r="L515" s="248"/>
      <c r="M515" s="202"/>
      <c r="N515" s="629" t="s">
        <v>41</v>
      </c>
      <c r="O515" s="630"/>
      <c r="P515" s="630"/>
      <c r="Q515" s="630"/>
      <c r="R515" s="630"/>
      <c r="S515" s="631"/>
      <c r="T515" s="163"/>
      <c r="U515" s="163"/>
    </row>
    <row r="516" spans="1:21" ht="16.5" customHeight="1">
      <c r="A516" s="233"/>
      <c r="B516" s="239"/>
      <c r="C516" s="259">
        <v>43</v>
      </c>
      <c r="D516" s="207">
        <v>4.16</v>
      </c>
      <c r="E516" s="207" t="s">
        <v>21</v>
      </c>
      <c r="F516" s="207"/>
      <c r="G516" s="207" t="s">
        <v>361</v>
      </c>
      <c r="H516" s="207"/>
      <c r="I516" s="207"/>
      <c r="J516" s="207"/>
      <c r="K516" s="260"/>
      <c r="L516" s="248"/>
      <c r="M516" s="202"/>
      <c r="N516" s="259">
        <v>51</v>
      </c>
      <c r="O516" s="207" t="s">
        <v>362</v>
      </c>
      <c r="P516" s="207" t="s">
        <v>21</v>
      </c>
      <c r="Q516" s="207"/>
      <c r="R516" s="207" t="s">
        <v>363</v>
      </c>
      <c r="S516" s="207"/>
      <c r="T516" s="207"/>
      <c r="U516" s="207"/>
    </row>
    <row r="517" spans="1:21" ht="16.5" customHeight="1">
      <c r="A517" s="233"/>
      <c r="B517" s="239"/>
      <c r="C517" s="163">
        <v>44</v>
      </c>
      <c r="D517" s="178" t="s">
        <v>364</v>
      </c>
      <c r="E517" s="178"/>
      <c r="F517" s="178" t="s">
        <v>21</v>
      </c>
      <c r="G517" s="176" t="s">
        <v>365</v>
      </c>
      <c r="H517" s="178" t="s">
        <v>32</v>
      </c>
      <c r="I517" s="178">
        <v>14</v>
      </c>
      <c r="J517" s="306">
        <v>137622</v>
      </c>
      <c r="K517" s="307">
        <f>I517*J517</f>
        <v>1926708</v>
      </c>
      <c r="L517" s="248"/>
      <c r="M517" s="202"/>
      <c r="N517" s="163">
        <v>52</v>
      </c>
      <c r="O517" s="178" t="s">
        <v>366</v>
      </c>
      <c r="P517" s="178"/>
      <c r="Q517" s="178" t="s">
        <v>21</v>
      </c>
      <c r="R517" s="176" t="s">
        <v>367</v>
      </c>
      <c r="S517" s="178" t="s">
        <v>32</v>
      </c>
      <c r="T517" s="178">
        <v>14</v>
      </c>
      <c r="U517" s="178">
        <v>137622</v>
      </c>
    </row>
    <row r="518" spans="1:21" ht="16.5" customHeight="1">
      <c r="A518" s="233"/>
      <c r="B518" s="239"/>
      <c r="C518" s="629" t="s">
        <v>41</v>
      </c>
      <c r="D518" s="630"/>
      <c r="E518" s="630"/>
      <c r="F518" s="630"/>
      <c r="G518" s="630"/>
      <c r="H518" s="631"/>
      <c r="I518" s="163"/>
      <c r="J518" s="206"/>
      <c r="K518" s="255">
        <f>SUM(K517)</f>
        <v>1926708</v>
      </c>
      <c r="L518" s="248"/>
      <c r="M518" s="202"/>
      <c r="N518" s="629" t="s">
        <v>41</v>
      </c>
      <c r="O518" s="630"/>
      <c r="P518" s="630"/>
      <c r="Q518" s="630"/>
      <c r="R518" s="630"/>
      <c r="S518" s="631"/>
      <c r="T518" s="163"/>
      <c r="U518" s="163"/>
    </row>
    <row r="519" spans="1:21" ht="16.5" customHeight="1">
      <c r="A519" s="233"/>
      <c r="B519" s="239"/>
      <c r="C519" s="259">
        <v>45</v>
      </c>
      <c r="D519" s="207" t="s">
        <v>410</v>
      </c>
      <c r="E519" s="207" t="s">
        <v>21</v>
      </c>
      <c r="F519" s="207"/>
      <c r="G519" s="207" t="s">
        <v>411</v>
      </c>
      <c r="H519" s="207"/>
      <c r="I519" s="207"/>
      <c r="J519" s="318"/>
      <c r="K519" s="260"/>
      <c r="L519" s="248"/>
      <c r="M519" s="202"/>
      <c r="N519" s="259">
        <v>53</v>
      </c>
      <c r="O519" s="207" t="s">
        <v>412</v>
      </c>
      <c r="P519" s="207" t="s">
        <v>21</v>
      </c>
      <c r="Q519" s="207"/>
      <c r="R519" s="207" t="s">
        <v>413</v>
      </c>
      <c r="S519" s="207"/>
      <c r="T519" s="207"/>
      <c r="U519" s="207"/>
    </row>
    <row r="520" spans="1:21" ht="16.5" customHeight="1">
      <c r="A520" s="233"/>
      <c r="B520" s="239"/>
      <c r="C520" s="163">
        <v>46</v>
      </c>
      <c r="D520" s="178" t="s">
        <v>414</v>
      </c>
      <c r="E520" s="178"/>
      <c r="F520" s="178" t="s">
        <v>21</v>
      </c>
      <c r="G520" s="176" t="s">
        <v>415</v>
      </c>
      <c r="H520" s="178" t="s">
        <v>32</v>
      </c>
      <c r="I520" s="178">
        <v>15</v>
      </c>
      <c r="J520" s="306">
        <v>265245</v>
      </c>
      <c r="K520" s="307">
        <f>I520*J520</f>
        <v>3978675</v>
      </c>
      <c r="L520" s="248"/>
      <c r="M520" s="202"/>
      <c r="N520" s="163">
        <v>54</v>
      </c>
      <c r="O520" s="178" t="s">
        <v>416</v>
      </c>
      <c r="P520" s="178"/>
      <c r="Q520" s="178" t="s">
        <v>21</v>
      </c>
      <c r="R520" s="176" t="s">
        <v>417</v>
      </c>
      <c r="S520" s="178" t="s">
        <v>32</v>
      </c>
      <c r="T520" s="178">
        <v>15</v>
      </c>
      <c r="U520" s="178">
        <v>265245</v>
      </c>
    </row>
    <row r="521" spans="1:21" ht="16.5" customHeight="1">
      <c r="A521" s="233"/>
      <c r="B521" s="239"/>
      <c r="C521" s="629" t="s">
        <v>41</v>
      </c>
      <c r="D521" s="630"/>
      <c r="E521" s="630"/>
      <c r="F521" s="630"/>
      <c r="G521" s="630"/>
      <c r="H521" s="631"/>
      <c r="I521" s="163"/>
      <c r="J521" s="206"/>
      <c r="K521" s="255">
        <f>SUM(K520)</f>
        <v>3978675</v>
      </c>
      <c r="L521" s="248"/>
      <c r="M521" s="202"/>
      <c r="N521" s="629" t="s">
        <v>41</v>
      </c>
      <c r="O521" s="630"/>
      <c r="P521" s="630"/>
      <c r="Q521" s="630"/>
      <c r="R521" s="630"/>
      <c r="S521" s="631"/>
      <c r="T521" s="163"/>
      <c r="U521" s="163"/>
    </row>
    <row r="522" spans="1:21" ht="16.5" customHeight="1">
      <c r="A522" s="233"/>
      <c r="B522" s="239"/>
      <c r="C522" s="259">
        <v>47</v>
      </c>
      <c r="D522" s="207">
        <v>4.17</v>
      </c>
      <c r="E522" s="207" t="s">
        <v>21</v>
      </c>
      <c r="F522" s="207"/>
      <c r="G522" s="207" t="s">
        <v>418</v>
      </c>
      <c r="H522" s="207"/>
      <c r="I522" s="207"/>
      <c r="J522" s="318"/>
      <c r="K522" s="260"/>
      <c r="L522" s="248"/>
      <c r="M522" s="202"/>
      <c r="N522" s="259">
        <v>55</v>
      </c>
      <c r="O522" s="207" t="s">
        <v>419</v>
      </c>
      <c r="P522" s="207" t="s">
        <v>21</v>
      </c>
      <c r="Q522" s="207"/>
      <c r="R522" s="207" t="s">
        <v>420</v>
      </c>
      <c r="S522" s="207"/>
      <c r="T522" s="207"/>
      <c r="U522" s="207"/>
    </row>
    <row r="523" spans="1:21" ht="16.5" customHeight="1">
      <c r="A523" s="233"/>
      <c r="B523" s="239"/>
      <c r="C523" s="163">
        <v>48</v>
      </c>
      <c r="D523" s="178" t="s">
        <v>421</v>
      </c>
      <c r="E523" s="178"/>
      <c r="F523" s="178" t="s">
        <v>21</v>
      </c>
      <c r="G523" s="176" t="s">
        <v>422</v>
      </c>
      <c r="H523" s="178" t="s">
        <v>60</v>
      </c>
      <c r="I523" s="178">
        <v>371</v>
      </c>
      <c r="J523" s="306">
        <v>331556</v>
      </c>
      <c r="K523" s="307">
        <f>I523*J523</f>
        <v>123007276</v>
      </c>
      <c r="L523" s="248"/>
      <c r="M523" s="202"/>
      <c r="N523" s="163">
        <v>56</v>
      </c>
      <c r="O523" s="178" t="s">
        <v>423</v>
      </c>
      <c r="P523" s="178"/>
      <c r="Q523" s="178" t="s">
        <v>21</v>
      </c>
      <c r="R523" s="176" t="s">
        <v>424</v>
      </c>
      <c r="S523" s="178" t="s">
        <v>32</v>
      </c>
      <c r="T523" s="178">
        <v>3</v>
      </c>
      <c r="U523" s="178">
        <v>137622</v>
      </c>
    </row>
    <row r="524" spans="1:21" ht="16.5" customHeight="1">
      <c r="A524" s="233"/>
      <c r="B524" s="239"/>
      <c r="C524" s="629" t="s">
        <v>41</v>
      </c>
      <c r="D524" s="630"/>
      <c r="E524" s="630"/>
      <c r="F524" s="630"/>
      <c r="G524" s="630"/>
      <c r="H524" s="631"/>
      <c r="I524" s="163"/>
      <c r="J524" s="206"/>
      <c r="K524" s="255">
        <f>SUM(K523)</f>
        <v>123007276</v>
      </c>
      <c r="L524" s="248"/>
      <c r="M524" s="202"/>
      <c r="N524" s="629" t="s">
        <v>41</v>
      </c>
      <c r="O524" s="630"/>
      <c r="P524" s="630"/>
      <c r="Q524" s="630"/>
      <c r="R524" s="630"/>
      <c r="S524" s="631"/>
      <c r="T524" s="163"/>
      <c r="U524" s="163"/>
    </row>
    <row r="525" spans="1:21" ht="16.5" customHeight="1">
      <c r="A525" s="233"/>
      <c r="B525" s="239"/>
      <c r="C525" s="259">
        <v>49</v>
      </c>
      <c r="D525" s="207">
        <v>4.1900000000000004</v>
      </c>
      <c r="E525" s="207" t="s">
        <v>21</v>
      </c>
      <c r="F525" s="207"/>
      <c r="G525" s="207" t="s">
        <v>132</v>
      </c>
      <c r="H525" s="207"/>
      <c r="I525" s="207"/>
      <c r="J525" s="318"/>
      <c r="K525" s="260"/>
      <c r="L525" s="248"/>
      <c r="M525" s="202"/>
      <c r="N525" s="259">
        <v>57</v>
      </c>
      <c r="O525" s="207">
        <v>4.3</v>
      </c>
      <c r="P525" s="207" t="s">
        <v>21</v>
      </c>
      <c r="Q525" s="207"/>
      <c r="R525" s="207" t="s">
        <v>234</v>
      </c>
      <c r="S525" s="207"/>
      <c r="T525" s="207"/>
      <c r="U525" s="207"/>
    </row>
    <row r="526" spans="1:21" ht="16.5" customHeight="1">
      <c r="A526" s="233"/>
      <c r="B526" s="239"/>
      <c r="C526" s="163">
        <v>50</v>
      </c>
      <c r="D526" s="178" t="s">
        <v>368</v>
      </c>
      <c r="E526" s="178"/>
      <c r="F526" s="178" t="s">
        <v>21</v>
      </c>
      <c r="G526" s="176" t="s">
        <v>369</v>
      </c>
      <c r="H526" s="178" t="s">
        <v>32</v>
      </c>
      <c r="I526" s="178">
        <v>20</v>
      </c>
      <c r="J526" s="306">
        <v>434497</v>
      </c>
      <c r="K526" s="307">
        <f t="shared" ref="K526:K527" si="40">I526*J526</f>
        <v>8689940</v>
      </c>
      <c r="L526" s="248"/>
      <c r="M526" s="202"/>
      <c r="N526" s="163">
        <v>58</v>
      </c>
      <c r="O526" s="178" t="s">
        <v>235</v>
      </c>
      <c r="P526" s="178"/>
      <c r="Q526" s="178" t="s">
        <v>21</v>
      </c>
      <c r="R526" s="176" t="s">
        <v>236</v>
      </c>
      <c r="S526" s="178" t="s">
        <v>32</v>
      </c>
      <c r="T526" s="178">
        <v>3</v>
      </c>
      <c r="U526" s="178">
        <v>102150</v>
      </c>
    </row>
    <row r="527" spans="1:21" ht="16.5" customHeight="1">
      <c r="A527" s="233"/>
      <c r="B527" s="239"/>
      <c r="C527" s="163">
        <v>51</v>
      </c>
      <c r="D527" s="163" t="s">
        <v>370</v>
      </c>
      <c r="E527" s="163"/>
      <c r="F527" s="163" t="s">
        <v>21</v>
      </c>
      <c r="G527" s="155" t="s">
        <v>371</v>
      </c>
      <c r="H527" s="163" t="s">
        <v>32</v>
      </c>
      <c r="I527" s="163">
        <v>10</v>
      </c>
      <c r="J527" s="206">
        <v>209872</v>
      </c>
      <c r="K527" s="307">
        <f t="shared" si="40"/>
        <v>2098720</v>
      </c>
      <c r="L527" s="248"/>
      <c r="M527" s="202"/>
      <c r="N527" s="220"/>
      <c r="O527" s="311"/>
      <c r="P527" s="311"/>
      <c r="Q527" s="311"/>
      <c r="R527" s="297"/>
      <c r="S527" s="252"/>
      <c r="T527" s="178"/>
      <c r="U527" s="178"/>
    </row>
    <row r="528" spans="1:21" ht="16.5" customHeight="1">
      <c r="A528" s="233"/>
      <c r="B528" s="239"/>
      <c r="C528" s="629" t="s">
        <v>41</v>
      </c>
      <c r="D528" s="630"/>
      <c r="E528" s="630"/>
      <c r="F528" s="630"/>
      <c r="G528" s="630"/>
      <c r="H528" s="631"/>
      <c r="I528" s="163"/>
      <c r="J528" s="206"/>
      <c r="K528" s="255">
        <f>SUM(K526:K527)</f>
        <v>10788660</v>
      </c>
      <c r="L528" s="248"/>
      <c r="M528" s="202"/>
      <c r="N528" s="629" t="s">
        <v>41</v>
      </c>
      <c r="O528" s="630"/>
      <c r="P528" s="630"/>
      <c r="Q528" s="630"/>
      <c r="R528" s="630"/>
      <c r="S528" s="631"/>
      <c r="T528" s="163"/>
      <c r="U528" s="163"/>
    </row>
    <row r="529" spans="1:21" ht="16.5" customHeight="1">
      <c r="A529" s="233"/>
      <c r="B529" s="239"/>
      <c r="C529" s="259">
        <v>52</v>
      </c>
      <c r="D529" s="207">
        <v>6</v>
      </c>
      <c r="E529" s="207" t="s">
        <v>21</v>
      </c>
      <c r="F529" s="207"/>
      <c r="G529" s="207" t="s">
        <v>310</v>
      </c>
      <c r="H529" s="207"/>
      <c r="I529" s="207"/>
      <c r="J529" s="318"/>
      <c r="K529" s="260"/>
      <c r="L529" s="248"/>
      <c r="M529" s="202"/>
      <c r="N529" s="203"/>
      <c r="O529" s="203"/>
      <c r="P529" s="203"/>
      <c r="Q529" s="203"/>
      <c r="R529" s="203"/>
      <c r="S529" s="203"/>
      <c r="T529" s="153"/>
      <c r="U529" s="308"/>
    </row>
    <row r="530" spans="1:21" ht="16.5" customHeight="1">
      <c r="A530" s="233"/>
      <c r="B530" s="243"/>
      <c r="C530" s="163">
        <v>53</v>
      </c>
      <c r="D530" s="178" t="s">
        <v>425</v>
      </c>
      <c r="E530" s="178"/>
      <c r="F530" s="178" t="s">
        <v>21</v>
      </c>
      <c r="G530" s="176" t="s">
        <v>426</v>
      </c>
      <c r="H530" s="178" t="s">
        <v>314</v>
      </c>
      <c r="I530" s="178">
        <v>45.5</v>
      </c>
      <c r="J530" s="306">
        <v>114289.00440000001</v>
      </c>
      <c r="K530" s="307">
        <f>I530*J530</f>
        <v>5200149.7001999998</v>
      </c>
      <c r="L530" s="248"/>
      <c r="M530" s="202"/>
      <c r="N530" s="203"/>
      <c r="O530" s="203"/>
      <c r="P530" s="203"/>
      <c r="Q530" s="203"/>
      <c r="R530" s="203"/>
      <c r="S530" s="203"/>
      <c r="T530" s="153"/>
      <c r="U530" s="308"/>
    </row>
    <row r="531" spans="1:21" ht="16.5" customHeight="1">
      <c r="A531" s="233"/>
      <c r="B531" s="239"/>
      <c r="C531" s="629" t="s">
        <v>41</v>
      </c>
      <c r="D531" s="630"/>
      <c r="E531" s="630"/>
      <c r="F531" s="630"/>
      <c r="G531" s="630"/>
      <c r="H531" s="631"/>
      <c r="I531" s="163"/>
      <c r="J531" s="206"/>
      <c r="K531" s="255">
        <f>SUM(K530)</f>
        <v>5200149.7001999998</v>
      </c>
      <c r="L531" s="248"/>
      <c r="M531" s="202"/>
      <c r="N531" s="203"/>
      <c r="O531" s="203"/>
      <c r="P531" s="203"/>
      <c r="Q531" s="203"/>
      <c r="R531" s="203"/>
      <c r="S531" s="203"/>
      <c r="T531" s="153"/>
      <c r="U531" s="308"/>
    </row>
    <row r="532" spans="1:21" ht="16.5" customHeight="1">
      <c r="A532" s="233"/>
      <c r="B532" s="239"/>
      <c r="C532" s="259">
        <v>54</v>
      </c>
      <c r="D532" s="207">
        <v>8</v>
      </c>
      <c r="E532" s="207" t="s">
        <v>21</v>
      </c>
      <c r="F532" s="207"/>
      <c r="G532" s="207" t="s">
        <v>29</v>
      </c>
      <c r="H532" s="207"/>
      <c r="I532" s="207"/>
      <c r="J532" s="318"/>
      <c r="K532" s="260"/>
      <c r="L532" s="248"/>
      <c r="M532" s="202"/>
      <c r="N532" s="203"/>
      <c r="O532" s="203"/>
      <c r="P532" s="203"/>
      <c r="Q532" s="203"/>
      <c r="R532" s="203"/>
      <c r="S532" s="203"/>
      <c r="T532" s="153"/>
      <c r="U532" s="308"/>
    </row>
    <row r="533" spans="1:21" ht="16.5" customHeight="1">
      <c r="A533" s="233"/>
      <c r="B533" s="239"/>
      <c r="C533" s="163">
        <v>55</v>
      </c>
      <c r="D533" s="178" t="s">
        <v>427</v>
      </c>
      <c r="E533" s="178"/>
      <c r="F533" s="178" t="s">
        <v>21</v>
      </c>
      <c r="G533" s="176" t="s">
        <v>428</v>
      </c>
      <c r="H533" s="178" t="s">
        <v>32</v>
      </c>
      <c r="I533" s="178">
        <v>2</v>
      </c>
      <c r="J533" s="306">
        <v>225629</v>
      </c>
      <c r="K533" s="307">
        <f t="shared" ref="K533:K535" si="41">I533*J533</f>
        <v>451258</v>
      </c>
      <c r="L533" s="248"/>
      <c r="M533" s="202"/>
      <c r="N533" s="203"/>
      <c r="O533" s="203"/>
      <c r="P533" s="203"/>
      <c r="Q533" s="203"/>
      <c r="R533" s="203"/>
      <c r="S533" s="203"/>
      <c r="T533" s="153"/>
      <c r="U533" s="308"/>
    </row>
    <row r="534" spans="1:21" ht="16.5" customHeight="1">
      <c r="A534" s="233"/>
      <c r="B534" s="239"/>
      <c r="C534" s="163">
        <v>56</v>
      </c>
      <c r="D534" s="163" t="s">
        <v>429</v>
      </c>
      <c r="E534" s="163"/>
      <c r="F534" s="163" t="s">
        <v>21</v>
      </c>
      <c r="G534" s="155" t="s">
        <v>430</v>
      </c>
      <c r="H534" s="163" t="s">
        <v>32</v>
      </c>
      <c r="I534" s="163">
        <v>1</v>
      </c>
      <c r="J534" s="206">
        <v>339476</v>
      </c>
      <c r="K534" s="307">
        <f t="shared" si="41"/>
        <v>339476</v>
      </c>
      <c r="L534" s="248"/>
      <c r="M534" s="202"/>
      <c r="N534" s="203"/>
      <c r="O534" s="203"/>
      <c r="P534" s="203"/>
      <c r="Q534" s="203"/>
      <c r="R534" s="203"/>
      <c r="S534" s="203"/>
      <c r="T534" s="153"/>
      <c r="U534" s="308"/>
    </row>
    <row r="535" spans="1:21" ht="16.5" customHeight="1">
      <c r="A535" s="233"/>
      <c r="B535" s="239"/>
      <c r="C535" s="163">
        <v>57</v>
      </c>
      <c r="D535" s="163" t="s">
        <v>431</v>
      </c>
      <c r="E535" s="163"/>
      <c r="F535" s="163" t="s">
        <v>21</v>
      </c>
      <c r="G535" s="155" t="s">
        <v>432</v>
      </c>
      <c r="H535" s="163" t="s">
        <v>32</v>
      </c>
      <c r="I535" s="163">
        <v>1</v>
      </c>
      <c r="J535" s="206">
        <v>374333</v>
      </c>
      <c r="K535" s="307">
        <f t="shared" si="41"/>
        <v>374333</v>
      </c>
      <c r="L535" s="248"/>
      <c r="M535" s="202"/>
      <c r="N535" s="203"/>
      <c r="O535" s="203"/>
      <c r="P535" s="203"/>
      <c r="Q535" s="203"/>
      <c r="R535" s="203"/>
      <c r="S535" s="203"/>
      <c r="T535" s="153"/>
      <c r="U535" s="308"/>
    </row>
    <row r="536" spans="1:21" ht="16.5" customHeight="1">
      <c r="A536" s="233"/>
      <c r="B536" s="239"/>
      <c r="C536" s="629" t="s">
        <v>41</v>
      </c>
      <c r="D536" s="630"/>
      <c r="E536" s="630"/>
      <c r="F536" s="630"/>
      <c r="G536" s="630"/>
      <c r="H536" s="631"/>
      <c r="I536" s="163"/>
      <c r="J536" s="206"/>
      <c r="K536" s="255">
        <f>SUM(K533:K535)</f>
        <v>1165067</v>
      </c>
      <c r="L536" s="248"/>
      <c r="M536" s="202"/>
      <c r="N536" s="203"/>
      <c r="O536" s="203"/>
      <c r="P536" s="203"/>
      <c r="Q536" s="203"/>
      <c r="R536" s="203"/>
      <c r="S536" s="203"/>
      <c r="T536" s="153"/>
      <c r="U536" s="308"/>
    </row>
    <row r="537" spans="1:21" ht="16.5" customHeight="1">
      <c r="A537" s="233"/>
      <c r="B537" s="239"/>
      <c r="C537" s="644" t="s">
        <v>42</v>
      </c>
      <c r="D537" s="645"/>
      <c r="E537" s="645"/>
      <c r="F537" s="645"/>
      <c r="G537" s="645"/>
      <c r="H537" s="645"/>
      <c r="I537" s="645"/>
      <c r="J537" s="681"/>
      <c r="K537" s="319">
        <f>SUM(K465+K473+K479+K528+K485+K490+K493+K497+K500+K503+K506+K509+K512+K515+K518+K521+K524+K531+K536)</f>
        <v>1267672615.9956126</v>
      </c>
      <c r="L537" s="248"/>
      <c r="M537" s="202"/>
      <c r="N537" s="632" t="s">
        <v>42</v>
      </c>
      <c r="O537" s="633"/>
      <c r="P537" s="633"/>
      <c r="Q537" s="633"/>
      <c r="R537" s="633"/>
      <c r="S537" s="633"/>
      <c r="T537" s="633"/>
      <c r="U537" s="634"/>
    </row>
    <row r="538" spans="1:21" ht="16.5" customHeight="1">
      <c r="A538" s="233"/>
      <c r="B538" s="239"/>
      <c r="C538" s="299"/>
      <c r="D538" s="299"/>
      <c r="E538" s="299"/>
      <c r="F538" s="299"/>
      <c r="G538" s="299"/>
      <c r="H538" s="299"/>
      <c r="I538" s="299"/>
      <c r="J538" s="299"/>
      <c r="K538" s="300"/>
      <c r="L538" s="248"/>
      <c r="M538" s="202"/>
      <c r="N538" s="299"/>
      <c r="O538" s="299"/>
      <c r="P538" s="299"/>
      <c r="Q538" s="299"/>
      <c r="R538" s="299"/>
      <c r="S538" s="299"/>
      <c r="T538" s="299"/>
      <c r="U538" s="299"/>
    </row>
    <row r="539" spans="1:21" ht="16.5" customHeight="1">
      <c r="A539" s="233"/>
      <c r="B539" s="239"/>
      <c r="C539" s="644" t="s">
        <v>203</v>
      </c>
      <c r="D539" s="645"/>
      <c r="E539" s="645"/>
      <c r="F539" s="645"/>
      <c r="G539" s="645"/>
      <c r="H539" s="645"/>
      <c r="I539" s="645"/>
      <c r="J539" s="645"/>
      <c r="K539" s="646"/>
      <c r="L539" s="248"/>
      <c r="M539" s="202"/>
      <c r="N539" s="644" t="s">
        <v>203</v>
      </c>
      <c r="O539" s="645"/>
      <c r="P539" s="645"/>
      <c r="Q539" s="645"/>
      <c r="R539" s="645"/>
      <c r="S539" s="645"/>
      <c r="T539" s="645"/>
      <c r="U539" s="646"/>
    </row>
    <row r="540" spans="1:21" ht="16.5" customHeight="1">
      <c r="A540" s="233"/>
      <c r="B540" s="239"/>
      <c r="C540" s="641" t="s">
        <v>11</v>
      </c>
      <c r="D540" s="635" t="s">
        <v>12</v>
      </c>
      <c r="E540" s="637" t="s">
        <v>13</v>
      </c>
      <c r="F540" s="638"/>
      <c r="G540" s="641" t="s">
        <v>14</v>
      </c>
      <c r="H540" s="635" t="s">
        <v>15</v>
      </c>
      <c r="I540" s="635" t="s">
        <v>16</v>
      </c>
      <c r="J540" s="643" t="s">
        <v>17</v>
      </c>
      <c r="K540" s="648" t="s">
        <v>18</v>
      </c>
      <c r="L540" s="248"/>
      <c r="M540" s="202"/>
      <c r="N540" s="641" t="s">
        <v>11</v>
      </c>
      <c r="O540" s="635" t="s">
        <v>12</v>
      </c>
      <c r="P540" s="637" t="s">
        <v>13</v>
      </c>
      <c r="Q540" s="638"/>
      <c r="R540" s="641" t="s">
        <v>14</v>
      </c>
      <c r="S540" s="635" t="s">
        <v>15</v>
      </c>
      <c r="T540" s="635" t="s">
        <v>16</v>
      </c>
      <c r="U540" s="643" t="s">
        <v>17</v>
      </c>
    </row>
    <row r="541" spans="1:21" ht="16.5" customHeight="1">
      <c r="A541" s="233"/>
      <c r="B541" s="239"/>
      <c r="C541" s="642"/>
      <c r="D541" s="636"/>
      <c r="E541" s="154" t="s">
        <v>19</v>
      </c>
      <c r="F541" s="154" t="s">
        <v>20</v>
      </c>
      <c r="G541" s="642"/>
      <c r="H541" s="636"/>
      <c r="I541" s="636"/>
      <c r="J541" s="636"/>
      <c r="K541" s="649"/>
      <c r="L541" s="248"/>
      <c r="M541" s="202"/>
      <c r="N541" s="642"/>
      <c r="O541" s="636"/>
      <c r="P541" s="154" t="s">
        <v>19</v>
      </c>
      <c r="Q541" s="154" t="s">
        <v>20</v>
      </c>
      <c r="R541" s="642"/>
      <c r="S541" s="636"/>
      <c r="T541" s="636"/>
      <c r="U541" s="636"/>
    </row>
    <row r="542" spans="1:21" ht="16.5" customHeight="1">
      <c r="A542" s="233"/>
      <c r="B542" s="239"/>
      <c r="C542" s="320">
        <v>1</v>
      </c>
      <c r="D542" s="159">
        <v>3</v>
      </c>
      <c r="E542" s="159" t="s">
        <v>21</v>
      </c>
      <c r="F542" s="159"/>
      <c r="G542" s="159" t="s">
        <v>150</v>
      </c>
      <c r="H542" s="159"/>
      <c r="I542" s="159"/>
      <c r="J542" s="159"/>
      <c r="K542" s="250"/>
      <c r="L542" s="248"/>
      <c r="M542" s="202"/>
      <c r="N542" s="320">
        <v>1</v>
      </c>
      <c r="O542" s="159">
        <v>3</v>
      </c>
      <c r="P542" s="159" t="s">
        <v>21</v>
      </c>
      <c r="Q542" s="159"/>
      <c r="R542" s="159" t="s">
        <v>150</v>
      </c>
      <c r="S542" s="159"/>
      <c r="T542" s="159"/>
      <c r="U542" s="159"/>
    </row>
    <row r="543" spans="1:21" ht="16.5" customHeight="1">
      <c r="A543" s="233"/>
      <c r="B543" s="239"/>
      <c r="C543" s="275">
        <v>2</v>
      </c>
      <c r="D543" s="163" t="s">
        <v>374</v>
      </c>
      <c r="E543" s="163"/>
      <c r="F543" s="163" t="s">
        <v>21</v>
      </c>
      <c r="G543" s="155" t="s">
        <v>375</v>
      </c>
      <c r="H543" s="163" t="s">
        <v>60</v>
      </c>
      <c r="I543" s="163">
        <v>240</v>
      </c>
      <c r="J543" s="206">
        <v>2557046</v>
      </c>
      <c r="K543" s="158">
        <f t="shared" ref="K543:K544" si="42">I543*J543</f>
        <v>613691040</v>
      </c>
      <c r="L543" s="248"/>
      <c r="M543" s="202"/>
      <c r="N543" s="275">
        <v>2</v>
      </c>
      <c r="O543" s="163" t="s">
        <v>374</v>
      </c>
      <c r="P543" s="163"/>
      <c r="Q543" s="163" t="s">
        <v>21</v>
      </c>
      <c r="R543" s="155" t="s">
        <v>375</v>
      </c>
      <c r="S543" s="163" t="s">
        <v>60</v>
      </c>
      <c r="T543" s="163"/>
      <c r="U543" s="206">
        <v>2557046</v>
      </c>
    </row>
    <row r="544" spans="1:21" ht="26.25" customHeight="1">
      <c r="A544" s="233"/>
      <c r="B544" s="239"/>
      <c r="C544" s="275">
        <v>3</v>
      </c>
      <c r="D544" s="163" t="s">
        <v>433</v>
      </c>
      <c r="E544" s="163"/>
      <c r="F544" s="163" t="s">
        <v>21</v>
      </c>
      <c r="G544" s="155" t="s">
        <v>434</v>
      </c>
      <c r="H544" s="163" t="s">
        <v>60</v>
      </c>
      <c r="I544" s="164">
        <v>35</v>
      </c>
      <c r="J544" s="167">
        <v>1939303</v>
      </c>
      <c r="K544" s="166">
        <f t="shared" si="42"/>
        <v>67875605</v>
      </c>
      <c r="L544" s="248"/>
      <c r="M544" s="202"/>
      <c r="N544" s="275">
        <v>3</v>
      </c>
      <c r="O544" s="163" t="s">
        <v>433</v>
      </c>
      <c r="P544" s="163"/>
      <c r="Q544" s="163" t="s">
        <v>21</v>
      </c>
      <c r="R544" s="155" t="s">
        <v>434</v>
      </c>
      <c r="S544" s="163" t="s">
        <v>60</v>
      </c>
      <c r="T544" s="164">
        <v>35</v>
      </c>
      <c r="U544" s="167">
        <v>1939303</v>
      </c>
    </row>
    <row r="545" spans="1:21" ht="16.5" customHeight="1">
      <c r="A545" s="233"/>
      <c r="B545" s="239"/>
      <c r="C545" s="262" t="s">
        <v>41</v>
      </c>
      <c r="D545" s="264"/>
      <c r="E545" s="264"/>
      <c r="F545" s="264"/>
      <c r="G545" s="168"/>
      <c r="H545" s="168"/>
      <c r="I545" s="205"/>
      <c r="J545" s="170"/>
      <c r="K545" s="265">
        <f>SUM(K543:K544)</f>
        <v>681566645</v>
      </c>
      <c r="L545" s="248"/>
      <c r="M545" s="202"/>
      <c r="N545" s="262" t="s">
        <v>41</v>
      </c>
      <c r="O545" s="264"/>
      <c r="P545" s="264"/>
      <c r="Q545" s="264"/>
      <c r="R545" s="168"/>
      <c r="S545" s="168"/>
      <c r="T545" s="205"/>
      <c r="U545" s="170"/>
    </row>
    <row r="546" spans="1:21" ht="16.5" customHeight="1">
      <c r="A546" s="233"/>
      <c r="B546" s="239"/>
      <c r="C546" s="320">
        <v>4</v>
      </c>
      <c r="D546" s="159" t="s">
        <v>435</v>
      </c>
      <c r="E546" s="159" t="s">
        <v>21</v>
      </c>
      <c r="F546" s="159"/>
      <c r="G546" s="159" t="s">
        <v>420</v>
      </c>
      <c r="H546" s="159"/>
      <c r="I546" s="159"/>
      <c r="J546" s="159"/>
      <c r="K546" s="250"/>
      <c r="L546" s="248"/>
      <c r="M546" s="202"/>
      <c r="N546" s="320">
        <v>4</v>
      </c>
      <c r="O546" s="159" t="s">
        <v>435</v>
      </c>
      <c r="P546" s="159" t="s">
        <v>21</v>
      </c>
      <c r="Q546" s="159"/>
      <c r="R546" s="159" t="s">
        <v>420</v>
      </c>
      <c r="S546" s="159"/>
      <c r="T546" s="159"/>
      <c r="U546" s="159"/>
    </row>
    <row r="547" spans="1:21" ht="16.5" customHeight="1">
      <c r="A547" s="233"/>
      <c r="B547" s="239"/>
      <c r="C547" s="275">
        <v>5</v>
      </c>
      <c r="D547" s="163" t="s">
        <v>436</v>
      </c>
      <c r="E547" s="163"/>
      <c r="F547" s="163" t="s">
        <v>21</v>
      </c>
      <c r="G547" s="155" t="s">
        <v>437</v>
      </c>
      <c r="H547" s="163" t="s">
        <v>32</v>
      </c>
      <c r="I547" s="163">
        <v>3</v>
      </c>
      <c r="J547" s="206">
        <v>6823800</v>
      </c>
      <c r="K547" s="158">
        <f>I547*J547</f>
        <v>20471400</v>
      </c>
      <c r="L547" s="248"/>
      <c r="M547" s="202"/>
      <c r="N547" s="275">
        <v>5</v>
      </c>
      <c r="O547" s="163" t="s">
        <v>436</v>
      </c>
      <c r="P547" s="163"/>
      <c r="Q547" s="163" t="s">
        <v>21</v>
      </c>
      <c r="R547" s="155" t="s">
        <v>437</v>
      </c>
      <c r="S547" s="163" t="s">
        <v>32</v>
      </c>
      <c r="T547" s="163">
        <v>3</v>
      </c>
      <c r="U547" s="206">
        <v>6823800</v>
      </c>
    </row>
    <row r="548" spans="1:21" ht="16.5" customHeight="1">
      <c r="A548" s="233"/>
      <c r="B548" s="239"/>
      <c r="C548" s="262" t="s">
        <v>41</v>
      </c>
      <c r="D548" s="264"/>
      <c r="E548" s="264"/>
      <c r="F548" s="264"/>
      <c r="G548" s="168"/>
      <c r="H548" s="168"/>
      <c r="I548" s="205"/>
      <c r="J548" s="170"/>
      <c r="K548" s="265">
        <f>SUM(K546:K547)</f>
        <v>20471400</v>
      </c>
      <c r="L548" s="248"/>
      <c r="M548" s="202"/>
      <c r="N548" s="262" t="s">
        <v>41</v>
      </c>
      <c r="O548" s="264"/>
      <c r="P548" s="264"/>
      <c r="Q548" s="264"/>
      <c r="R548" s="168"/>
      <c r="S548" s="168"/>
      <c r="T548" s="205"/>
      <c r="U548" s="170"/>
    </row>
    <row r="549" spans="1:21" ht="16.5" customHeight="1">
      <c r="A549" s="233"/>
      <c r="B549" s="239"/>
      <c r="C549" s="320">
        <v>6</v>
      </c>
      <c r="D549" s="159" t="s">
        <v>438</v>
      </c>
      <c r="E549" s="159" t="s">
        <v>21</v>
      </c>
      <c r="F549" s="159"/>
      <c r="G549" s="159" t="s">
        <v>439</v>
      </c>
      <c r="H549" s="159"/>
      <c r="I549" s="159"/>
      <c r="J549" s="159"/>
      <c r="K549" s="250"/>
      <c r="L549" s="248"/>
      <c r="M549" s="202"/>
      <c r="N549" s="320">
        <v>6</v>
      </c>
      <c r="O549" s="159" t="s">
        <v>438</v>
      </c>
      <c r="P549" s="159" t="s">
        <v>21</v>
      </c>
      <c r="Q549" s="159"/>
      <c r="R549" s="159" t="s">
        <v>439</v>
      </c>
      <c r="S549" s="159"/>
      <c r="T549" s="159"/>
      <c r="U549" s="159"/>
    </row>
    <row r="550" spans="1:21" ht="16.5" customHeight="1">
      <c r="A550" s="233"/>
      <c r="B550" s="239"/>
      <c r="C550" s="275">
        <v>7</v>
      </c>
      <c r="D550" s="163" t="s">
        <v>440</v>
      </c>
      <c r="E550" s="163"/>
      <c r="F550" s="163" t="s">
        <v>21</v>
      </c>
      <c r="G550" s="155" t="s">
        <v>441</v>
      </c>
      <c r="H550" s="163" t="s">
        <v>32</v>
      </c>
      <c r="I550" s="163">
        <v>4</v>
      </c>
      <c r="J550" s="206">
        <v>5431758</v>
      </c>
      <c r="K550" s="158">
        <f>I550*J550</f>
        <v>21727032</v>
      </c>
      <c r="L550" s="248"/>
      <c r="M550" s="202"/>
      <c r="N550" s="275">
        <v>7</v>
      </c>
      <c r="O550" s="163" t="s">
        <v>440</v>
      </c>
      <c r="P550" s="163"/>
      <c r="Q550" s="163" t="s">
        <v>21</v>
      </c>
      <c r="R550" s="155" t="s">
        <v>441</v>
      </c>
      <c r="S550" s="163" t="s">
        <v>32</v>
      </c>
      <c r="T550" s="163">
        <v>3</v>
      </c>
      <c r="U550" s="206">
        <v>5431758</v>
      </c>
    </row>
    <row r="551" spans="1:21" ht="16.5" customHeight="1">
      <c r="A551" s="233"/>
      <c r="B551" s="239"/>
      <c r="C551" s="262" t="s">
        <v>41</v>
      </c>
      <c r="D551" s="264"/>
      <c r="E551" s="264"/>
      <c r="F551" s="264"/>
      <c r="G551" s="168"/>
      <c r="H551" s="168"/>
      <c r="I551" s="205"/>
      <c r="J551" s="170"/>
      <c r="K551" s="265">
        <f>SUM(K549:K550)</f>
        <v>21727032</v>
      </c>
      <c r="L551" s="248"/>
      <c r="M551" s="202"/>
      <c r="N551" s="262" t="s">
        <v>41</v>
      </c>
      <c r="O551" s="264"/>
      <c r="P551" s="264"/>
      <c r="Q551" s="264"/>
      <c r="R551" s="168"/>
      <c r="S551" s="168"/>
      <c r="T551" s="205"/>
      <c r="U551" s="170"/>
    </row>
    <row r="552" spans="1:21" ht="16.5" customHeight="1">
      <c r="A552" s="233"/>
      <c r="B552" s="239"/>
      <c r="C552" s="320">
        <v>8</v>
      </c>
      <c r="D552" s="159" t="s">
        <v>376</v>
      </c>
      <c r="E552" s="159" t="s">
        <v>21</v>
      </c>
      <c r="F552" s="159"/>
      <c r="G552" s="159" t="s">
        <v>363</v>
      </c>
      <c r="H552" s="159"/>
      <c r="I552" s="159"/>
      <c r="J552" s="159"/>
      <c r="K552" s="250"/>
      <c r="L552" s="248"/>
      <c r="M552" s="202"/>
      <c r="N552" s="320">
        <v>8</v>
      </c>
      <c r="O552" s="159" t="s">
        <v>376</v>
      </c>
      <c r="P552" s="159" t="s">
        <v>21</v>
      </c>
      <c r="Q552" s="159"/>
      <c r="R552" s="159" t="s">
        <v>363</v>
      </c>
      <c r="S552" s="159"/>
      <c r="T552" s="159"/>
      <c r="U552" s="159"/>
    </row>
    <row r="553" spans="1:21" ht="16.5" customHeight="1">
      <c r="A553" s="233"/>
      <c r="B553" s="239"/>
      <c r="C553" s="275">
        <v>9</v>
      </c>
      <c r="D553" s="163" t="s">
        <v>377</v>
      </c>
      <c r="E553" s="163"/>
      <c r="F553" s="163" t="s">
        <v>21</v>
      </c>
      <c r="G553" s="155" t="s">
        <v>378</v>
      </c>
      <c r="H553" s="163" t="s">
        <v>60</v>
      </c>
      <c r="I553" s="163">
        <v>14</v>
      </c>
      <c r="J553" s="206">
        <v>5950000</v>
      </c>
      <c r="K553" s="158">
        <f>I553*J553</f>
        <v>83300000</v>
      </c>
      <c r="L553" s="248"/>
      <c r="M553" s="202"/>
      <c r="N553" s="275">
        <v>9</v>
      </c>
      <c r="O553" s="163" t="s">
        <v>377</v>
      </c>
      <c r="P553" s="163"/>
      <c r="Q553" s="163" t="s">
        <v>21</v>
      </c>
      <c r="R553" s="155" t="s">
        <v>378</v>
      </c>
      <c r="S553" s="163" t="s">
        <v>60</v>
      </c>
      <c r="T553" s="163">
        <v>14</v>
      </c>
      <c r="U553" s="206">
        <v>5950000</v>
      </c>
    </row>
    <row r="554" spans="1:21" ht="16.5" customHeight="1">
      <c r="A554" s="233"/>
      <c r="B554" s="239"/>
      <c r="C554" s="262" t="s">
        <v>41</v>
      </c>
      <c r="D554" s="264"/>
      <c r="E554" s="264"/>
      <c r="F554" s="264"/>
      <c r="G554" s="168"/>
      <c r="H554" s="168"/>
      <c r="I554" s="205"/>
      <c r="J554" s="170"/>
      <c r="K554" s="265">
        <f>SUM(K552:K553)</f>
        <v>83300000</v>
      </c>
      <c r="L554" s="248"/>
      <c r="M554" s="202"/>
      <c r="N554" s="262" t="s">
        <v>41</v>
      </c>
      <c r="O554" s="264"/>
      <c r="P554" s="264"/>
      <c r="Q554" s="264"/>
      <c r="R554" s="168"/>
      <c r="S554" s="168"/>
      <c r="T554" s="205"/>
      <c r="U554" s="170"/>
    </row>
    <row r="555" spans="1:21" ht="16.5" customHeight="1">
      <c r="A555" s="233"/>
      <c r="B555" s="239"/>
      <c r="C555" s="159">
        <v>10</v>
      </c>
      <c r="D555" s="159" t="s">
        <v>442</v>
      </c>
      <c r="E555" s="159" t="s">
        <v>21</v>
      </c>
      <c r="F555" s="159"/>
      <c r="G555" s="197" t="s">
        <v>413</v>
      </c>
      <c r="H555" s="159"/>
      <c r="I555" s="159"/>
      <c r="J555" s="159"/>
      <c r="K555" s="250"/>
      <c r="L555" s="248"/>
      <c r="M555" s="202"/>
      <c r="N555" s="159">
        <v>10</v>
      </c>
      <c r="O555" s="159" t="s">
        <v>442</v>
      </c>
      <c r="P555" s="159" t="s">
        <v>21</v>
      </c>
      <c r="Q555" s="159"/>
      <c r="R555" s="197" t="s">
        <v>413</v>
      </c>
      <c r="S555" s="159"/>
      <c r="T555" s="159"/>
      <c r="U555" s="159"/>
    </row>
    <row r="556" spans="1:21" ht="30" customHeight="1">
      <c r="A556" s="233"/>
      <c r="B556" s="239"/>
      <c r="C556" s="275">
        <v>11</v>
      </c>
      <c r="D556" s="178" t="s">
        <v>443</v>
      </c>
      <c r="E556" s="178"/>
      <c r="F556" s="178" t="s">
        <v>21</v>
      </c>
      <c r="G556" s="176" t="s">
        <v>444</v>
      </c>
      <c r="H556" s="178" t="s">
        <v>32</v>
      </c>
      <c r="I556" s="177">
        <v>1</v>
      </c>
      <c r="J556" s="180">
        <v>2343503.2949999999</v>
      </c>
      <c r="K556" s="174">
        <f t="shared" ref="K556:K557" si="43">I556*J556</f>
        <v>2343503.2949999999</v>
      </c>
      <c r="L556" s="201"/>
      <c r="M556" s="202"/>
      <c r="N556" s="275">
        <v>11</v>
      </c>
      <c r="O556" s="178" t="s">
        <v>443</v>
      </c>
      <c r="P556" s="178"/>
      <c r="Q556" s="178" t="s">
        <v>21</v>
      </c>
      <c r="R556" s="178" t="s">
        <v>444</v>
      </c>
      <c r="S556" s="178" t="s">
        <v>32</v>
      </c>
      <c r="T556" s="177">
        <v>1</v>
      </c>
      <c r="U556" s="180">
        <v>2343503.2949999999</v>
      </c>
    </row>
    <row r="557" spans="1:21" ht="24" customHeight="1">
      <c r="A557" s="233"/>
      <c r="B557" s="239"/>
      <c r="C557" s="275">
        <v>12</v>
      </c>
      <c r="D557" s="163" t="s">
        <v>445</v>
      </c>
      <c r="E557" s="163"/>
      <c r="F557" s="163" t="s">
        <v>21</v>
      </c>
      <c r="G557" s="155" t="s">
        <v>446</v>
      </c>
      <c r="H557" s="163" t="s">
        <v>32</v>
      </c>
      <c r="I557" s="164">
        <v>14</v>
      </c>
      <c r="J557" s="167">
        <v>6732895.6450000061</v>
      </c>
      <c r="K557" s="174">
        <f t="shared" si="43"/>
        <v>94260539.030000091</v>
      </c>
      <c r="L557" s="248"/>
      <c r="M557" s="202"/>
      <c r="N557" s="275">
        <v>12</v>
      </c>
      <c r="O557" s="163" t="s">
        <v>445</v>
      </c>
      <c r="P557" s="163"/>
      <c r="Q557" s="163" t="s">
        <v>21</v>
      </c>
      <c r="R557" s="163" t="s">
        <v>446</v>
      </c>
      <c r="S557" s="163" t="s">
        <v>32</v>
      </c>
      <c r="T557" s="164">
        <v>14</v>
      </c>
      <c r="U557" s="167">
        <v>6732895.6450000061</v>
      </c>
    </row>
    <row r="558" spans="1:21" ht="16.5" customHeight="1">
      <c r="A558" s="233"/>
      <c r="B558" s="239"/>
      <c r="C558" s="262" t="s">
        <v>41</v>
      </c>
      <c r="D558" s="264"/>
      <c r="E558" s="264"/>
      <c r="F558" s="264"/>
      <c r="G558" s="168"/>
      <c r="H558" s="168"/>
      <c r="I558" s="205"/>
      <c r="J558" s="170"/>
      <c r="K558" s="265">
        <f>SUM(K556:K557)</f>
        <v>96604042.325000092</v>
      </c>
      <c r="L558" s="248"/>
      <c r="M558" s="202"/>
      <c r="N558" s="262" t="s">
        <v>41</v>
      </c>
      <c r="O558" s="264"/>
      <c r="P558" s="264"/>
      <c r="Q558" s="264"/>
      <c r="R558" s="168"/>
      <c r="S558" s="168"/>
      <c r="T558" s="205"/>
      <c r="U558" s="170"/>
    </row>
    <row r="559" spans="1:21" ht="16.5" customHeight="1">
      <c r="A559" s="233"/>
      <c r="B559" s="239"/>
      <c r="C559" s="632" t="s">
        <v>52</v>
      </c>
      <c r="D559" s="633"/>
      <c r="E559" s="633"/>
      <c r="F559" s="633"/>
      <c r="G559" s="633"/>
      <c r="H559" s="633"/>
      <c r="I559" s="633"/>
      <c r="J559" s="634"/>
      <c r="K559" s="256">
        <f>ROUND(K545+K548+K551+K554+K558,0)</f>
        <v>903669119</v>
      </c>
      <c r="L559" s="248"/>
      <c r="M559" s="202"/>
      <c r="N559" s="632" t="s">
        <v>52</v>
      </c>
      <c r="O559" s="633"/>
      <c r="P559" s="633"/>
      <c r="Q559" s="633"/>
      <c r="R559" s="633"/>
      <c r="S559" s="633"/>
      <c r="T559" s="633"/>
      <c r="U559" s="634"/>
    </row>
    <row r="560" spans="1:21" ht="16.5" customHeight="1">
      <c r="A560" s="233"/>
      <c r="B560" s="239"/>
      <c r="C560" s="312"/>
      <c r="D560" s="312"/>
      <c r="E560" s="312"/>
      <c r="F560" s="312"/>
      <c r="G560" s="312"/>
      <c r="H560" s="312"/>
      <c r="I560" s="312"/>
      <c r="J560" s="321"/>
      <c r="K560" s="258"/>
      <c r="L560" s="248"/>
      <c r="M560" s="202"/>
      <c r="N560" s="312"/>
      <c r="O560" s="312"/>
      <c r="P560" s="312"/>
      <c r="Q560" s="312"/>
      <c r="R560" s="312"/>
      <c r="S560" s="312"/>
      <c r="T560" s="312"/>
      <c r="U560" s="321"/>
    </row>
    <row r="561" spans="1:21" ht="16.5" customHeight="1">
      <c r="A561" s="233"/>
      <c r="B561" s="247">
        <v>10</v>
      </c>
      <c r="C561" s="647" t="s">
        <v>447</v>
      </c>
      <c r="D561" s="633"/>
      <c r="E561" s="633"/>
      <c r="F561" s="633"/>
      <c r="G561" s="633"/>
      <c r="H561" s="633"/>
      <c r="I561" s="633"/>
      <c r="J561" s="633"/>
      <c r="K561" s="633"/>
      <c r="L561" s="248"/>
      <c r="M561" s="202"/>
      <c r="N561" s="647" t="s">
        <v>447</v>
      </c>
      <c r="O561" s="633"/>
      <c r="P561" s="633"/>
      <c r="Q561" s="633"/>
      <c r="R561" s="633"/>
      <c r="S561" s="633"/>
      <c r="T561" s="633"/>
      <c r="U561" s="633"/>
    </row>
    <row r="562" spans="1:21" ht="16.5" customHeight="1">
      <c r="A562" s="233"/>
      <c r="B562" s="239"/>
      <c r="C562" s="644" t="s">
        <v>10</v>
      </c>
      <c r="D562" s="645"/>
      <c r="E562" s="645"/>
      <c r="F562" s="645"/>
      <c r="G562" s="645"/>
      <c r="H562" s="645"/>
      <c r="I562" s="645"/>
      <c r="J562" s="645"/>
      <c r="K562" s="646"/>
      <c r="L562" s="248"/>
      <c r="M562" s="202"/>
      <c r="N562" s="644" t="s">
        <v>10</v>
      </c>
      <c r="O562" s="645"/>
      <c r="P562" s="645"/>
      <c r="Q562" s="645"/>
      <c r="R562" s="645"/>
      <c r="S562" s="645"/>
      <c r="T562" s="645"/>
      <c r="U562" s="646"/>
    </row>
    <row r="563" spans="1:21" ht="16.5" customHeight="1">
      <c r="A563" s="233"/>
      <c r="B563" s="239"/>
      <c r="C563" s="641" t="s">
        <v>11</v>
      </c>
      <c r="D563" s="635" t="s">
        <v>12</v>
      </c>
      <c r="E563" s="637" t="s">
        <v>13</v>
      </c>
      <c r="F563" s="638"/>
      <c r="G563" s="641" t="s">
        <v>14</v>
      </c>
      <c r="H563" s="635" t="s">
        <v>15</v>
      </c>
      <c r="I563" s="635" t="s">
        <v>16</v>
      </c>
      <c r="J563" s="643" t="s">
        <v>17</v>
      </c>
      <c r="K563" s="648" t="s">
        <v>18</v>
      </c>
      <c r="L563" s="248"/>
      <c r="M563" s="202"/>
      <c r="N563" s="641" t="s">
        <v>11</v>
      </c>
      <c r="O563" s="635" t="s">
        <v>12</v>
      </c>
      <c r="P563" s="637" t="s">
        <v>13</v>
      </c>
      <c r="Q563" s="638"/>
      <c r="R563" s="641" t="s">
        <v>14</v>
      </c>
      <c r="S563" s="635" t="s">
        <v>15</v>
      </c>
      <c r="T563" s="635" t="s">
        <v>16</v>
      </c>
      <c r="U563" s="643" t="s">
        <v>17</v>
      </c>
    </row>
    <row r="564" spans="1:21" ht="16.5" customHeight="1">
      <c r="A564" s="233"/>
      <c r="B564" s="239"/>
      <c r="C564" s="642"/>
      <c r="D564" s="636"/>
      <c r="E564" s="154" t="s">
        <v>19</v>
      </c>
      <c r="F564" s="154" t="s">
        <v>20</v>
      </c>
      <c r="G564" s="642"/>
      <c r="H564" s="636"/>
      <c r="I564" s="636"/>
      <c r="J564" s="636"/>
      <c r="K564" s="649"/>
      <c r="L564" s="248"/>
      <c r="M564" s="202"/>
      <c r="N564" s="642"/>
      <c r="O564" s="636"/>
      <c r="P564" s="154" t="s">
        <v>19</v>
      </c>
      <c r="Q564" s="154" t="s">
        <v>20</v>
      </c>
      <c r="R564" s="642"/>
      <c r="S564" s="636"/>
      <c r="T564" s="636"/>
      <c r="U564" s="636"/>
    </row>
    <row r="565" spans="1:21" ht="16.5" customHeight="1">
      <c r="A565" s="233"/>
      <c r="B565" s="239"/>
      <c r="C565" s="159">
        <v>1</v>
      </c>
      <c r="D565" s="159" t="s">
        <v>55</v>
      </c>
      <c r="E565" s="159" t="s">
        <v>21</v>
      </c>
      <c r="F565" s="159"/>
      <c r="G565" s="159" t="s">
        <v>54</v>
      </c>
      <c r="H565" s="159"/>
      <c r="I565" s="159"/>
      <c r="J565" s="159"/>
      <c r="K565" s="250"/>
      <c r="L565" s="248"/>
      <c r="M565" s="202"/>
      <c r="N565" s="159">
        <v>1</v>
      </c>
      <c r="O565" s="159" t="s">
        <v>55</v>
      </c>
      <c r="P565" s="159" t="s">
        <v>21</v>
      </c>
      <c r="Q565" s="159"/>
      <c r="R565" s="159" t="s">
        <v>56</v>
      </c>
      <c r="S565" s="159"/>
      <c r="T565" s="159"/>
      <c r="U565" s="159"/>
    </row>
    <row r="566" spans="1:21" ht="16.5" customHeight="1">
      <c r="A566" s="233"/>
      <c r="B566" s="239"/>
      <c r="C566" s="270">
        <v>2</v>
      </c>
      <c r="D566" s="291"/>
      <c r="E566" s="291"/>
      <c r="F566" s="291"/>
      <c r="G566" s="291" t="s">
        <v>57</v>
      </c>
      <c r="H566" s="291"/>
      <c r="I566" s="291"/>
      <c r="J566" s="291"/>
      <c r="K566" s="296"/>
      <c r="L566" s="248"/>
      <c r="M566" s="202"/>
      <c r="N566" s="207"/>
      <c r="O566" s="159"/>
      <c r="P566" s="159"/>
      <c r="Q566" s="159"/>
      <c r="R566" s="159"/>
      <c r="S566" s="159"/>
      <c r="T566" s="159"/>
      <c r="U566" s="159"/>
    </row>
    <row r="567" spans="1:21" ht="46.5" customHeight="1">
      <c r="A567" s="233"/>
      <c r="B567" s="239"/>
      <c r="C567" s="178">
        <v>3</v>
      </c>
      <c r="D567" s="163" t="s">
        <v>58</v>
      </c>
      <c r="E567" s="163"/>
      <c r="F567" s="163" t="s">
        <v>21</v>
      </c>
      <c r="G567" s="155" t="s">
        <v>59</v>
      </c>
      <c r="H567" s="163" t="s">
        <v>60</v>
      </c>
      <c r="I567" s="163">
        <v>371.23</v>
      </c>
      <c r="J567" s="206">
        <v>2030.0002689999999</v>
      </c>
      <c r="K567" s="158">
        <f t="shared" ref="K567:K568" si="44">I567*J567</f>
        <v>753596.99986086995</v>
      </c>
      <c r="L567" s="248"/>
      <c r="M567" s="202"/>
      <c r="N567" s="178">
        <v>2</v>
      </c>
      <c r="O567" s="163" t="s">
        <v>58</v>
      </c>
      <c r="P567" s="163"/>
      <c r="Q567" s="163" t="s">
        <v>21</v>
      </c>
      <c r="R567" s="155" t="s">
        <v>59</v>
      </c>
      <c r="S567" s="163" t="s">
        <v>60</v>
      </c>
      <c r="T567" s="163">
        <v>371.23</v>
      </c>
      <c r="U567" s="163">
        <v>2030</v>
      </c>
    </row>
    <row r="568" spans="1:21" ht="28.5" customHeight="1">
      <c r="A568" s="233"/>
      <c r="B568" s="239"/>
      <c r="C568" s="178">
        <v>4</v>
      </c>
      <c r="D568" s="163" t="s">
        <v>62</v>
      </c>
      <c r="E568" s="163"/>
      <c r="F568" s="163" t="s">
        <v>21</v>
      </c>
      <c r="G568" s="155" t="s">
        <v>63</v>
      </c>
      <c r="H568" s="163" t="s">
        <v>25</v>
      </c>
      <c r="I568" s="163">
        <v>371.23</v>
      </c>
      <c r="J568" s="206">
        <v>2824.0012929999998</v>
      </c>
      <c r="K568" s="158">
        <f t="shared" si="44"/>
        <v>1048354.00000039</v>
      </c>
      <c r="L568" s="248"/>
      <c r="M568" s="202"/>
      <c r="N568" s="178">
        <v>3</v>
      </c>
      <c r="O568" s="163" t="s">
        <v>62</v>
      </c>
      <c r="P568" s="163"/>
      <c r="Q568" s="163" t="s">
        <v>21</v>
      </c>
      <c r="R568" s="155" t="s">
        <v>63</v>
      </c>
      <c r="S568" s="163" t="s">
        <v>25</v>
      </c>
      <c r="T568" s="163">
        <v>371.23</v>
      </c>
      <c r="U568" s="163">
        <v>2824</v>
      </c>
    </row>
    <row r="569" spans="1:21" ht="16.5" customHeight="1">
      <c r="A569" s="233"/>
      <c r="B569" s="239"/>
      <c r="C569" s="629" t="s">
        <v>41</v>
      </c>
      <c r="D569" s="630"/>
      <c r="E569" s="630"/>
      <c r="F569" s="630"/>
      <c r="G569" s="630"/>
      <c r="H569" s="631"/>
      <c r="I569" s="161"/>
      <c r="J569" s="206"/>
      <c r="K569" s="255">
        <f>SUM(K567:K568)</f>
        <v>1801950.9998612599</v>
      </c>
      <c r="L569" s="248"/>
      <c r="M569" s="202"/>
      <c r="N569" s="629" t="s">
        <v>41</v>
      </c>
      <c r="O569" s="630"/>
      <c r="P569" s="630"/>
      <c r="Q569" s="630"/>
      <c r="R569" s="630"/>
      <c r="S569" s="631"/>
      <c r="T569" s="161"/>
      <c r="U569" s="162"/>
    </row>
    <row r="570" spans="1:21" ht="16.5" customHeight="1">
      <c r="A570" s="233"/>
      <c r="B570" s="239"/>
      <c r="C570" s="159">
        <v>5</v>
      </c>
      <c r="D570" s="249">
        <v>2.1</v>
      </c>
      <c r="E570" s="159" t="s">
        <v>21</v>
      </c>
      <c r="F570" s="159"/>
      <c r="G570" s="159" t="s">
        <v>65</v>
      </c>
      <c r="H570" s="159"/>
      <c r="I570" s="159"/>
      <c r="J570" s="214"/>
      <c r="K570" s="250"/>
      <c r="L570" s="248"/>
      <c r="M570" s="202"/>
      <c r="N570" s="159">
        <v>4</v>
      </c>
      <c r="O570" s="249">
        <v>3</v>
      </c>
      <c r="P570" s="159" t="s">
        <v>21</v>
      </c>
      <c r="Q570" s="159"/>
      <c r="R570" s="159" t="s">
        <v>381</v>
      </c>
      <c r="S570" s="159"/>
      <c r="T570" s="159"/>
      <c r="U570" s="159"/>
    </row>
    <row r="571" spans="1:21" ht="16.5" customHeight="1">
      <c r="A571" s="233"/>
      <c r="B571" s="239"/>
      <c r="C571" s="270">
        <v>6</v>
      </c>
      <c r="D571" s="322" t="s">
        <v>68</v>
      </c>
      <c r="E571" s="291"/>
      <c r="F571" s="291"/>
      <c r="G571" s="184" t="s">
        <v>69</v>
      </c>
      <c r="H571" s="291"/>
      <c r="I571" s="291"/>
      <c r="J571" s="323"/>
      <c r="K571" s="296"/>
      <c r="L571" s="248"/>
      <c r="M571" s="202"/>
      <c r="N571" s="270">
        <v>5</v>
      </c>
      <c r="O571" s="322"/>
      <c r="P571" s="291"/>
      <c r="Q571" s="291"/>
      <c r="R571" s="184" t="s">
        <v>382</v>
      </c>
      <c r="S571" s="291"/>
      <c r="T571" s="291"/>
      <c r="U571" s="291"/>
    </row>
    <row r="572" spans="1:21" ht="27.75" customHeight="1">
      <c r="A572" s="233"/>
      <c r="B572" s="239"/>
      <c r="C572" s="178">
        <v>7</v>
      </c>
      <c r="D572" s="163" t="s">
        <v>71</v>
      </c>
      <c r="E572" s="163"/>
      <c r="F572" s="163" t="s">
        <v>21</v>
      </c>
      <c r="G572" s="155" t="s">
        <v>72</v>
      </c>
      <c r="H572" s="163" t="s">
        <v>73</v>
      </c>
      <c r="I572" s="163">
        <v>202</v>
      </c>
      <c r="J572" s="206">
        <v>13594</v>
      </c>
      <c r="K572" s="158">
        <f>I572*J572</f>
        <v>2745988</v>
      </c>
      <c r="L572" s="248"/>
      <c r="M572" s="202"/>
      <c r="N572" s="178">
        <v>6</v>
      </c>
      <c r="O572" s="163" t="s">
        <v>71</v>
      </c>
      <c r="P572" s="163"/>
      <c r="Q572" s="163" t="s">
        <v>21</v>
      </c>
      <c r="R572" s="155" t="s">
        <v>72</v>
      </c>
      <c r="S572" s="163" t="s">
        <v>73</v>
      </c>
      <c r="T572" s="163">
        <v>202</v>
      </c>
      <c r="U572" s="163">
        <v>13594</v>
      </c>
    </row>
    <row r="573" spans="1:21" ht="16.5" customHeight="1">
      <c r="A573" s="233"/>
      <c r="B573" s="239"/>
      <c r="C573" s="270">
        <v>8</v>
      </c>
      <c r="D573" s="322" t="s">
        <v>76</v>
      </c>
      <c r="E573" s="291"/>
      <c r="F573" s="291"/>
      <c r="G573" s="184" t="s">
        <v>77</v>
      </c>
      <c r="H573" s="291"/>
      <c r="I573" s="291"/>
      <c r="J573" s="323"/>
      <c r="K573" s="296"/>
      <c r="L573" s="248"/>
      <c r="M573" s="202"/>
      <c r="N573" s="270">
        <v>7</v>
      </c>
      <c r="O573" s="322"/>
      <c r="P573" s="291"/>
      <c r="Q573" s="291"/>
      <c r="R573" s="184" t="s">
        <v>82</v>
      </c>
      <c r="S573" s="291"/>
      <c r="T573" s="291"/>
      <c r="U573" s="291"/>
    </row>
    <row r="574" spans="1:21" ht="31.5" customHeight="1">
      <c r="A574" s="233"/>
      <c r="B574" s="239"/>
      <c r="C574" s="178">
        <v>9</v>
      </c>
      <c r="D574" s="163" t="s">
        <v>448</v>
      </c>
      <c r="E574" s="163"/>
      <c r="F574" s="163" t="s">
        <v>21</v>
      </c>
      <c r="G574" s="155" t="s">
        <v>449</v>
      </c>
      <c r="H574" s="163" t="s">
        <v>73</v>
      </c>
      <c r="I574" s="163">
        <v>26</v>
      </c>
      <c r="J574" s="206">
        <v>16422</v>
      </c>
      <c r="K574" s="158">
        <f>I574*J574</f>
        <v>426972</v>
      </c>
      <c r="L574" s="248"/>
      <c r="M574" s="202"/>
      <c r="N574" s="178">
        <v>8</v>
      </c>
      <c r="O574" s="163" t="s">
        <v>450</v>
      </c>
      <c r="P574" s="163"/>
      <c r="Q574" s="163" t="s">
        <v>21</v>
      </c>
      <c r="R574" s="155" t="s">
        <v>449</v>
      </c>
      <c r="S574" s="163" t="s">
        <v>73</v>
      </c>
      <c r="T574" s="163">
        <v>26</v>
      </c>
      <c r="U574" s="163">
        <v>16422</v>
      </c>
    </row>
    <row r="575" spans="1:21" ht="16.5" customHeight="1">
      <c r="A575" s="233"/>
      <c r="B575" s="239"/>
      <c r="C575" s="629" t="s">
        <v>41</v>
      </c>
      <c r="D575" s="630"/>
      <c r="E575" s="630"/>
      <c r="F575" s="630"/>
      <c r="G575" s="630"/>
      <c r="H575" s="631"/>
      <c r="I575" s="161"/>
      <c r="J575" s="162"/>
      <c r="K575" s="255">
        <f>SUM(K572:K574)</f>
        <v>3172960</v>
      </c>
      <c r="L575" s="248"/>
      <c r="M575" s="202"/>
      <c r="N575" s="629" t="s">
        <v>41</v>
      </c>
      <c r="O575" s="630"/>
      <c r="P575" s="630"/>
      <c r="Q575" s="630"/>
      <c r="R575" s="630"/>
      <c r="S575" s="631"/>
      <c r="T575" s="161"/>
      <c r="U575" s="162"/>
    </row>
    <row r="576" spans="1:21" ht="16.5" customHeight="1">
      <c r="A576" s="233"/>
      <c r="B576" s="239"/>
      <c r="C576" s="159">
        <v>10</v>
      </c>
      <c r="D576" s="159">
        <v>2.2000000000000002</v>
      </c>
      <c r="E576" s="159" t="s">
        <v>21</v>
      </c>
      <c r="F576" s="159"/>
      <c r="G576" s="197" t="s">
        <v>183</v>
      </c>
      <c r="H576" s="159"/>
      <c r="I576" s="159"/>
      <c r="J576" s="159"/>
      <c r="K576" s="250"/>
      <c r="L576" s="248"/>
      <c r="M576" s="202"/>
      <c r="N576" s="283"/>
      <c r="O576" s="160"/>
      <c r="P576" s="160"/>
      <c r="Q576" s="160"/>
      <c r="R576" s="297"/>
      <c r="S576" s="284"/>
      <c r="T576" s="161"/>
      <c r="U576" s="162"/>
    </row>
    <row r="577" spans="1:21" ht="16.5" customHeight="1">
      <c r="A577" s="233"/>
      <c r="B577" s="239"/>
      <c r="C577" s="275">
        <v>11</v>
      </c>
      <c r="D577" s="178" t="s">
        <v>83</v>
      </c>
      <c r="E577" s="178"/>
      <c r="F577" s="178" t="s">
        <v>21</v>
      </c>
      <c r="G577" s="176" t="s">
        <v>84</v>
      </c>
      <c r="H577" s="178" t="s">
        <v>85</v>
      </c>
      <c r="I577" s="177">
        <v>75.33</v>
      </c>
      <c r="J577" s="180">
        <v>20618.996419999999</v>
      </c>
      <c r="K577" s="174">
        <f t="shared" ref="K577:K578" si="45">I577*J577</f>
        <v>1553229.0003185999</v>
      </c>
      <c r="L577" s="248"/>
      <c r="M577" s="202"/>
      <c r="N577" s="283"/>
      <c r="O577" s="160"/>
      <c r="P577" s="160"/>
      <c r="Q577" s="160"/>
      <c r="R577" s="297"/>
      <c r="S577" s="284"/>
      <c r="T577" s="161"/>
      <c r="U577" s="162"/>
    </row>
    <row r="578" spans="1:21" ht="16.5" customHeight="1">
      <c r="A578" s="233"/>
      <c r="B578" s="243"/>
      <c r="C578" s="275">
        <v>12</v>
      </c>
      <c r="D578" s="163" t="s">
        <v>451</v>
      </c>
      <c r="E578" s="163"/>
      <c r="F578" s="163" t="s">
        <v>21</v>
      </c>
      <c r="G578" s="155" t="s">
        <v>452</v>
      </c>
      <c r="H578" s="163" t="s">
        <v>85</v>
      </c>
      <c r="I578" s="164">
        <v>51.89</v>
      </c>
      <c r="J578" s="167">
        <v>31840.990559999998</v>
      </c>
      <c r="K578" s="174">
        <f t="shared" si="45"/>
        <v>1652229.0001584</v>
      </c>
      <c r="L578" s="248"/>
      <c r="M578" s="202"/>
      <c r="N578" s="283"/>
      <c r="O578" s="160"/>
      <c r="P578" s="160"/>
      <c r="Q578" s="160"/>
      <c r="R578" s="297"/>
      <c r="S578" s="284"/>
      <c r="T578" s="161"/>
      <c r="U578" s="162"/>
    </row>
    <row r="579" spans="1:21" ht="16.5" customHeight="1">
      <c r="A579" s="233"/>
      <c r="B579" s="239"/>
      <c r="C579" s="262" t="s">
        <v>41</v>
      </c>
      <c r="D579" s="264"/>
      <c r="E579" s="264"/>
      <c r="F579" s="264"/>
      <c r="G579" s="168"/>
      <c r="H579" s="168"/>
      <c r="I579" s="205"/>
      <c r="J579" s="170"/>
      <c r="K579" s="265">
        <f>SUM(K577:K578)</f>
        <v>3205458.0004770001</v>
      </c>
      <c r="L579" s="248"/>
      <c r="M579" s="202"/>
      <c r="N579" s="283"/>
      <c r="O579" s="160"/>
      <c r="P579" s="160"/>
      <c r="Q579" s="160"/>
      <c r="R579" s="297"/>
      <c r="S579" s="284"/>
      <c r="T579" s="161"/>
      <c r="U579" s="162"/>
    </row>
    <row r="580" spans="1:21" ht="54.75" customHeight="1">
      <c r="A580" s="233"/>
      <c r="B580" s="239"/>
      <c r="C580" s="324">
        <v>13</v>
      </c>
      <c r="D580" s="249">
        <v>2.2999999999999998</v>
      </c>
      <c r="E580" s="159" t="s">
        <v>21</v>
      </c>
      <c r="F580" s="159"/>
      <c r="G580" s="207" t="s">
        <v>89</v>
      </c>
      <c r="H580" s="159"/>
      <c r="I580" s="159"/>
      <c r="J580" s="159"/>
      <c r="K580" s="250"/>
      <c r="L580" s="248"/>
      <c r="M580" s="202"/>
      <c r="N580" s="324">
        <v>9</v>
      </c>
      <c r="O580" s="249">
        <v>2.2999999999999998</v>
      </c>
      <c r="P580" s="159" t="s">
        <v>21</v>
      </c>
      <c r="Q580" s="159"/>
      <c r="R580" s="207" t="s">
        <v>89</v>
      </c>
      <c r="S580" s="159"/>
      <c r="T580" s="159"/>
      <c r="U580" s="159"/>
    </row>
    <row r="581" spans="1:21" ht="42" customHeight="1">
      <c r="A581" s="233"/>
      <c r="B581" s="239"/>
      <c r="C581" s="220">
        <v>14</v>
      </c>
      <c r="D581" s="163" t="s">
        <v>90</v>
      </c>
      <c r="E581" s="163"/>
      <c r="F581" s="163" t="s">
        <v>21</v>
      </c>
      <c r="G581" s="155" t="s">
        <v>91</v>
      </c>
      <c r="H581" s="163" t="s">
        <v>73</v>
      </c>
      <c r="I581" s="164">
        <v>152</v>
      </c>
      <c r="J581" s="167">
        <v>5350</v>
      </c>
      <c r="K581" s="166">
        <f t="shared" ref="K581:K584" si="46">I581*J581</f>
        <v>813200</v>
      </c>
      <c r="L581" s="248"/>
      <c r="M581" s="202"/>
      <c r="N581" s="220">
        <v>10</v>
      </c>
      <c r="O581" s="163" t="s">
        <v>86</v>
      </c>
      <c r="P581" s="163"/>
      <c r="Q581" s="163" t="s">
        <v>21</v>
      </c>
      <c r="R581" s="155" t="s">
        <v>84</v>
      </c>
      <c r="S581" s="163" t="s">
        <v>88</v>
      </c>
      <c r="T581" s="164">
        <v>75.33</v>
      </c>
      <c r="U581" s="167">
        <v>20619</v>
      </c>
    </row>
    <row r="582" spans="1:21" ht="22.5" customHeight="1">
      <c r="A582" s="233"/>
      <c r="B582" s="239"/>
      <c r="C582" s="220">
        <v>15</v>
      </c>
      <c r="D582" s="325" t="s">
        <v>93</v>
      </c>
      <c r="E582" s="163"/>
      <c r="F582" s="163" t="s">
        <v>21</v>
      </c>
      <c r="G582" s="155" t="s">
        <v>94</v>
      </c>
      <c r="H582" s="163" t="s">
        <v>95</v>
      </c>
      <c r="I582" s="164">
        <v>3800</v>
      </c>
      <c r="J582" s="167">
        <v>1392</v>
      </c>
      <c r="K582" s="166">
        <f t="shared" si="46"/>
        <v>5289600</v>
      </c>
      <c r="L582" s="248"/>
      <c r="M582" s="202"/>
      <c r="N582" s="220">
        <v>11</v>
      </c>
      <c r="O582" s="325">
        <v>1.4</v>
      </c>
      <c r="P582" s="163"/>
      <c r="Q582" s="163" t="s">
        <v>21</v>
      </c>
      <c r="R582" s="155" t="s">
        <v>92</v>
      </c>
      <c r="S582" s="163" t="s">
        <v>73</v>
      </c>
      <c r="T582" s="164">
        <v>152</v>
      </c>
      <c r="U582" s="167">
        <v>5350</v>
      </c>
    </row>
    <row r="583" spans="1:21" ht="30.75" customHeight="1">
      <c r="A583" s="233"/>
      <c r="B583" s="239"/>
      <c r="C583" s="220">
        <v>16</v>
      </c>
      <c r="D583" s="325" t="s">
        <v>98</v>
      </c>
      <c r="E583" s="163"/>
      <c r="F583" s="163" t="s">
        <v>21</v>
      </c>
      <c r="G583" s="155" t="s">
        <v>99</v>
      </c>
      <c r="H583" s="163" t="s">
        <v>73</v>
      </c>
      <c r="I583" s="164">
        <v>152</v>
      </c>
      <c r="J583" s="167">
        <v>3571</v>
      </c>
      <c r="K583" s="166">
        <f t="shared" si="46"/>
        <v>542792</v>
      </c>
      <c r="L583" s="248"/>
      <c r="M583" s="202"/>
      <c r="N583" s="220">
        <v>12</v>
      </c>
      <c r="O583" s="325">
        <v>1.2</v>
      </c>
      <c r="P583" s="163"/>
      <c r="Q583" s="163" t="s">
        <v>21</v>
      </c>
      <c r="R583" s="155" t="s">
        <v>96</v>
      </c>
      <c r="S583" s="163" t="s">
        <v>97</v>
      </c>
      <c r="T583" s="164">
        <v>3800</v>
      </c>
      <c r="U583" s="167">
        <v>1392</v>
      </c>
    </row>
    <row r="584" spans="1:21" ht="32.25" customHeight="1">
      <c r="A584" s="233"/>
      <c r="B584" s="239"/>
      <c r="C584" s="220">
        <v>17</v>
      </c>
      <c r="D584" s="325" t="s">
        <v>345</v>
      </c>
      <c r="E584" s="163"/>
      <c r="F584" s="163" t="s">
        <v>21</v>
      </c>
      <c r="G584" s="155" t="s">
        <v>346</v>
      </c>
      <c r="H584" s="163" t="s">
        <v>60</v>
      </c>
      <c r="I584" s="164">
        <v>30</v>
      </c>
      <c r="J584" s="167">
        <v>66501</v>
      </c>
      <c r="K584" s="166">
        <f t="shared" si="46"/>
        <v>1995030</v>
      </c>
      <c r="L584" s="248"/>
      <c r="M584" s="202"/>
      <c r="N584" s="220">
        <v>13</v>
      </c>
      <c r="O584" s="325">
        <v>1.5</v>
      </c>
      <c r="P584" s="163"/>
      <c r="Q584" s="163" t="s">
        <v>21</v>
      </c>
      <c r="R584" s="155" t="s">
        <v>100</v>
      </c>
      <c r="S584" s="163" t="s">
        <v>73</v>
      </c>
      <c r="T584" s="164">
        <v>152</v>
      </c>
      <c r="U584" s="167">
        <v>3571</v>
      </c>
    </row>
    <row r="585" spans="1:21" ht="16.5" customHeight="1">
      <c r="A585" s="233"/>
      <c r="B585" s="239"/>
      <c r="C585" s="629" t="s">
        <v>41</v>
      </c>
      <c r="D585" s="630"/>
      <c r="E585" s="630"/>
      <c r="F585" s="630"/>
      <c r="G585" s="630"/>
      <c r="H585" s="631"/>
      <c r="I585" s="163"/>
      <c r="J585" s="163"/>
      <c r="K585" s="255">
        <f>SUM(K581:K584)</f>
        <v>8640622</v>
      </c>
      <c r="L585" s="248"/>
      <c r="M585" s="202"/>
      <c r="N585" s="629" t="s">
        <v>41</v>
      </c>
      <c r="O585" s="630"/>
      <c r="P585" s="630"/>
      <c r="Q585" s="630"/>
      <c r="R585" s="630"/>
      <c r="S585" s="631"/>
      <c r="T585" s="163"/>
      <c r="U585" s="163"/>
    </row>
    <row r="586" spans="1:21" ht="16.5" customHeight="1">
      <c r="A586" s="233"/>
      <c r="B586" s="239"/>
      <c r="C586" s="326">
        <v>18</v>
      </c>
      <c r="D586" s="249" t="s">
        <v>105</v>
      </c>
      <c r="E586" s="207" t="s">
        <v>21</v>
      </c>
      <c r="F586" s="207"/>
      <c r="G586" s="207" t="s">
        <v>106</v>
      </c>
      <c r="H586" s="207"/>
      <c r="I586" s="207"/>
      <c r="J586" s="207"/>
      <c r="K586" s="260"/>
      <c r="L586" s="248"/>
      <c r="M586" s="202"/>
      <c r="N586" s="326">
        <v>15</v>
      </c>
      <c r="O586" s="249">
        <v>5</v>
      </c>
      <c r="P586" s="207" t="s">
        <v>21</v>
      </c>
      <c r="Q586" s="207"/>
      <c r="R586" s="207" t="s">
        <v>107</v>
      </c>
      <c r="S586" s="207"/>
      <c r="T586" s="207"/>
      <c r="U586" s="207"/>
    </row>
    <row r="587" spans="1:21" ht="16.5" customHeight="1">
      <c r="A587" s="233"/>
      <c r="B587" s="243"/>
      <c r="C587" s="220">
        <v>19</v>
      </c>
      <c r="D587" s="325" t="s">
        <v>185</v>
      </c>
      <c r="E587" s="163"/>
      <c r="F587" s="163" t="s">
        <v>21</v>
      </c>
      <c r="G587" s="155" t="s">
        <v>186</v>
      </c>
      <c r="H587" s="163" t="s">
        <v>73</v>
      </c>
      <c r="I587" s="163">
        <v>36.200000000000003</v>
      </c>
      <c r="J587" s="206">
        <v>400164.00550000003</v>
      </c>
      <c r="K587" s="158">
        <f t="shared" ref="K587:K589" si="47">I587*J587</f>
        <v>14485936.999100002</v>
      </c>
      <c r="L587" s="248"/>
      <c r="M587" s="202"/>
      <c r="N587" s="220">
        <v>16</v>
      </c>
      <c r="O587" s="325">
        <v>5.0999999999999996</v>
      </c>
      <c r="P587" s="163"/>
      <c r="Q587" s="163" t="s">
        <v>21</v>
      </c>
      <c r="R587" s="155" t="s">
        <v>187</v>
      </c>
      <c r="S587" s="163" t="s">
        <v>73</v>
      </c>
      <c r="T587" s="163">
        <v>36.200000000000003</v>
      </c>
      <c r="U587" s="163">
        <v>400164</v>
      </c>
    </row>
    <row r="588" spans="1:21" ht="16.5" customHeight="1">
      <c r="A588" s="233"/>
      <c r="B588" s="243"/>
      <c r="C588" s="220">
        <v>20</v>
      </c>
      <c r="D588" s="325" t="s">
        <v>294</v>
      </c>
      <c r="E588" s="163"/>
      <c r="F588" s="163" t="s">
        <v>21</v>
      </c>
      <c r="G588" s="155" t="s">
        <v>233</v>
      </c>
      <c r="H588" s="163" t="s">
        <v>73</v>
      </c>
      <c r="I588" s="163">
        <v>6</v>
      </c>
      <c r="J588" s="206">
        <v>483214</v>
      </c>
      <c r="K588" s="158">
        <f t="shared" si="47"/>
        <v>2899284</v>
      </c>
      <c r="L588" s="248"/>
      <c r="M588" s="202"/>
      <c r="N588" s="220">
        <v>17</v>
      </c>
      <c r="O588" s="325">
        <v>5.3</v>
      </c>
      <c r="P588" s="163"/>
      <c r="Q588" s="163" t="s">
        <v>21</v>
      </c>
      <c r="R588" s="155" t="s">
        <v>453</v>
      </c>
      <c r="S588" s="163" t="s">
        <v>73</v>
      </c>
      <c r="T588" s="163">
        <v>6</v>
      </c>
      <c r="U588" s="163">
        <v>483214</v>
      </c>
    </row>
    <row r="589" spans="1:21" ht="16.5" customHeight="1">
      <c r="A589" s="233"/>
      <c r="B589" s="243"/>
      <c r="C589" s="220">
        <v>21</v>
      </c>
      <c r="D589" s="325" t="s">
        <v>108</v>
      </c>
      <c r="E589" s="163"/>
      <c r="F589" s="163" t="s">
        <v>21</v>
      </c>
      <c r="G589" s="155" t="s">
        <v>109</v>
      </c>
      <c r="H589" s="163" t="s">
        <v>73</v>
      </c>
      <c r="I589" s="163">
        <v>112</v>
      </c>
      <c r="J589" s="206">
        <v>535504</v>
      </c>
      <c r="K589" s="158">
        <f t="shared" si="47"/>
        <v>59976448</v>
      </c>
      <c r="L589" s="248"/>
      <c r="M589" s="202"/>
      <c r="N589" s="220">
        <v>18</v>
      </c>
      <c r="O589" s="325">
        <v>5.5</v>
      </c>
      <c r="P589" s="163"/>
      <c r="Q589" s="163" t="s">
        <v>21</v>
      </c>
      <c r="R589" s="155" t="s">
        <v>110</v>
      </c>
      <c r="S589" s="163" t="s">
        <v>73</v>
      </c>
      <c r="T589" s="163">
        <v>112</v>
      </c>
      <c r="U589" s="163">
        <v>535504</v>
      </c>
    </row>
    <row r="590" spans="1:21" ht="16.5" customHeight="1">
      <c r="A590" s="233"/>
      <c r="B590" s="239"/>
      <c r="C590" s="629" t="s">
        <v>41</v>
      </c>
      <c r="D590" s="630"/>
      <c r="E590" s="630"/>
      <c r="F590" s="630"/>
      <c r="G590" s="630"/>
      <c r="H590" s="631"/>
      <c r="I590" s="163"/>
      <c r="J590" s="206"/>
      <c r="K590" s="255">
        <f>SUM(K587:K589)</f>
        <v>77361668.9991</v>
      </c>
      <c r="L590" s="248"/>
      <c r="M590" s="202"/>
      <c r="N590" s="629" t="s">
        <v>41</v>
      </c>
      <c r="O590" s="630"/>
      <c r="P590" s="630"/>
      <c r="Q590" s="630"/>
      <c r="R590" s="630"/>
      <c r="S590" s="631"/>
      <c r="T590" s="163"/>
      <c r="U590" s="163"/>
    </row>
    <row r="591" spans="1:21" ht="16.5" customHeight="1">
      <c r="A591" s="233"/>
      <c r="B591" s="239"/>
      <c r="C591" s="327">
        <v>22</v>
      </c>
      <c r="D591" s="328">
        <v>3.3</v>
      </c>
      <c r="E591" s="328" t="s">
        <v>21</v>
      </c>
      <c r="F591" s="328"/>
      <c r="G591" s="328" t="s">
        <v>111</v>
      </c>
      <c r="H591" s="328"/>
      <c r="I591" s="328"/>
      <c r="J591" s="329"/>
      <c r="K591" s="330"/>
      <c r="L591" s="248"/>
      <c r="M591" s="202"/>
      <c r="N591" s="327">
        <v>19</v>
      </c>
      <c r="O591" s="328">
        <v>3.3</v>
      </c>
      <c r="P591" s="328" t="s">
        <v>21</v>
      </c>
      <c r="Q591" s="328"/>
      <c r="R591" s="328" t="s">
        <v>111</v>
      </c>
      <c r="S591" s="328"/>
      <c r="T591" s="328"/>
      <c r="U591" s="328"/>
    </row>
    <row r="592" spans="1:21" ht="16.5" customHeight="1">
      <c r="A592" s="233"/>
      <c r="B592" s="331"/>
      <c r="C592" s="163">
        <v>23</v>
      </c>
      <c r="D592" s="163" t="s">
        <v>112</v>
      </c>
      <c r="E592" s="163"/>
      <c r="F592" s="163" t="s">
        <v>21</v>
      </c>
      <c r="G592" s="155" t="s">
        <v>113</v>
      </c>
      <c r="H592" s="163" t="s">
        <v>114</v>
      </c>
      <c r="I592" s="163">
        <v>13370</v>
      </c>
      <c r="J592" s="206">
        <v>5903</v>
      </c>
      <c r="K592" s="158">
        <f>I592*J592</f>
        <v>78923110</v>
      </c>
      <c r="L592" s="248"/>
      <c r="M592" s="202"/>
      <c r="N592" s="163">
        <v>20</v>
      </c>
      <c r="O592" s="163" t="s">
        <v>112</v>
      </c>
      <c r="P592" s="163"/>
      <c r="Q592" s="163" t="s">
        <v>21</v>
      </c>
      <c r="R592" s="155" t="s">
        <v>113</v>
      </c>
      <c r="S592" s="163" t="s">
        <v>114</v>
      </c>
      <c r="T592" s="163">
        <v>13370</v>
      </c>
      <c r="U592" s="163">
        <v>5903</v>
      </c>
    </row>
    <row r="593" spans="1:21" ht="16.5" customHeight="1">
      <c r="A593" s="233"/>
      <c r="B593" s="239"/>
      <c r="C593" s="629" t="s">
        <v>41</v>
      </c>
      <c r="D593" s="630"/>
      <c r="E593" s="630"/>
      <c r="F593" s="630"/>
      <c r="G593" s="630"/>
      <c r="H593" s="631"/>
      <c r="I593" s="163"/>
      <c r="J593" s="206"/>
      <c r="K593" s="255">
        <f>SUM(K592)</f>
        <v>78923110</v>
      </c>
      <c r="L593" s="248"/>
      <c r="M593" s="202"/>
      <c r="N593" s="629" t="s">
        <v>41</v>
      </c>
      <c r="O593" s="630"/>
      <c r="P593" s="630"/>
      <c r="Q593" s="630"/>
      <c r="R593" s="630"/>
      <c r="S593" s="631"/>
      <c r="T593" s="163"/>
      <c r="U593" s="163"/>
    </row>
    <row r="594" spans="1:21" ht="16.5" customHeight="1">
      <c r="A594" s="233"/>
      <c r="B594" s="239"/>
      <c r="C594" s="259">
        <v>24</v>
      </c>
      <c r="D594" s="207">
        <v>5</v>
      </c>
      <c r="E594" s="207" t="s">
        <v>21</v>
      </c>
      <c r="F594" s="207"/>
      <c r="G594" s="207" t="s">
        <v>199</v>
      </c>
      <c r="H594" s="207"/>
      <c r="I594" s="207"/>
      <c r="J594" s="318"/>
      <c r="K594" s="260"/>
      <c r="L594" s="248"/>
      <c r="M594" s="202"/>
      <c r="N594" s="259">
        <v>21</v>
      </c>
      <c r="O594" s="207">
        <v>12</v>
      </c>
      <c r="P594" s="207" t="s">
        <v>21</v>
      </c>
      <c r="Q594" s="207"/>
      <c r="R594" s="207" t="s">
        <v>199</v>
      </c>
      <c r="S594" s="207"/>
      <c r="T594" s="207"/>
      <c r="U594" s="207"/>
    </row>
    <row r="595" spans="1:21" ht="16.5" customHeight="1">
      <c r="A595" s="233"/>
      <c r="B595" s="239"/>
      <c r="C595" s="163">
        <v>25</v>
      </c>
      <c r="D595" s="178" t="s">
        <v>454</v>
      </c>
      <c r="E595" s="178"/>
      <c r="F595" s="178" t="s">
        <v>21</v>
      </c>
      <c r="G595" s="178" t="s">
        <v>455</v>
      </c>
      <c r="H595" s="178" t="s">
        <v>456</v>
      </c>
      <c r="I595" s="178">
        <v>10.8</v>
      </c>
      <c r="J595" s="306">
        <v>11535</v>
      </c>
      <c r="K595" s="307">
        <f>I595*J595</f>
        <v>124578.00000000001</v>
      </c>
      <c r="L595" s="248"/>
      <c r="M595" s="202"/>
      <c r="N595" s="163">
        <v>22</v>
      </c>
      <c r="O595" s="178">
        <v>20.41</v>
      </c>
      <c r="P595" s="178"/>
      <c r="Q595" s="178" t="s">
        <v>21</v>
      </c>
      <c r="R595" s="178" t="s">
        <v>457</v>
      </c>
      <c r="S595" s="178" t="s">
        <v>456</v>
      </c>
      <c r="T595" s="178">
        <v>10.8</v>
      </c>
      <c r="U595" s="178">
        <v>11535</v>
      </c>
    </row>
    <row r="596" spans="1:21" ht="16.5" customHeight="1">
      <c r="A596" s="233"/>
      <c r="B596" s="239"/>
      <c r="C596" s="629" t="s">
        <v>41</v>
      </c>
      <c r="D596" s="630"/>
      <c r="E596" s="630"/>
      <c r="F596" s="630"/>
      <c r="G596" s="630"/>
      <c r="H596" s="631"/>
      <c r="I596" s="163"/>
      <c r="J596" s="206"/>
      <c r="K596" s="255">
        <f>SUM(K595)</f>
        <v>124578.00000000001</v>
      </c>
      <c r="L596" s="248"/>
      <c r="M596" s="202"/>
      <c r="N596" s="629" t="s">
        <v>41</v>
      </c>
      <c r="O596" s="630"/>
      <c r="P596" s="630"/>
      <c r="Q596" s="630"/>
      <c r="R596" s="630"/>
      <c r="S596" s="631"/>
      <c r="T596" s="163"/>
      <c r="U596" s="163"/>
    </row>
    <row r="597" spans="1:21" ht="16.5" customHeight="1">
      <c r="A597" s="233"/>
      <c r="B597" s="239"/>
      <c r="C597" s="159">
        <v>26</v>
      </c>
      <c r="D597" s="159">
        <v>8</v>
      </c>
      <c r="E597" s="159" t="s">
        <v>21</v>
      </c>
      <c r="F597" s="159"/>
      <c r="G597" s="159" t="s">
        <v>29</v>
      </c>
      <c r="H597" s="159"/>
      <c r="I597" s="159"/>
      <c r="J597" s="214"/>
      <c r="K597" s="250"/>
      <c r="L597" s="248"/>
      <c r="M597" s="202"/>
      <c r="N597" s="159">
        <v>25</v>
      </c>
      <c r="O597" s="159">
        <v>20</v>
      </c>
      <c r="P597" s="159" t="s">
        <v>21</v>
      </c>
      <c r="Q597" s="159"/>
      <c r="R597" s="159" t="s">
        <v>29</v>
      </c>
      <c r="S597" s="159"/>
      <c r="T597" s="159"/>
      <c r="U597" s="159"/>
    </row>
    <row r="598" spans="1:21" ht="16.5" customHeight="1">
      <c r="A598" s="233"/>
      <c r="B598" s="239"/>
      <c r="C598" s="163">
        <v>27</v>
      </c>
      <c r="D598" s="163" t="s">
        <v>427</v>
      </c>
      <c r="E598" s="163"/>
      <c r="F598" s="163" t="s">
        <v>21</v>
      </c>
      <c r="G598" s="155" t="s">
        <v>458</v>
      </c>
      <c r="H598" s="163" t="s">
        <v>146</v>
      </c>
      <c r="I598" s="163">
        <v>1</v>
      </c>
      <c r="J598" s="206">
        <v>225629</v>
      </c>
      <c r="K598" s="158">
        <f t="shared" ref="K598:K599" si="48">I598*J598</f>
        <v>225629</v>
      </c>
      <c r="L598" s="248"/>
      <c r="M598" s="202"/>
      <c r="N598" s="163">
        <v>26</v>
      </c>
      <c r="O598" s="163">
        <v>20.52</v>
      </c>
      <c r="P598" s="163"/>
      <c r="Q598" s="163" t="s">
        <v>21</v>
      </c>
      <c r="R598" s="155" t="s">
        <v>458</v>
      </c>
      <c r="S598" s="163" t="s">
        <v>146</v>
      </c>
      <c r="T598" s="163">
        <v>1</v>
      </c>
      <c r="U598" s="163">
        <v>225630</v>
      </c>
    </row>
    <row r="599" spans="1:21" ht="16.5" customHeight="1">
      <c r="A599" s="233"/>
      <c r="B599" s="239"/>
      <c r="C599" s="163">
        <v>28</v>
      </c>
      <c r="D599" s="163" t="s">
        <v>431</v>
      </c>
      <c r="E599" s="163"/>
      <c r="F599" s="163" t="s">
        <v>21</v>
      </c>
      <c r="G599" s="155" t="s">
        <v>432</v>
      </c>
      <c r="H599" s="163" t="s">
        <v>146</v>
      </c>
      <c r="I599" s="163">
        <v>1</v>
      </c>
      <c r="J599" s="206">
        <v>374333</v>
      </c>
      <c r="K599" s="158">
        <f t="shared" si="48"/>
        <v>374333</v>
      </c>
      <c r="L599" s="248"/>
      <c r="M599" s="202"/>
      <c r="N599" s="163">
        <v>27</v>
      </c>
      <c r="O599" s="163">
        <v>20.54</v>
      </c>
      <c r="P599" s="163"/>
      <c r="Q599" s="163" t="s">
        <v>21</v>
      </c>
      <c r="R599" s="155" t="s">
        <v>432</v>
      </c>
      <c r="S599" s="163" t="s">
        <v>146</v>
      </c>
      <c r="T599" s="163">
        <v>1</v>
      </c>
      <c r="U599" s="163">
        <v>374334</v>
      </c>
    </row>
    <row r="600" spans="1:21" ht="16.5" customHeight="1">
      <c r="A600" s="233"/>
      <c r="B600" s="239"/>
      <c r="C600" s="629" t="s">
        <v>41</v>
      </c>
      <c r="D600" s="630"/>
      <c r="E600" s="630"/>
      <c r="F600" s="630"/>
      <c r="G600" s="630"/>
      <c r="H600" s="631"/>
      <c r="I600" s="163"/>
      <c r="J600" s="163"/>
      <c r="K600" s="255">
        <f>SUM(K598:K599)</f>
        <v>599962</v>
      </c>
      <c r="L600" s="248"/>
      <c r="M600" s="202"/>
      <c r="N600" s="629" t="s">
        <v>41</v>
      </c>
      <c r="O600" s="630"/>
      <c r="P600" s="630"/>
      <c r="Q600" s="630"/>
      <c r="R600" s="630"/>
      <c r="S600" s="631"/>
      <c r="T600" s="163"/>
      <c r="U600" s="163"/>
    </row>
    <row r="601" spans="1:21" ht="16.5" customHeight="1">
      <c r="A601" s="233"/>
      <c r="B601" s="239"/>
      <c r="C601" s="632" t="s">
        <v>42</v>
      </c>
      <c r="D601" s="633"/>
      <c r="E601" s="633"/>
      <c r="F601" s="633"/>
      <c r="G601" s="633"/>
      <c r="H601" s="633"/>
      <c r="I601" s="633"/>
      <c r="J601" s="634"/>
      <c r="K601" s="256">
        <f>SUM(K569+K575+K579+K585+K590+K593+K596+K600)</f>
        <v>173830309.99943826</v>
      </c>
      <c r="L601" s="332"/>
      <c r="M601" s="202"/>
      <c r="N601" s="632" t="s">
        <v>42</v>
      </c>
      <c r="O601" s="633"/>
      <c r="P601" s="633"/>
      <c r="Q601" s="633"/>
      <c r="R601" s="633"/>
      <c r="S601" s="633"/>
      <c r="T601" s="633"/>
      <c r="U601" s="634"/>
    </row>
    <row r="602" spans="1:21" ht="16.5" customHeight="1">
      <c r="A602" s="233"/>
      <c r="B602" s="239"/>
      <c r="C602" s="299"/>
      <c r="D602" s="299"/>
      <c r="E602" s="299"/>
      <c r="F602" s="299"/>
      <c r="G602" s="299"/>
      <c r="H602" s="299"/>
      <c r="I602" s="299"/>
      <c r="J602" s="299"/>
      <c r="K602" s="300"/>
      <c r="L602" s="248"/>
      <c r="M602" s="202"/>
      <c r="N602" s="299"/>
      <c r="O602" s="299"/>
      <c r="P602" s="299"/>
      <c r="Q602" s="299"/>
      <c r="R602" s="299"/>
      <c r="S602" s="299"/>
      <c r="T602" s="299"/>
      <c r="U602" s="299"/>
    </row>
    <row r="603" spans="1:21" ht="16.5" customHeight="1">
      <c r="A603" s="233"/>
      <c r="B603" s="239"/>
      <c r="C603" s="644" t="s">
        <v>203</v>
      </c>
      <c r="D603" s="645"/>
      <c r="E603" s="645"/>
      <c r="F603" s="645"/>
      <c r="G603" s="645"/>
      <c r="H603" s="645"/>
      <c r="I603" s="645"/>
      <c r="J603" s="645"/>
      <c r="K603" s="646"/>
      <c r="L603" s="248"/>
      <c r="M603" s="202"/>
      <c r="N603" s="644" t="s">
        <v>203</v>
      </c>
      <c r="O603" s="645"/>
      <c r="P603" s="645"/>
      <c r="Q603" s="645"/>
      <c r="R603" s="645"/>
      <c r="S603" s="645"/>
      <c r="T603" s="645"/>
      <c r="U603" s="646"/>
    </row>
    <row r="604" spans="1:21" ht="16.5" customHeight="1">
      <c r="A604" s="233"/>
      <c r="B604" s="239"/>
      <c r="C604" s="641" t="s">
        <v>11</v>
      </c>
      <c r="D604" s="635" t="s">
        <v>12</v>
      </c>
      <c r="E604" s="637" t="s">
        <v>13</v>
      </c>
      <c r="F604" s="638"/>
      <c r="G604" s="641" t="s">
        <v>14</v>
      </c>
      <c r="H604" s="635" t="s">
        <v>15</v>
      </c>
      <c r="I604" s="635" t="s">
        <v>16</v>
      </c>
      <c r="J604" s="643" t="s">
        <v>17</v>
      </c>
      <c r="K604" s="648" t="s">
        <v>18</v>
      </c>
      <c r="L604" s="248"/>
      <c r="M604" s="202"/>
      <c r="N604" s="641" t="s">
        <v>11</v>
      </c>
      <c r="O604" s="635" t="s">
        <v>12</v>
      </c>
      <c r="P604" s="637" t="s">
        <v>13</v>
      </c>
      <c r="Q604" s="638"/>
      <c r="R604" s="641" t="s">
        <v>14</v>
      </c>
      <c r="S604" s="635" t="s">
        <v>15</v>
      </c>
      <c r="T604" s="635" t="s">
        <v>16</v>
      </c>
      <c r="U604" s="643" t="s">
        <v>17</v>
      </c>
    </row>
    <row r="605" spans="1:21" ht="16.5" customHeight="1">
      <c r="A605" s="233"/>
      <c r="B605" s="239"/>
      <c r="C605" s="642"/>
      <c r="D605" s="636"/>
      <c r="E605" s="154" t="s">
        <v>19</v>
      </c>
      <c r="F605" s="154" t="s">
        <v>20</v>
      </c>
      <c r="G605" s="642"/>
      <c r="H605" s="636"/>
      <c r="I605" s="636"/>
      <c r="J605" s="636"/>
      <c r="K605" s="649"/>
      <c r="L605" s="248"/>
      <c r="M605" s="202"/>
      <c r="N605" s="642"/>
      <c r="O605" s="636"/>
      <c r="P605" s="154" t="s">
        <v>19</v>
      </c>
      <c r="Q605" s="154" t="s">
        <v>20</v>
      </c>
      <c r="R605" s="642"/>
      <c r="S605" s="636"/>
      <c r="T605" s="636"/>
      <c r="U605" s="636"/>
    </row>
    <row r="606" spans="1:21" ht="16.5" customHeight="1">
      <c r="A606" s="233"/>
      <c r="B606" s="239"/>
      <c r="C606" s="320">
        <v>1</v>
      </c>
      <c r="D606" s="159">
        <v>3</v>
      </c>
      <c r="E606" s="159" t="s">
        <v>21</v>
      </c>
      <c r="F606" s="159"/>
      <c r="G606" s="159" t="s">
        <v>150</v>
      </c>
      <c r="H606" s="159"/>
      <c r="I606" s="159"/>
      <c r="J606" s="159"/>
      <c r="K606" s="250"/>
      <c r="L606" s="248"/>
      <c r="M606" s="202"/>
      <c r="N606" s="320">
        <v>1</v>
      </c>
      <c r="O606" s="159">
        <v>3</v>
      </c>
      <c r="P606" s="159" t="s">
        <v>21</v>
      </c>
      <c r="Q606" s="159"/>
      <c r="R606" s="159" t="s">
        <v>150</v>
      </c>
      <c r="S606" s="159"/>
      <c r="T606" s="159"/>
      <c r="U606" s="159"/>
    </row>
    <row r="607" spans="1:21" ht="16.5" customHeight="1">
      <c r="A607" s="233"/>
      <c r="B607" s="239"/>
      <c r="C607" s="275">
        <v>2</v>
      </c>
      <c r="D607" s="163" t="s">
        <v>459</v>
      </c>
      <c r="E607" s="163"/>
      <c r="F607" s="163" t="s">
        <v>21</v>
      </c>
      <c r="G607" s="155" t="s">
        <v>460</v>
      </c>
      <c r="H607" s="163" t="s">
        <v>60</v>
      </c>
      <c r="I607" s="163">
        <v>31</v>
      </c>
      <c r="J607" s="206">
        <v>531043</v>
      </c>
      <c r="K607" s="158">
        <f>I607*J607</f>
        <v>16462333</v>
      </c>
      <c r="L607" s="248"/>
      <c r="M607" s="202"/>
      <c r="N607" s="275">
        <v>4</v>
      </c>
      <c r="O607" s="163" t="s">
        <v>461</v>
      </c>
      <c r="P607" s="163"/>
      <c r="Q607" s="163" t="s">
        <v>21</v>
      </c>
      <c r="R607" s="155" t="s">
        <v>462</v>
      </c>
      <c r="S607" s="163" t="s">
        <v>60</v>
      </c>
      <c r="T607" s="163">
        <v>31</v>
      </c>
      <c r="U607" s="206">
        <v>379805</v>
      </c>
    </row>
    <row r="608" spans="1:21" ht="16.5" customHeight="1">
      <c r="A608" s="233"/>
      <c r="B608" s="239"/>
      <c r="C608" s="262" t="s">
        <v>41</v>
      </c>
      <c r="D608" s="264"/>
      <c r="E608" s="264"/>
      <c r="F608" s="264"/>
      <c r="G608" s="168"/>
      <c r="H608" s="168"/>
      <c r="I608" s="205"/>
      <c r="J608" s="170"/>
      <c r="K608" s="265">
        <f t="shared" ref="K608:K609" si="49">SUM(K607)</f>
        <v>16462333</v>
      </c>
      <c r="L608" s="248"/>
      <c r="M608" s="202"/>
      <c r="N608" s="262" t="s">
        <v>41</v>
      </c>
      <c r="O608" s="264"/>
      <c r="P608" s="264"/>
      <c r="Q608" s="264"/>
      <c r="R608" s="168"/>
      <c r="S608" s="168"/>
      <c r="T608" s="205"/>
      <c r="U608" s="170"/>
    </row>
    <row r="609" spans="1:21" ht="16.5" customHeight="1">
      <c r="A609" s="233"/>
      <c r="B609" s="239"/>
      <c r="C609" s="632" t="s">
        <v>52</v>
      </c>
      <c r="D609" s="633"/>
      <c r="E609" s="633"/>
      <c r="F609" s="633"/>
      <c r="G609" s="633"/>
      <c r="H609" s="633"/>
      <c r="I609" s="633"/>
      <c r="J609" s="634"/>
      <c r="K609" s="256">
        <f t="shared" si="49"/>
        <v>16462333</v>
      </c>
      <c r="L609" s="248"/>
      <c r="M609" s="202"/>
      <c r="N609" s="632" t="s">
        <v>52</v>
      </c>
      <c r="O609" s="633"/>
      <c r="P609" s="633"/>
      <c r="Q609" s="633"/>
      <c r="R609" s="633"/>
      <c r="S609" s="633"/>
      <c r="T609" s="633"/>
      <c r="U609" s="634"/>
    </row>
    <row r="610" spans="1:21" ht="16.5" customHeight="1">
      <c r="A610" s="233"/>
      <c r="B610" s="239"/>
      <c r="C610" s="153"/>
      <c r="D610" s="281"/>
      <c r="E610" s="281"/>
      <c r="F610" s="281"/>
      <c r="G610" s="153"/>
      <c r="H610" s="153"/>
      <c r="I610" s="208"/>
      <c r="J610" s="179"/>
      <c r="K610" s="279"/>
      <c r="L610" s="248"/>
      <c r="M610" s="202"/>
      <c r="N610" s="153"/>
      <c r="O610" s="281"/>
      <c r="P610" s="281"/>
      <c r="Q610" s="281"/>
      <c r="R610" s="153"/>
      <c r="S610" s="153"/>
      <c r="T610" s="208"/>
      <c r="U610" s="179"/>
    </row>
    <row r="611" spans="1:21" ht="55.5" customHeight="1">
      <c r="A611" s="233"/>
      <c r="B611" s="247">
        <v>11</v>
      </c>
      <c r="C611" s="647" t="s">
        <v>463</v>
      </c>
      <c r="D611" s="633"/>
      <c r="E611" s="633"/>
      <c r="F611" s="633"/>
      <c r="G611" s="633"/>
      <c r="H611" s="633"/>
      <c r="I611" s="633"/>
      <c r="J611" s="633"/>
      <c r="K611" s="633"/>
      <c r="L611" s="248"/>
      <c r="M611" s="202"/>
      <c r="N611" s="647" t="s">
        <v>463</v>
      </c>
      <c r="O611" s="633"/>
      <c r="P611" s="633"/>
      <c r="Q611" s="633"/>
      <c r="R611" s="633"/>
      <c r="S611" s="633"/>
      <c r="T611" s="633"/>
      <c r="U611" s="633"/>
    </row>
    <row r="612" spans="1:21" ht="16.5" customHeight="1">
      <c r="A612" s="233"/>
      <c r="B612" s="239"/>
      <c r="C612" s="644" t="s">
        <v>10</v>
      </c>
      <c r="D612" s="645"/>
      <c r="E612" s="645"/>
      <c r="F612" s="645"/>
      <c r="G612" s="645"/>
      <c r="H612" s="645"/>
      <c r="I612" s="645"/>
      <c r="J612" s="645"/>
      <c r="K612" s="646"/>
      <c r="L612" s="248"/>
      <c r="M612" s="202"/>
      <c r="N612" s="644" t="s">
        <v>10</v>
      </c>
      <c r="O612" s="645"/>
      <c r="P612" s="645"/>
      <c r="Q612" s="645"/>
      <c r="R612" s="645"/>
      <c r="S612" s="645"/>
      <c r="T612" s="645"/>
      <c r="U612" s="646"/>
    </row>
    <row r="613" spans="1:21" ht="18" customHeight="1">
      <c r="A613" s="233"/>
      <c r="B613" s="239"/>
      <c r="C613" s="641" t="s">
        <v>11</v>
      </c>
      <c r="D613" s="635" t="s">
        <v>12</v>
      </c>
      <c r="E613" s="637" t="s">
        <v>13</v>
      </c>
      <c r="F613" s="638"/>
      <c r="G613" s="641" t="s">
        <v>14</v>
      </c>
      <c r="H613" s="635" t="s">
        <v>15</v>
      </c>
      <c r="I613" s="635" t="s">
        <v>16</v>
      </c>
      <c r="J613" s="643" t="s">
        <v>17</v>
      </c>
      <c r="K613" s="648" t="s">
        <v>18</v>
      </c>
      <c r="L613" s="248"/>
      <c r="M613" s="202"/>
      <c r="N613" s="641" t="s">
        <v>11</v>
      </c>
      <c r="O613" s="635" t="s">
        <v>12</v>
      </c>
      <c r="P613" s="637" t="s">
        <v>13</v>
      </c>
      <c r="Q613" s="638"/>
      <c r="R613" s="641" t="s">
        <v>14</v>
      </c>
      <c r="S613" s="635" t="s">
        <v>15</v>
      </c>
      <c r="T613" s="635" t="s">
        <v>16</v>
      </c>
      <c r="U613" s="643" t="s">
        <v>17</v>
      </c>
    </row>
    <row r="614" spans="1:21" ht="16.5" customHeight="1">
      <c r="A614" s="233"/>
      <c r="B614" s="239"/>
      <c r="C614" s="642"/>
      <c r="D614" s="636"/>
      <c r="E614" s="154" t="s">
        <v>19</v>
      </c>
      <c r="F614" s="154" t="s">
        <v>20</v>
      </c>
      <c r="G614" s="642"/>
      <c r="H614" s="636"/>
      <c r="I614" s="636"/>
      <c r="J614" s="636"/>
      <c r="K614" s="649"/>
      <c r="L614" s="248"/>
      <c r="M614" s="202"/>
      <c r="N614" s="642"/>
      <c r="O614" s="636"/>
      <c r="P614" s="154" t="s">
        <v>19</v>
      </c>
      <c r="Q614" s="154" t="s">
        <v>20</v>
      </c>
      <c r="R614" s="642"/>
      <c r="S614" s="636"/>
      <c r="T614" s="636"/>
      <c r="U614" s="636"/>
    </row>
    <row r="615" spans="1:21" ht="16.5" customHeight="1">
      <c r="A615" s="233"/>
      <c r="B615" s="239"/>
      <c r="C615" s="159">
        <v>1</v>
      </c>
      <c r="D615" s="159" t="s">
        <v>55</v>
      </c>
      <c r="E615" s="159" t="s">
        <v>21</v>
      </c>
      <c r="F615" s="159"/>
      <c r="G615" s="159" t="s">
        <v>54</v>
      </c>
      <c r="H615" s="159"/>
      <c r="I615" s="159"/>
      <c r="J615" s="159"/>
      <c r="K615" s="250"/>
      <c r="L615" s="248"/>
      <c r="M615" s="202"/>
      <c r="N615" s="159">
        <v>1</v>
      </c>
      <c r="O615" s="159" t="s">
        <v>55</v>
      </c>
      <c r="P615" s="159" t="s">
        <v>21</v>
      </c>
      <c r="Q615" s="159"/>
      <c r="R615" s="159" t="s">
        <v>56</v>
      </c>
      <c r="S615" s="159"/>
      <c r="T615" s="159"/>
      <c r="U615" s="159"/>
    </row>
    <row r="616" spans="1:21" ht="16.5" customHeight="1">
      <c r="A616" s="233"/>
      <c r="B616" s="239"/>
      <c r="C616" s="270">
        <v>2</v>
      </c>
      <c r="D616" s="291"/>
      <c r="E616" s="291"/>
      <c r="F616" s="291"/>
      <c r="G616" s="291" t="s">
        <v>57</v>
      </c>
      <c r="H616" s="291"/>
      <c r="I616" s="291"/>
      <c r="J616" s="291"/>
      <c r="K616" s="296"/>
      <c r="L616" s="248"/>
      <c r="M616" s="202"/>
      <c r="N616" s="207"/>
      <c r="O616" s="159"/>
      <c r="P616" s="159"/>
      <c r="Q616" s="159"/>
      <c r="R616" s="159"/>
      <c r="S616" s="159"/>
      <c r="T616" s="159"/>
      <c r="U616" s="159"/>
    </row>
    <row r="617" spans="1:21" ht="48.75" customHeight="1">
      <c r="A617" s="233"/>
      <c r="B617" s="239"/>
      <c r="C617" s="178">
        <v>3</v>
      </c>
      <c r="D617" s="163" t="s">
        <v>61</v>
      </c>
      <c r="E617" s="163"/>
      <c r="F617" s="163" t="s">
        <v>21</v>
      </c>
      <c r="G617" s="155" t="s">
        <v>59</v>
      </c>
      <c r="H617" s="163" t="s">
        <v>60</v>
      </c>
      <c r="I617" s="163">
        <v>118.99</v>
      </c>
      <c r="J617" s="206">
        <v>2030</v>
      </c>
      <c r="K617" s="158">
        <f>I617*J617</f>
        <v>241549.69999999998</v>
      </c>
      <c r="L617" s="248"/>
      <c r="M617" s="202"/>
      <c r="N617" s="178">
        <v>2</v>
      </c>
      <c r="O617" s="163" t="s">
        <v>61</v>
      </c>
      <c r="P617" s="163"/>
      <c r="Q617" s="163" t="s">
        <v>21</v>
      </c>
      <c r="R617" s="155" t="s">
        <v>59</v>
      </c>
      <c r="S617" s="163" t="s">
        <v>60</v>
      </c>
      <c r="T617" s="163">
        <v>118.99</v>
      </c>
      <c r="U617" s="206">
        <v>2030</v>
      </c>
    </row>
    <row r="618" spans="1:21" ht="16.5" customHeight="1">
      <c r="A618" s="233"/>
      <c r="B618" s="239"/>
      <c r="C618" s="629" t="s">
        <v>41</v>
      </c>
      <c r="D618" s="630"/>
      <c r="E618" s="630"/>
      <c r="F618" s="630"/>
      <c r="G618" s="630"/>
      <c r="H618" s="631"/>
      <c r="I618" s="161"/>
      <c r="J618" s="162"/>
      <c r="K618" s="255">
        <f>SUM(K617)</f>
        <v>241549.69999999998</v>
      </c>
      <c r="L618" s="248"/>
      <c r="M618" s="202"/>
      <c r="N618" s="629" t="s">
        <v>41</v>
      </c>
      <c r="O618" s="630"/>
      <c r="P618" s="630"/>
      <c r="Q618" s="630"/>
      <c r="R618" s="630"/>
      <c r="S618" s="631"/>
      <c r="T618" s="161"/>
      <c r="U618" s="162"/>
    </row>
    <row r="619" spans="1:21" ht="16.5" customHeight="1">
      <c r="A619" s="233"/>
      <c r="B619" s="239"/>
      <c r="C619" s="159">
        <v>4</v>
      </c>
      <c r="D619" s="159">
        <v>2.1</v>
      </c>
      <c r="E619" s="159" t="s">
        <v>21</v>
      </c>
      <c r="F619" s="159"/>
      <c r="G619" s="159" t="s">
        <v>65</v>
      </c>
      <c r="H619" s="159"/>
      <c r="I619" s="159"/>
      <c r="J619" s="159"/>
      <c r="K619" s="250"/>
      <c r="L619" s="248"/>
      <c r="M619" s="202"/>
      <c r="N619" s="159">
        <v>5</v>
      </c>
      <c r="O619" s="159">
        <v>4</v>
      </c>
      <c r="P619" s="159" t="s">
        <v>21</v>
      </c>
      <c r="Q619" s="159"/>
      <c r="R619" s="159" t="s">
        <v>227</v>
      </c>
      <c r="S619" s="159"/>
      <c r="T619" s="159"/>
      <c r="U619" s="159"/>
    </row>
    <row r="620" spans="1:21" ht="16.5" customHeight="1">
      <c r="A620" s="233"/>
      <c r="B620" s="239"/>
      <c r="C620" s="269">
        <v>5</v>
      </c>
      <c r="D620" s="270" t="s">
        <v>336</v>
      </c>
      <c r="E620" s="270"/>
      <c r="F620" s="270"/>
      <c r="G620" s="271" t="s">
        <v>337</v>
      </c>
      <c r="H620" s="270"/>
      <c r="I620" s="270"/>
      <c r="J620" s="270"/>
      <c r="K620" s="272"/>
      <c r="L620" s="248"/>
      <c r="M620" s="202"/>
      <c r="N620" s="269">
        <v>6</v>
      </c>
      <c r="O620" s="270"/>
      <c r="P620" s="270"/>
      <c r="Q620" s="270"/>
      <c r="R620" s="271" t="s">
        <v>382</v>
      </c>
      <c r="S620" s="270"/>
      <c r="T620" s="270"/>
      <c r="U620" s="270"/>
    </row>
    <row r="621" spans="1:21" ht="16.5" customHeight="1">
      <c r="A621" s="233"/>
      <c r="B621" s="239"/>
      <c r="C621" s="275">
        <v>6</v>
      </c>
      <c r="D621" s="178" t="s">
        <v>338</v>
      </c>
      <c r="E621" s="178"/>
      <c r="F621" s="178" t="s">
        <v>21</v>
      </c>
      <c r="G621" s="155" t="s">
        <v>339</v>
      </c>
      <c r="H621" s="178" t="s">
        <v>73</v>
      </c>
      <c r="I621" s="177">
        <v>587.84</v>
      </c>
      <c r="J621" s="180">
        <v>8298</v>
      </c>
      <c r="K621" s="174">
        <f>I621*J621</f>
        <v>4877896.32</v>
      </c>
      <c r="L621" s="248"/>
      <c r="M621" s="202"/>
      <c r="N621" s="275">
        <v>7</v>
      </c>
      <c r="O621" s="178">
        <v>4.0999999999999996</v>
      </c>
      <c r="P621" s="178"/>
      <c r="Q621" s="178" t="s">
        <v>21</v>
      </c>
      <c r="R621" s="155" t="s">
        <v>464</v>
      </c>
      <c r="S621" s="178" t="s">
        <v>73</v>
      </c>
      <c r="T621" s="177">
        <v>416.5</v>
      </c>
      <c r="U621" s="180">
        <v>19283</v>
      </c>
    </row>
    <row r="622" spans="1:21" ht="16.5" customHeight="1">
      <c r="A622" s="233"/>
      <c r="B622" s="239"/>
      <c r="C622" s="639" t="s">
        <v>41</v>
      </c>
      <c r="D622" s="640"/>
      <c r="E622" s="640"/>
      <c r="F622" s="640"/>
      <c r="G622" s="640"/>
      <c r="H622" s="153"/>
      <c r="I622" s="175"/>
      <c r="J622" s="179"/>
      <c r="K622" s="279">
        <f>SUM(K621)</f>
        <v>4877896.32</v>
      </c>
      <c r="L622" s="248"/>
      <c r="M622" s="202"/>
      <c r="N622" s="639" t="s">
        <v>41</v>
      </c>
      <c r="O622" s="640"/>
      <c r="P622" s="640"/>
      <c r="Q622" s="640"/>
      <c r="R622" s="640"/>
      <c r="S622" s="153"/>
      <c r="T622" s="175"/>
      <c r="U622" s="179"/>
    </row>
    <row r="623" spans="1:21" ht="16.5" customHeight="1">
      <c r="A623" s="233"/>
      <c r="B623" s="239"/>
      <c r="C623" s="159">
        <v>7</v>
      </c>
      <c r="D623" s="159">
        <v>2.2000000000000002</v>
      </c>
      <c r="E623" s="159" t="s">
        <v>21</v>
      </c>
      <c r="F623" s="159"/>
      <c r="G623" s="159" t="s">
        <v>22</v>
      </c>
      <c r="H623" s="159"/>
      <c r="I623" s="159"/>
      <c r="J623" s="159"/>
      <c r="K623" s="250"/>
      <c r="L623" s="248"/>
      <c r="M623" s="202"/>
      <c r="N623" s="159">
        <v>10</v>
      </c>
      <c r="O623" s="159">
        <v>2.2000000000000002</v>
      </c>
      <c r="P623" s="159" t="s">
        <v>21</v>
      </c>
      <c r="Q623" s="159"/>
      <c r="R623" s="159" t="s">
        <v>22</v>
      </c>
      <c r="S623" s="159"/>
      <c r="T623" s="159"/>
      <c r="U623" s="159"/>
    </row>
    <row r="624" spans="1:21" ht="38.25" customHeight="1">
      <c r="A624" s="233"/>
      <c r="B624" s="239"/>
      <c r="C624" s="163">
        <v>8</v>
      </c>
      <c r="D624" s="183" t="s">
        <v>289</v>
      </c>
      <c r="E624" s="163"/>
      <c r="F624" s="163" t="s">
        <v>21</v>
      </c>
      <c r="G624" s="155" t="s">
        <v>290</v>
      </c>
      <c r="H624" s="163" t="s">
        <v>85</v>
      </c>
      <c r="I624" s="164">
        <v>437.47</v>
      </c>
      <c r="J624" s="167">
        <v>54921</v>
      </c>
      <c r="K624" s="166">
        <f t="shared" ref="K624:K625" si="50">I624*J624</f>
        <v>24026289.870000001</v>
      </c>
      <c r="L624" s="248"/>
      <c r="M624" s="202"/>
      <c r="N624" s="163">
        <v>11</v>
      </c>
      <c r="O624" s="183" t="s">
        <v>86</v>
      </c>
      <c r="P624" s="163"/>
      <c r="Q624" s="163" t="s">
        <v>21</v>
      </c>
      <c r="R624" s="155" t="s">
        <v>84</v>
      </c>
      <c r="S624" s="163" t="s">
        <v>88</v>
      </c>
      <c r="T624" s="164"/>
      <c r="U624" s="167">
        <v>20619</v>
      </c>
    </row>
    <row r="625" spans="1:21" ht="44.25" customHeight="1">
      <c r="A625" s="233"/>
      <c r="B625" s="243"/>
      <c r="C625" s="163">
        <v>9</v>
      </c>
      <c r="D625" s="183" t="s">
        <v>383</v>
      </c>
      <c r="E625" s="163"/>
      <c r="F625" s="163" t="s">
        <v>21</v>
      </c>
      <c r="G625" s="155" t="s">
        <v>384</v>
      </c>
      <c r="H625" s="163" t="s">
        <v>85</v>
      </c>
      <c r="I625" s="164">
        <v>48.97</v>
      </c>
      <c r="J625" s="167">
        <v>83614</v>
      </c>
      <c r="K625" s="166">
        <f t="shared" si="50"/>
        <v>4094577.58</v>
      </c>
      <c r="L625" s="248"/>
      <c r="M625" s="202"/>
      <c r="N625" s="163">
        <v>12</v>
      </c>
      <c r="O625" s="183">
        <v>1.1100000000000001</v>
      </c>
      <c r="P625" s="163"/>
      <c r="Q625" s="163" t="s">
        <v>21</v>
      </c>
      <c r="R625" s="155" t="s">
        <v>232</v>
      </c>
      <c r="S625" s="163" t="s">
        <v>88</v>
      </c>
      <c r="T625" s="164">
        <v>437.47</v>
      </c>
      <c r="U625" s="167">
        <v>54922</v>
      </c>
    </row>
    <row r="626" spans="1:21" ht="16.5" customHeight="1">
      <c r="A626" s="233"/>
      <c r="B626" s="239"/>
      <c r="C626" s="629" t="s">
        <v>41</v>
      </c>
      <c r="D626" s="630"/>
      <c r="E626" s="630"/>
      <c r="F626" s="630"/>
      <c r="G626" s="630"/>
      <c r="H626" s="631"/>
      <c r="I626" s="163"/>
      <c r="J626" s="163"/>
      <c r="K626" s="255">
        <f>SUM(K624:K625)</f>
        <v>28120867.450000003</v>
      </c>
      <c r="L626" s="248"/>
      <c r="M626" s="202"/>
      <c r="N626" s="629" t="s">
        <v>41</v>
      </c>
      <c r="O626" s="630"/>
      <c r="P626" s="630"/>
      <c r="Q626" s="630"/>
      <c r="R626" s="630"/>
      <c r="S626" s="631"/>
      <c r="T626" s="163"/>
      <c r="U626" s="163"/>
    </row>
    <row r="627" spans="1:21" ht="41.25" customHeight="1">
      <c r="A627" s="233"/>
      <c r="B627" s="239"/>
      <c r="C627" s="259">
        <v>10</v>
      </c>
      <c r="D627" s="207">
        <v>2.2999999999999998</v>
      </c>
      <c r="E627" s="207" t="s">
        <v>21</v>
      </c>
      <c r="F627" s="207"/>
      <c r="G627" s="207" t="s">
        <v>89</v>
      </c>
      <c r="H627" s="207"/>
      <c r="I627" s="207"/>
      <c r="J627" s="207"/>
      <c r="K627" s="260"/>
      <c r="L627" s="248"/>
      <c r="M627" s="202"/>
      <c r="N627" s="259">
        <v>14</v>
      </c>
      <c r="O627" s="207">
        <v>2.2999999999999998</v>
      </c>
      <c r="P627" s="207" t="s">
        <v>21</v>
      </c>
      <c r="Q627" s="207"/>
      <c r="R627" s="207" t="s">
        <v>89</v>
      </c>
      <c r="S627" s="207"/>
      <c r="T627" s="207"/>
      <c r="U627" s="207"/>
    </row>
    <row r="628" spans="1:21" ht="16.5" customHeight="1">
      <c r="A628" s="233"/>
      <c r="B628" s="239"/>
      <c r="C628" s="163">
        <v>11</v>
      </c>
      <c r="D628" s="163" t="s">
        <v>90</v>
      </c>
      <c r="E628" s="163"/>
      <c r="F628" s="163" t="s">
        <v>21</v>
      </c>
      <c r="G628" s="155" t="s">
        <v>91</v>
      </c>
      <c r="H628" s="163" t="s">
        <v>73</v>
      </c>
      <c r="I628" s="163">
        <v>587.84</v>
      </c>
      <c r="J628" s="206">
        <v>5350</v>
      </c>
      <c r="K628" s="158">
        <f t="shared" ref="K628:K631" si="51">I628*J628</f>
        <v>3144944</v>
      </c>
      <c r="L628" s="248"/>
      <c r="M628" s="202"/>
      <c r="N628" s="163">
        <v>15</v>
      </c>
      <c r="O628" s="163">
        <v>1.4</v>
      </c>
      <c r="P628" s="163"/>
      <c r="Q628" s="163" t="s">
        <v>21</v>
      </c>
      <c r="R628" s="155" t="s">
        <v>92</v>
      </c>
      <c r="S628" s="163" t="s">
        <v>73</v>
      </c>
      <c r="T628" s="163">
        <v>587.84</v>
      </c>
      <c r="U628" s="206">
        <v>5350</v>
      </c>
    </row>
    <row r="629" spans="1:21" ht="16.5" customHeight="1">
      <c r="A629" s="233"/>
      <c r="B629" s="239"/>
      <c r="C629" s="163">
        <v>12</v>
      </c>
      <c r="D629" s="163" t="s">
        <v>93</v>
      </c>
      <c r="E629" s="163"/>
      <c r="F629" s="163" t="s">
        <v>21</v>
      </c>
      <c r="G629" s="155" t="s">
        <v>94</v>
      </c>
      <c r="H629" s="163" t="s">
        <v>95</v>
      </c>
      <c r="I629" s="163">
        <v>13520.320000000002</v>
      </c>
      <c r="J629" s="206">
        <v>1392</v>
      </c>
      <c r="K629" s="158">
        <f t="shared" si="51"/>
        <v>18820285.440000001</v>
      </c>
      <c r="L629" s="248"/>
      <c r="M629" s="202"/>
      <c r="N629" s="163">
        <v>16</v>
      </c>
      <c r="O629" s="163">
        <v>1.2</v>
      </c>
      <c r="P629" s="163"/>
      <c r="Q629" s="163" t="s">
        <v>21</v>
      </c>
      <c r="R629" s="155" t="s">
        <v>96</v>
      </c>
      <c r="S629" s="163" t="s">
        <v>97</v>
      </c>
      <c r="T629" s="163">
        <v>13520.320000000002</v>
      </c>
      <c r="U629" s="206">
        <v>1392</v>
      </c>
    </row>
    <row r="630" spans="1:21" ht="16.5" customHeight="1">
      <c r="A630" s="233"/>
      <c r="B630" s="239"/>
      <c r="C630" s="163">
        <v>13</v>
      </c>
      <c r="D630" s="163" t="s">
        <v>98</v>
      </c>
      <c r="E630" s="163"/>
      <c r="F630" s="163" t="s">
        <v>21</v>
      </c>
      <c r="G630" s="155" t="s">
        <v>99</v>
      </c>
      <c r="H630" s="163" t="s">
        <v>73</v>
      </c>
      <c r="I630" s="163">
        <v>587.84</v>
      </c>
      <c r="J630" s="206">
        <v>3571</v>
      </c>
      <c r="K630" s="158">
        <f t="shared" si="51"/>
        <v>2099176.64</v>
      </c>
      <c r="L630" s="248"/>
      <c r="M630" s="202"/>
      <c r="N630" s="163">
        <v>17</v>
      </c>
      <c r="O630" s="163">
        <v>1.5</v>
      </c>
      <c r="P630" s="163"/>
      <c r="Q630" s="163" t="s">
        <v>21</v>
      </c>
      <c r="R630" s="155" t="s">
        <v>100</v>
      </c>
      <c r="S630" s="163" t="s">
        <v>73</v>
      </c>
      <c r="T630" s="163">
        <v>587.84</v>
      </c>
      <c r="U630" s="206">
        <v>3571</v>
      </c>
    </row>
    <row r="631" spans="1:21" ht="16.5" customHeight="1">
      <c r="A631" s="233"/>
      <c r="B631" s="239"/>
      <c r="C631" s="163">
        <v>14</v>
      </c>
      <c r="D631" s="163" t="s">
        <v>345</v>
      </c>
      <c r="E631" s="163"/>
      <c r="F631" s="163" t="s">
        <v>21</v>
      </c>
      <c r="G631" s="155" t="s">
        <v>346</v>
      </c>
      <c r="H631" s="163" t="s">
        <v>60</v>
      </c>
      <c r="I631" s="163">
        <v>1.7</v>
      </c>
      <c r="J631" s="206">
        <v>66501</v>
      </c>
      <c r="K631" s="158">
        <f t="shared" si="51"/>
        <v>113051.7</v>
      </c>
      <c r="L631" s="248"/>
      <c r="M631" s="202"/>
      <c r="N631" s="220"/>
      <c r="O631" s="182"/>
      <c r="P631" s="182"/>
      <c r="Q631" s="182"/>
      <c r="R631" s="160"/>
      <c r="S631" s="253"/>
      <c r="T631" s="163"/>
      <c r="U631" s="206"/>
    </row>
    <row r="632" spans="1:21" ht="16.5" customHeight="1">
      <c r="A632" s="233"/>
      <c r="B632" s="239"/>
      <c r="C632" s="629" t="s">
        <v>41</v>
      </c>
      <c r="D632" s="630"/>
      <c r="E632" s="630"/>
      <c r="F632" s="630"/>
      <c r="G632" s="630"/>
      <c r="H632" s="631"/>
      <c r="I632" s="163"/>
      <c r="J632" s="163"/>
      <c r="K632" s="255">
        <f>SUM(K628:K631)</f>
        <v>24177457.780000001</v>
      </c>
      <c r="L632" s="248"/>
      <c r="M632" s="202"/>
      <c r="N632" s="629" t="s">
        <v>41</v>
      </c>
      <c r="O632" s="630"/>
      <c r="P632" s="630"/>
      <c r="Q632" s="630"/>
      <c r="R632" s="630"/>
      <c r="S632" s="631"/>
      <c r="T632" s="163"/>
      <c r="U632" s="163"/>
    </row>
    <row r="633" spans="1:21" ht="16.5" customHeight="1">
      <c r="A633" s="233"/>
      <c r="B633" s="239"/>
      <c r="C633" s="327">
        <v>15</v>
      </c>
      <c r="D633" s="328">
        <v>2.5</v>
      </c>
      <c r="E633" s="328" t="s">
        <v>21</v>
      </c>
      <c r="F633" s="328"/>
      <c r="G633" s="328" t="s">
        <v>291</v>
      </c>
      <c r="H633" s="328"/>
      <c r="I633" s="328"/>
      <c r="J633" s="328"/>
      <c r="K633" s="330"/>
      <c r="L633" s="248"/>
      <c r="M633" s="202"/>
      <c r="N633" s="203"/>
      <c r="O633" s="203"/>
      <c r="P633" s="203"/>
      <c r="Q633" s="203"/>
      <c r="R633" s="203"/>
      <c r="S633" s="333"/>
      <c r="T633" s="334"/>
      <c r="U633" s="334"/>
    </row>
    <row r="634" spans="1:21" ht="16.5" customHeight="1">
      <c r="A634" s="233"/>
      <c r="B634" s="239"/>
      <c r="C634" s="163">
        <v>16</v>
      </c>
      <c r="D634" s="163" t="s">
        <v>351</v>
      </c>
      <c r="E634" s="163"/>
      <c r="F634" s="163" t="s">
        <v>21</v>
      </c>
      <c r="G634" s="155" t="s">
        <v>352</v>
      </c>
      <c r="H634" s="163" t="s">
        <v>73</v>
      </c>
      <c r="I634" s="163">
        <v>21.44</v>
      </c>
      <c r="J634" s="206">
        <v>36294</v>
      </c>
      <c r="K634" s="158">
        <f>I634*J634</f>
        <v>778143.3600000001</v>
      </c>
      <c r="L634" s="248"/>
      <c r="M634" s="202"/>
      <c r="N634" s="203"/>
      <c r="O634" s="203"/>
      <c r="P634" s="203"/>
      <c r="Q634" s="203"/>
      <c r="R634" s="203"/>
      <c r="S634" s="333"/>
      <c r="T634" s="334"/>
      <c r="U634" s="334"/>
    </row>
    <row r="635" spans="1:21" ht="16.5" customHeight="1">
      <c r="A635" s="233"/>
      <c r="B635" s="239"/>
      <c r="C635" s="629" t="s">
        <v>41</v>
      </c>
      <c r="D635" s="630"/>
      <c r="E635" s="630"/>
      <c r="F635" s="630"/>
      <c r="G635" s="630"/>
      <c r="H635" s="631"/>
      <c r="I635" s="163"/>
      <c r="J635" s="163"/>
      <c r="K635" s="255">
        <f>SUM(K634)</f>
        <v>778143.3600000001</v>
      </c>
      <c r="L635" s="248"/>
      <c r="M635" s="202"/>
      <c r="N635" s="203"/>
      <c r="O635" s="203"/>
      <c r="P635" s="203"/>
      <c r="Q635" s="203"/>
      <c r="R635" s="203"/>
      <c r="S635" s="333"/>
      <c r="T635" s="334"/>
      <c r="U635" s="334"/>
    </row>
    <row r="636" spans="1:21" ht="16.5" customHeight="1">
      <c r="A636" s="233"/>
      <c r="B636" s="239"/>
      <c r="C636" s="327">
        <v>17</v>
      </c>
      <c r="D636" s="328">
        <v>2.6</v>
      </c>
      <c r="E636" s="328" t="s">
        <v>21</v>
      </c>
      <c r="F636" s="328"/>
      <c r="G636" s="328" t="s">
        <v>101</v>
      </c>
      <c r="H636" s="328"/>
      <c r="I636" s="328"/>
      <c r="J636" s="328"/>
      <c r="K636" s="330"/>
      <c r="L636" s="248"/>
      <c r="M636" s="202"/>
      <c r="N636" s="327">
        <v>18</v>
      </c>
      <c r="O636" s="328">
        <v>2.6</v>
      </c>
      <c r="P636" s="328" t="s">
        <v>21</v>
      </c>
      <c r="Q636" s="328"/>
      <c r="R636" s="328" t="s">
        <v>101</v>
      </c>
      <c r="S636" s="328"/>
      <c r="T636" s="328"/>
      <c r="U636" s="328"/>
    </row>
    <row r="637" spans="1:21" ht="16.5" customHeight="1">
      <c r="A637" s="335"/>
      <c r="B637" s="331"/>
      <c r="C637" s="163">
        <v>18</v>
      </c>
      <c r="D637" s="163" t="s">
        <v>353</v>
      </c>
      <c r="E637" s="163"/>
      <c r="F637" s="163" t="s">
        <v>21</v>
      </c>
      <c r="G637" s="155" t="s">
        <v>354</v>
      </c>
      <c r="H637" s="163" t="s">
        <v>25</v>
      </c>
      <c r="I637" s="163">
        <v>89.58</v>
      </c>
      <c r="J637" s="206">
        <v>25079</v>
      </c>
      <c r="K637" s="158">
        <f t="shared" ref="K637:K638" si="52">I637*J637</f>
        <v>2246576.8199999998</v>
      </c>
      <c r="L637" s="315"/>
      <c r="M637" s="336"/>
      <c r="N637" s="163">
        <v>19</v>
      </c>
      <c r="O637" s="163">
        <v>20.49</v>
      </c>
      <c r="P637" s="163"/>
      <c r="Q637" s="163" t="s">
        <v>21</v>
      </c>
      <c r="R637" s="155" t="s">
        <v>355</v>
      </c>
      <c r="S637" s="163" t="s">
        <v>25</v>
      </c>
      <c r="T637" s="163">
        <v>89.58</v>
      </c>
      <c r="U637" s="206">
        <v>25078</v>
      </c>
    </row>
    <row r="638" spans="1:21" ht="32.25" customHeight="1">
      <c r="A638" s="233"/>
      <c r="B638" s="243"/>
      <c r="C638" s="337">
        <v>19</v>
      </c>
      <c r="D638" s="338" t="s">
        <v>102</v>
      </c>
      <c r="E638" s="178"/>
      <c r="F638" s="178" t="s">
        <v>21</v>
      </c>
      <c r="G638" s="176" t="s">
        <v>103</v>
      </c>
      <c r="H638" s="178" t="s">
        <v>25</v>
      </c>
      <c r="I638" s="177">
        <v>358.3</v>
      </c>
      <c r="J638" s="180">
        <v>55381</v>
      </c>
      <c r="K638" s="158">
        <f t="shared" si="52"/>
        <v>19843012.300000001</v>
      </c>
      <c r="L638" s="248"/>
      <c r="M638" s="202"/>
      <c r="N638" s="337">
        <v>20</v>
      </c>
      <c r="O638" s="338" t="s">
        <v>102</v>
      </c>
      <c r="P638" s="178"/>
      <c r="Q638" s="178" t="s">
        <v>21</v>
      </c>
      <c r="R638" s="176" t="s">
        <v>103</v>
      </c>
      <c r="S638" s="178" t="s">
        <v>25</v>
      </c>
      <c r="T638" s="177">
        <v>358.3</v>
      </c>
      <c r="U638" s="180">
        <v>55381</v>
      </c>
    </row>
    <row r="639" spans="1:21" ht="16.5" customHeight="1">
      <c r="A639" s="233"/>
      <c r="B639" s="239"/>
      <c r="C639" s="629" t="s">
        <v>41</v>
      </c>
      <c r="D639" s="630"/>
      <c r="E639" s="630"/>
      <c r="F639" s="630"/>
      <c r="G639" s="630"/>
      <c r="H639" s="631"/>
      <c r="I639" s="163"/>
      <c r="J639" s="163"/>
      <c r="K639" s="255">
        <f>SUM(K637:K638)</f>
        <v>22089589.120000001</v>
      </c>
      <c r="L639" s="248"/>
      <c r="M639" s="202"/>
      <c r="N639" s="629" t="s">
        <v>41</v>
      </c>
      <c r="O639" s="630"/>
      <c r="P639" s="630"/>
      <c r="Q639" s="630"/>
      <c r="R639" s="630"/>
      <c r="S639" s="631"/>
      <c r="T639" s="163"/>
      <c r="U639" s="163"/>
    </row>
    <row r="640" spans="1:21" ht="16.5" customHeight="1">
      <c r="A640" s="233"/>
      <c r="B640" s="239"/>
      <c r="C640" s="159">
        <v>20</v>
      </c>
      <c r="D640" s="159">
        <v>4.1500000000000004</v>
      </c>
      <c r="E640" s="159" t="s">
        <v>21</v>
      </c>
      <c r="F640" s="159"/>
      <c r="G640" s="159" t="s">
        <v>356</v>
      </c>
      <c r="H640" s="159"/>
      <c r="I640" s="159"/>
      <c r="J640" s="159"/>
      <c r="K640" s="250"/>
      <c r="L640" s="248"/>
      <c r="M640" s="202"/>
      <c r="N640" s="297"/>
      <c r="O640" s="297"/>
      <c r="P640" s="297"/>
      <c r="Q640" s="297"/>
      <c r="R640" s="297"/>
      <c r="S640" s="298"/>
      <c r="T640" s="178"/>
      <c r="U640" s="178"/>
    </row>
    <row r="641" spans="1:21" ht="16.5" customHeight="1">
      <c r="A641" s="233"/>
      <c r="B641" s="239"/>
      <c r="C641" s="163">
        <v>21</v>
      </c>
      <c r="D641" s="163" t="s">
        <v>358</v>
      </c>
      <c r="E641" s="163"/>
      <c r="F641" s="163" t="s">
        <v>21</v>
      </c>
      <c r="G641" s="155" t="s">
        <v>359</v>
      </c>
      <c r="H641" s="163" t="s">
        <v>60</v>
      </c>
      <c r="I641" s="163">
        <v>118.99</v>
      </c>
      <c r="J641" s="206">
        <v>265784</v>
      </c>
      <c r="K641" s="158">
        <f>I641*J641</f>
        <v>31625638.16</v>
      </c>
      <c r="L641" s="248"/>
      <c r="M641" s="202"/>
      <c r="N641" s="297"/>
      <c r="O641" s="297"/>
      <c r="P641" s="297"/>
      <c r="Q641" s="297"/>
      <c r="R641" s="297"/>
      <c r="S641" s="298"/>
      <c r="T641" s="178"/>
      <c r="U641" s="178"/>
    </row>
    <row r="642" spans="1:21" ht="16.5" customHeight="1">
      <c r="A642" s="233"/>
      <c r="B642" s="239"/>
      <c r="C642" s="629" t="s">
        <v>41</v>
      </c>
      <c r="D642" s="630"/>
      <c r="E642" s="630"/>
      <c r="F642" s="630"/>
      <c r="G642" s="630"/>
      <c r="H642" s="631"/>
      <c r="I642" s="163"/>
      <c r="J642" s="163"/>
      <c r="K642" s="255">
        <f>SUM(K641)</f>
        <v>31625638.16</v>
      </c>
      <c r="L642" s="248"/>
      <c r="M642" s="202"/>
      <c r="N642" s="297"/>
      <c r="O642" s="297"/>
      <c r="P642" s="297"/>
      <c r="Q642" s="297"/>
      <c r="R642" s="297"/>
      <c r="S642" s="298"/>
      <c r="T642" s="178"/>
      <c r="U642" s="178"/>
    </row>
    <row r="643" spans="1:21" ht="16.5" customHeight="1">
      <c r="A643" s="233"/>
      <c r="B643" s="239"/>
      <c r="C643" s="159">
        <v>22</v>
      </c>
      <c r="D643" s="159">
        <v>4.16</v>
      </c>
      <c r="E643" s="159" t="s">
        <v>21</v>
      </c>
      <c r="F643" s="159"/>
      <c r="G643" s="159" t="s">
        <v>361</v>
      </c>
      <c r="H643" s="159"/>
      <c r="I643" s="159"/>
      <c r="J643" s="159"/>
      <c r="K643" s="250"/>
      <c r="L643" s="248"/>
      <c r="M643" s="202"/>
      <c r="N643" s="297"/>
      <c r="O643" s="297"/>
      <c r="P643" s="297"/>
      <c r="Q643" s="297"/>
      <c r="R643" s="297"/>
      <c r="S643" s="298"/>
      <c r="T643" s="178"/>
      <c r="U643" s="178"/>
    </row>
    <row r="644" spans="1:21" ht="16.5" customHeight="1">
      <c r="A644" s="233"/>
      <c r="B644" s="239"/>
      <c r="C644" s="163">
        <v>23</v>
      </c>
      <c r="D644" s="163" t="s">
        <v>364</v>
      </c>
      <c r="E644" s="163"/>
      <c r="F644" s="163" t="s">
        <v>21</v>
      </c>
      <c r="G644" s="155" t="s">
        <v>365</v>
      </c>
      <c r="H644" s="163" t="s">
        <v>32</v>
      </c>
      <c r="I644" s="163">
        <v>5</v>
      </c>
      <c r="J644" s="206">
        <v>137622</v>
      </c>
      <c r="K644" s="158">
        <f>I644*J644</f>
        <v>688110</v>
      </c>
      <c r="L644" s="248"/>
      <c r="M644" s="202"/>
      <c r="N644" s="297"/>
      <c r="O644" s="297"/>
      <c r="P644" s="297"/>
      <c r="Q644" s="297"/>
      <c r="R644" s="297"/>
      <c r="S644" s="298"/>
      <c r="T644" s="178"/>
      <c r="U644" s="178"/>
    </row>
    <row r="645" spans="1:21" ht="16.5" customHeight="1">
      <c r="A645" s="233"/>
      <c r="B645" s="239"/>
      <c r="C645" s="629" t="s">
        <v>41</v>
      </c>
      <c r="D645" s="630"/>
      <c r="E645" s="630"/>
      <c r="F645" s="630"/>
      <c r="G645" s="630"/>
      <c r="H645" s="631"/>
      <c r="I645" s="163"/>
      <c r="J645" s="163"/>
      <c r="K645" s="255">
        <f>SUM(K644)</f>
        <v>688110</v>
      </c>
      <c r="L645" s="248"/>
      <c r="M645" s="202"/>
      <c r="N645" s="297"/>
      <c r="O645" s="297"/>
      <c r="P645" s="297"/>
      <c r="Q645" s="297"/>
      <c r="R645" s="297"/>
      <c r="S645" s="298"/>
      <c r="T645" s="178"/>
      <c r="U645" s="178"/>
    </row>
    <row r="646" spans="1:21" ht="16.5" customHeight="1">
      <c r="A646" s="233"/>
      <c r="B646" s="239"/>
      <c r="C646" s="159">
        <v>24</v>
      </c>
      <c r="D646" s="159">
        <v>4.1900000000000004</v>
      </c>
      <c r="E646" s="159" t="s">
        <v>21</v>
      </c>
      <c r="F646" s="159"/>
      <c r="G646" s="159" t="s">
        <v>132</v>
      </c>
      <c r="H646" s="159"/>
      <c r="I646" s="159"/>
      <c r="J646" s="159"/>
      <c r="K646" s="250"/>
      <c r="L646" s="248"/>
      <c r="M646" s="202"/>
      <c r="N646" s="297"/>
      <c r="O646" s="297"/>
      <c r="P646" s="297"/>
      <c r="Q646" s="297"/>
      <c r="R646" s="297"/>
      <c r="S646" s="298"/>
      <c r="T646" s="178"/>
      <c r="U646" s="178"/>
    </row>
    <row r="647" spans="1:21" ht="16.5" customHeight="1">
      <c r="A647" s="233"/>
      <c r="B647" s="239"/>
      <c r="C647" s="163">
        <v>25</v>
      </c>
      <c r="D647" s="163" t="s">
        <v>368</v>
      </c>
      <c r="E647" s="163"/>
      <c r="F647" s="163" t="s">
        <v>21</v>
      </c>
      <c r="G647" s="155" t="s">
        <v>369</v>
      </c>
      <c r="H647" s="163" t="s">
        <v>32</v>
      </c>
      <c r="I647" s="163">
        <v>2</v>
      </c>
      <c r="J647" s="206">
        <v>434497</v>
      </c>
      <c r="K647" s="158">
        <f t="shared" ref="K647:K648" si="53">I647*J647</f>
        <v>868994</v>
      </c>
      <c r="L647" s="248"/>
      <c r="M647" s="202"/>
      <c r="N647" s="297"/>
      <c r="O647" s="297"/>
      <c r="P647" s="297"/>
      <c r="Q647" s="297"/>
      <c r="R647" s="297"/>
      <c r="S647" s="298"/>
      <c r="T647" s="178"/>
      <c r="U647" s="178"/>
    </row>
    <row r="648" spans="1:21" ht="16.5" customHeight="1">
      <c r="A648" s="233"/>
      <c r="B648" s="239"/>
      <c r="C648" s="163">
        <v>26</v>
      </c>
      <c r="D648" s="163" t="s">
        <v>370</v>
      </c>
      <c r="E648" s="163"/>
      <c r="F648" s="163" t="s">
        <v>21</v>
      </c>
      <c r="G648" s="155" t="s">
        <v>371</v>
      </c>
      <c r="H648" s="163" t="s">
        <v>32</v>
      </c>
      <c r="I648" s="163">
        <v>2</v>
      </c>
      <c r="J648" s="206">
        <v>209872</v>
      </c>
      <c r="K648" s="158">
        <f t="shared" si="53"/>
        <v>419744</v>
      </c>
      <c r="L648" s="248"/>
      <c r="M648" s="202"/>
      <c r="N648" s="297"/>
      <c r="O648" s="297"/>
      <c r="P648" s="297"/>
      <c r="Q648" s="297"/>
      <c r="R648" s="297"/>
      <c r="S648" s="298"/>
      <c r="T648" s="178"/>
      <c r="U648" s="178"/>
    </row>
    <row r="649" spans="1:21" ht="16.5" customHeight="1">
      <c r="A649" s="233"/>
      <c r="B649" s="239"/>
      <c r="C649" s="629" t="s">
        <v>41</v>
      </c>
      <c r="D649" s="630"/>
      <c r="E649" s="630"/>
      <c r="F649" s="630"/>
      <c r="G649" s="630"/>
      <c r="H649" s="631"/>
      <c r="I649" s="163"/>
      <c r="J649" s="163"/>
      <c r="K649" s="255">
        <f>SUM(K647:K648)</f>
        <v>1288738</v>
      </c>
      <c r="L649" s="248"/>
      <c r="M649" s="202"/>
      <c r="N649" s="297"/>
      <c r="O649" s="297"/>
      <c r="P649" s="297"/>
      <c r="Q649" s="297"/>
      <c r="R649" s="297"/>
      <c r="S649" s="298"/>
      <c r="T649" s="178"/>
      <c r="U649" s="178"/>
    </row>
    <row r="650" spans="1:21" ht="16.5" customHeight="1">
      <c r="A650" s="233"/>
      <c r="B650" s="239"/>
      <c r="C650" s="259">
        <v>27</v>
      </c>
      <c r="D650" s="207">
        <v>8</v>
      </c>
      <c r="E650" s="207" t="s">
        <v>21</v>
      </c>
      <c r="F650" s="207"/>
      <c r="G650" s="207" t="s">
        <v>29</v>
      </c>
      <c r="H650" s="207"/>
      <c r="I650" s="207"/>
      <c r="J650" s="207"/>
      <c r="K650" s="260"/>
      <c r="L650" s="248"/>
      <c r="M650" s="202"/>
      <c r="N650" s="259">
        <v>21</v>
      </c>
      <c r="O650" s="207">
        <v>20</v>
      </c>
      <c r="P650" s="207" t="s">
        <v>21</v>
      </c>
      <c r="Q650" s="207"/>
      <c r="R650" s="207" t="s">
        <v>29</v>
      </c>
      <c r="S650" s="207"/>
      <c r="T650" s="207"/>
      <c r="U650" s="207"/>
    </row>
    <row r="651" spans="1:21" ht="16.5" customHeight="1">
      <c r="A651" s="233"/>
      <c r="B651" s="239"/>
      <c r="C651" s="163">
        <v>28</v>
      </c>
      <c r="D651" s="178" t="s">
        <v>427</v>
      </c>
      <c r="E651" s="178"/>
      <c r="F651" s="178" t="s">
        <v>21</v>
      </c>
      <c r="G651" s="178" t="s">
        <v>428</v>
      </c>
      <c r="H651" s="178" t="s">
        <v>32</v>
      </c>
      <c r="I651" s="178">
        <v>2</v>
      </c>
      <c r="J651" s="306">
        <v>225629</v>
      </c>
      <c r="K651" s="307">
        <f t="shared" ref="K651:K653" si="54">I651*J651</f>
        <v>451258</v>
      </c>
      <c r="L651" s="248"/>
      <c r="M651" s="202"/>
      <c r="N651" s="163">
        <v>22</v>
      </c>
      <c r="O651" s="178">
        <v>20.52</v>
      </c>
      <c r="P651" s="178"/>
      <c r="Q651" s="178" t="s">
        <v>21</v>
      </c>
      <c r="R651" s="178" t="s">
        <v>458</v>
      </c>
      <c r="S651" s="178" t="s">
        <v>146</v>
      </c>
      <c r="T651" s="178">
        <v>2</v>
      </c>
      <c r="U651" s="306">
        <v>225630</v>
      </c>
    </row>
    <row r="652" spans="1:21" ht="66" customHeight="1">
      <c r="A652" s="233"/>
      <c r="B652" s="239"/>
      <c r="C652" s="163">
        <v>29</v>
      </c>
      <c r="D652" s="183" t="s">
        <v>429</v>
      </c>
      <c r="E652" s="163"/>
      <c r="F652" s="163" t="s">
        <v>21</v>
      </c>
      <c r="G652" s="155" t="s">
        <v>430</v>
      </c>
      <c r="H652" s="163" t="s">
        <v>32</v>
      </c>
      <c r="I652" s="164">
        <v>1</v>
      </c>
      <c r="J652" s="167">
        <v>339476</v>
      </c>
      <c r="K652" s="307">
        <f t="shared" si="54"/>
        <v>339476</v>
      </c>
      <c r="L652" s="248"/>
      <c r="M652" s="202"/>
      <c r="N652" s="163">
        <v>23</v>
      </c>
      <c r="O652" s="183">
        <v>20.53</v>
      </c>
      <c r="P652" s="163"/>
      <c r="Q652" s="163" t="s">
        <v>21</v>
      </c>
      <c r="R652" s="155" t="s">
        <v>465</v>
      </c>
      <c r="S652" s="163" t="s">
        <v>146</v>
      </c>
      <c r="T652" s="164">
        <v>1</v>
      </c>
      <c r="U652" s="167">
        <v>339476</v>
      </c>
    </row>
    <row r="653" spans="1:21" ht="27" customHeight="1">
      <c r="A653" s="233"/>
      <c r="B653" s="239"/>
      <c r="C653" s="163">
        <v>30</v>
      </c>
      <c r="D653" s="183" t="s">
        <v>431</v>
      </c>
      <c r="E653" s="163"/>
      <c r="F653" s="163" t="s">
        <v>21</v>
      </c>
      <c r="G653" s="155" t="s">
        <v>432</v>
      </c>
      <c r="H653" s="163" t="s">
        <v>32</v>
      </c>
      <c r="I653" s="164">
        <v>1</v>
      </c>
      <c r="J653" s="167">
        <v>374333</v>
      </c>
      <c r="K653" s="307">
        <f t="shared" si="54"/>
        <v>374333</v>
      </c>
      <c r="L653" s="248"/>
      <c r="M653" s="202"/>
      <c r="N653" s="163">
        <v>24</v>
      </c>
      <c r="O653" s="183">
        <v>20.54</v>
      </c>
      <c r="P653" s="163"/>
      <c r="Q653" s="163" t="s">
        <v>21</v>
      </c>
      <c r="R653" s="155" t="s">
        <v>432</v>
      </c>
      <c r="S653" s="163" t="s">
        <v>146</v>
      </c>
      <c r="T653" s="164">
        <v>1</v>
      </c>
      <c r="U653" s="167">
        <v>374334</v>
      </c>
    </row>
    <row r="654" spans="1:21" ht="16.5" customHeight="1">
      <c r="A654" s="233"/>
      <c r="B654" s="239"/>
      <c r="C654" s="629" t="s">
        <v>41</v>
      </c>
      <c r="D654" s="630"/>
      <c r="E654" s="630"/>
      <c r="F654" s="630"/>
      <c r="G654" s="630"/>
      <c r="H654" s="631"/>
      <c r="I654" s="163"/>
      <c r="J654" s="163"/>
      <c r="K654" s="255">
        <f>SUM(K651:K653)</f>
        <v>1165067</v>
      </c>
      <c r="L654" s="248"/>
      <c r="M654" s="202"/>
      <c r="N654" s="629" t="s">
        <v>41</v>
      </c>
      <c r="O654" s="630"/>
      <c r="P654" s="630"/>
      <c r="Q654" s="630"/>
      <c r="R654" s="630"/>
      <c r="S654" s="631"/>
      <c r="T654" s="163"/>
      <c r="U654" s="163"/>
    </row>
    <row r="655" spans="1:21" ht="16.5" customHeight="1">
      <c r="A655" s="233"/>
      <c r="B655" s="239"/>
      <c r="C655" s="632" t="s">
        <v>42</v>
      </c>
      <c r="D655" s="633"/>
      <c r="E655" s="633"/>
      <c r="F655" s="633"/>
      <c r="G655" s="633"/>
      <c r="H655" s="633"/>
      <c r="I655" s="633"/>
      <c r="J655" s="634"/>
      <c r="K655" s="256">
        <f>ROUND(K618+K645+K622+K649+K626+K632+K639+K654+K642+K635,0)</f>
        <v>115053057</v>
      </c>
      <c r="L655" s="248"/>
      <c r="M655" s="202"/>
      <c r="N655" s="632" t="s">
        <v>42</v>
      </c>
      <c r="O655" s="633"/>
      <c r="P655" s="633"/>
      <c r="Q655" s="633"/>
      <c r="R655" s="633"/>
      <c r="S655" s="633"/>
      <c r="T655" s="633"/>
      <c r="U655" s="634"/>
    </row>
    <row r="656" spans="1:21" ht="16.5" customHeight="1">
      <c r="A656" s="233"/>
      <c r="B656" s="239"/>
      <c r="C656" s="299"/>
      <c r="D656" s="299"/>
      <c r="E656" s="299"/>
      <c r="F656" s="299"/>
      <c r="G656" s="299"/>
      <c r="H656" s="299"/>
      <c r="I656" s="299"/>
      <c r="J656" s="299"/>
      <c r="K656" s="300"/>
      <c r="L656" s="248"/>
      <c r="M656" s="202"/>
      <c r="N656" s="299"/>
      <c r="O656" s="299"/>
      <c r="P656" s="299"/>
      <c r="Q656" s="299"/>
      <c r="R656" s="299"/>
      <c r="S656" s="299"/>
      <c r="T656" s="299"/>
      <c r="U656" s="299"/>
    </row>
    <row r="657" spans="1:21" ht="16.5" customHeight="1">
      <c r="A657" s="233"/>
      <c r="B657" s="239"/>
      <c r="C657" s="644" t="s">
        <v>203</v>
      </c>
      <c r="D657" s="645"/>
      <c r="E657" s="645"/>
      <c r="F657" s="645"/>
      <c r="G657" s="645"/>
      <c r="H657" s="645"/>
      <c r="I657" s="645"/>
      <c r="J657" s="645"/>
      <c r="K657" s="646"/>
      <c r="L657" s="248"/>
      <c r="M657" s="202"/>
      <c r="N657" s="644" t="s">
        <v>203</v>
      </c>
      <c r="O657" s="645"/>
      <c r="P657" s="645"/>
      <c r="Q657" s="645"/>
      <c r="R657" s="645"/>
      <c r="S657" s="645"/>
      <c r="T657" s="645"/>
      <c r="U657" s="646"/>
    </row>
    <row r="658" spans="1:21" ht="16.5" customHeight="1">
      <c r="A658" s="233"/>
      <c r="B658" s="239"/>
      <c r="C658" s="641" t="s">
        <v>11</v>
      </c>
      <c r="D658" s="635" t="s">
        <v>12</v>
      </c>
      <c r="E658" s="637" t="s">
        <v>13</v>
      </c>
      <c r="F658" s="638"/>
      <c r="G658" s="641" t="s">
        <v>14</v>
      </c>
      <c r="H658" s="635" t="s">
        <v>15</v>
      </c>
      <c r="I658" s="635" t="s">
        <v>16</v>
      </c>
      <c r="J658" s="643" t="s">
        <v>17</v>
      </c>
      <c r="K658" s="648" t="s">
        <v>18</v>
      </c>
      <c r="L658" s="248"/>
      <c r="M658" s="202"/>
      <c r="N658" s="641" t="s">
        <v>11</v>
      </c>
      <c r="O658" s="635" t="s">
        <v>12</v>
      </c>
      <c r="P658" s="637" t="s">
        <v>13</v>
      </c>
      <c r="Q658" s="638"/>
      <c r="R658" s="641" t="s">
        <v>14</v>
      </c>
      <c r="S658" s="635" t="s">
        <v>15</v>
      </c>
      <c r="T658" s="635" t="s">
        <v>16</v>
      </c>
      <c r="U658" s="643" t="s">
        <v>17</v>
      </c>
    </row>
    <row r="659" spans="1:21" ht="16.5" customHeight="1">
      <c r="A659" s="233"/>
      <c r="B659" s="239"/>
      <c r="C659" s="642"/>
      <c r="D659" s="636"/>
      <c r="E659" s="154" t="s">
        <v>19</v>
      </c>
      <c r="F659" s="154" t="s">
        <v>20</v>
      </c>
      <c r="G659" s="642"/>
      <c r="H659" s="636"/>
      <c r="I659" s="636"/>
      <c r="J659" s="636"/>
      <c r="K659" s="649"/>
      <c r="L659" s="248"/>
      <c r="M659" s="202"/>
      <c r="N659" s="642"/>
      <c r="O659" s="636"/>
      <c r="P659" s="154" t="s">
        <v>19</v>
      </c>
      <c r="Q659" s="154" t="s">
        <v>20</v>
      </c>
      <c r="R659" s="642"/>
      <c r="S659" s="636"/>
      <c r="T659" s="636"/>
      <c r="U659" s="636"/>
    </row>
    <row r="660" spans="1:21" ht="16.5" customHeight="1">
      <c r="A660" s="233"/>
      <c r="B660" s="239"/>
      <c r="C660" s="320">
        <v>1</v>
      </c>
      <c r="D660" s="159">
        <v>3</v>
      </c>
      <c r="E660" s="159" t="s">
        <v>21</v>
      </c>
      <c r="F660" s="159"/>
      <c r="G660" s="159" t="s">
        <v>150</v>
      </c>
      <c r="H660" s="159"/>
      <c r="I660" s="159"/>
      <c r="J660" s="159"/>
      <c r="K660" s="250"/>
      <c r="L660" s="248"/>
      <c r="M660" s="202"/>
      <c r="N660" s="320">
        <v>1</v>
      </c>
      <c r="O660" s="159">
        <v>3</v>
      </c>
      <c r="P660" s="159" t="s">
        <v>21</v>
      </c>
      <c r="Q660" s="159"/>
      <c r="R660" s="159" t="s">
        <v>150</v>
      </c>
      <c r="S660" s="159"/>
      <c r="T660" s="159"/>
      <c r="U660" s="159"/>
    </row>
    <row r="661" spans="1:21" ht="16.5" customHeight="1">
      <c r="A661" s="233"/>
      <c r="B661" s="239"/>
      <c r="C661" s="275">
        <v>2</v>
      </c>
      <c r="D661" s="163" t="s">
        <v>374</v>
      </c>
      <c r="E661" s="163"/>
      <c r="F661" s="163" t="s">
        <v>21</v>
      </c>
      <c r="G661" s="155" t="s">
        <v>375</v>
      </c>
      <c r="H661" s="163" t="s">
        <v>60</v>
      </c>
      <c r="I661" s="163">
        <v>118.99</v>
      </c>
      <c r="J661" s="206">
        <v>2557046</v>
      </c>
      <c r="K661" s="158">
        <f>I661*J661</f>
        <v>304262903.53999996</v>
      </c>
      <c r="L661" s="248"/>
      <c r="M661" s="202"/>
      <c r="N661" s="275">
        <v>2</v>
      </c>
      <c r="O661" s="163" t="s">
        <v>374</v>
      </c>
      <c r="P661" s="163"/>
      <c r="Q661" s="163" t="s">
        <v>21</v>
      </c>
      <c r="R661" s="155" t="s">
        <v>375</v>
      </c>
      <c r="S661" s="163" t="s">
        <v>60</v>
      </c>
      <c r="T661" s="163">
        <v>118.99</v>
      </c>
      <c r="U661" s="206">
        <v>2557046</v>
      </c>
    </row>
    <row r="662" spans="1:21" ht="16.5" customHeight="1">
      <c r="A662" s="233"/>
      <c r="B662" s="239"/>
      <c r="C662" s="320">
        <v>3</v>
      </c>
      <c r="D662" s="159" t="s">
        <v>376</v>
      </c>
      <c r="E662" s="159" t="s">
        <v>21</v>
      </c>
      <c r="F662" s="159"/>
      <c r="G662" s="159" t="s">
        <v>363</v>
      </c>
      <c r="H662" s="159"/>
      <c r="I662" s="159"/>
      <c r="J662" s="214"/>
      <c r="K662" s="250"/>
      <c r="L662" s="248"/>
      <c r="M662" s="202"/>
      <c r="N662" s="320">
        <v>3</v>
      </c>
      <c r="O662" s="159" t="s">
        <v>376</v>
      </c>
      <c r="P662" s="159" t="s">
        <v>21</v>
      </c>
      <c r="Q662" s="159"/>
      <c r="R662" s="159" t="s">
        <v>363</v>
      </c>
      <c r="S662" s="159"/>
      <c r="T662" s="159"/>
      <c r="U662" s="214"/>
    </row>
    <row r="663" spans="1:21" ht="16.5" customHeight="1">
      <c r="A663" s="233"/>
      <c r="B663" s="239"/>
      <c r="C663" s="275">
        <v>4</v>
      </c>
      <c r="D663" s="163" t="s">
        <v>377</v>
      </c>
      <c r="E663" s="163"/>
      <c r="F663" s="163" t="s">
        <v>21</v>
      </c>
      <c r="G663" s="155" t="s">
        <v>378</v>
      </c>
      <c r="H663" s="163" t="s">
        <v>32</v>
      </c>
      <c r="I663" s="163">
        <v>5</v>
      </c>
      <c r="J663" s="206">
        <v>5950000</v>
      </c>
      <c r="K663" s="158">
        <f>I663*J663</f>
        <v>29750000</v>
      </c>
      <c r="L663" s="248"/>
      <c r="M663" s="202"/>
      <c r="N663" s="275">
        <v>4</v>
      </c>
      <c r="O663" s="163" t="s">
        <v>377</v>
      </c>
      <c r="P663" s="163"/>
      <c r="Q663" s="163" t="s">
        <v>21</v>
      </c>
      <c r="R663" s="155" t="s">
        <v>378</v>
      </c>
      <c r="S663" s="163" t="s">
        <v>32</v>
      </c>
      <c r="T663" s="163">
        <v>5</v>
      </c>
      <c r="U663" s="206">
        <v>5950000</v>
      </c>
    </row>
    <row r="664" spans="1:21" ht="16.5" customHeight="1">
      <c r="A664" s="233"/>
      <c r="B664" s="239"/>
      <c r="C664" s="262" t="s">
        <v>41</v>
      </c>
      <c r="D664" s="264"/>
      <c r="E664" s="264"/>
      <c r="F664" s="264"/>
      <c r="G664" s="168"/>
      <c r="H664" s="168"/>
      <c r="I664" s="205"/>
      <c r="J664" s="170"/>
      <c r="K664" s="265">
        <f>SUM(K661:K663)</f>
        <v>334012903.53999996</v>
      </c>
      <c r="L664" s="248"/>
      <c r="M664" s="202"/>
      <c r="N664" s="262" t="s">
        <v>41</v>
      </c>
      <c r="O664" s="264"/>
      <c r="P664" s="264"/>
      <c r="Q664" s="264"/>
      <c r="R664" s="168"/>
      <c r="S664" s="168"/>
      <c r="T664" s="205"/>
      <c r="U664" s="170"/>
    </row>
    <row r="665" spans="1:21" ht="16.5" customHeight="1">
      <c r="A665" s="233"/>
      <c r="B665" s="239"/>
      <c r="C665" s="632" t="s">
        <v>52</v>
      </c>
      <c r="D665" s="633"/>
      <c r="E665" s="633"/>
      <c r="F665" s="633"/>
      <c r="G665" s="633"/>
      <c r="H665" s="633"/>
      <c r="I665" s="633"/>
      <c r="J665" s="634"/>
      <c r="K665" s="256">
        <f>ROUND(K664,0)</f>
        <v>334012904</v>
      </c>
      <c r="L665" s="248"/>
      <c r="M665" s="202"/>
      <c r="N665" s="632" t="s">
        <v>52</v>
      </c>
      <c r="O665" s="633"/>
      <c r="P665" s="633"/>
      <c r="Q665" s="633"/>
      <c r="R665" s="633"/>
      <c r="S665" s="633"/>
      <c r="T665" s="633"/>
      <c r="U665" s="634"/>
    </row>
    <row r="666" spans="1:21" ht="16.5" customHeight="1">
      <c r="A666" s="233"/>
      <c r="B666" s="239"/>
      <c r="C666" s="312"/>
      <c r="D666" s="312"/>
      <c r="E666" s="312"/>
      <c r="F666" s="312"/>
      <c r="G666" s="312"/>
      <c r="H666" s="312"/>
      <c r="I666" s="312"/>
      <c r="J666" s="312"/>
      <c r="K666" s="258"/>
      <c r="L666" s="248"/>
      <c r="M666" s="202"/>
      <c r="N666" s="312"/>
      <c r="O666" s="312"/>
      <c r="P666" s="312"/>
      <c r="Q666" s="312"/>
      <c r="R666" s="312"/>
      <c r="S666" s="312"/>
      <c r="T666" s="312"/>
      <c r="U666" s="312"/>
    </row>
    <row r="667" spans="1:21" ht="16.5" customHeight="1">
      <c r="A667" s="233"/>
      <c r="B667" s="239"/>
      <c r="C667" s="312"/>
      <c r="D667" s="312"/>
      <c r="E667" s="312"/>
      <c r="F667" s="312"/>
      <c r="G667" s="312"/>
      <c r="H667" s="312"/>
      <c r="I667" s="312"/>
      <c r="J667" s="312"/>
      <c r="K667" s="258"/>
      <c r="L667" s="248"/>
      <c r="M667" s="202"/>
      <c r="N667" s="312"/>
      <c r="O667" s="312"/>
      <c r="P667" s="312"/>
      <c r="Q667" s="312"/>
      <c r="R667" s="312"/>
      <c r="S667" s="312"/>
      <c r="T667" s="312"/>
      <c r="U667" s="312"/>
    </row>
    <row r="668" spans="1:21" ht="45.75" customHeight="1">
      <c r="A668" s="233"/>
      <c r="B668" s="339">
        <v>12</v>
      </c>
      <c r="C668" s="680" t="s">
        <v>466</v>
      </c>
      <c r="D668" s="633"/>
      <c r="E668" s="633"/>
      <c r="F668" s="633"/>
      <c r="G668" s="633"/>
      <c r="H668" s="633"/>
      <c r="I668" s="633"/>
      <c r="J668" s="633"/>
      <c r="K668" s="633"/>
      <c r="L668" s="248"/>
      <c r="M668" s="202"/>
      <c r="N668" s="680" t="s">
        <v>466</v>
      </c>
      <c r="O668" s="633"/>
      <c r="P668" s="633"/>
      <c r="Q668" s="633"/>
      <c r="R668" s="633"/>
      <c r="S668" s="633"/>
      <c r="T668" s="633"/>
      <c r="U668" s="633"/>
    </row>
    <row r="669" spans="1:21" ht="18" customHeight="1">
      <c r="A669" s="233"/>
      <c r="B669" s="340"/>
      <c r="C669" s="644" t="s">
        <v>10</v>
      </c>
      <c r="D669" s="645"/>
      <c r="E669" s="645"/>
      <c r="F669" s="645"/>
      <c r="G669" s="645"/>
      <c r="H669" s="645"/>
      <c r="I669" s="645"/>
      <c r="J669" s="645"/>
      <c r="K669" s="646"/>
      <c r="L669" s="248"/>
      <c r="M669" s="202"/>
      <c r="N669" s="644" t="s">
        <v>10</v>
      </c>
      <c r="O669" s="645"/>
      <c r="P669" s="645"/>
      <c r="Q669" s="645"/>
      <c r="R669" s="645"/>
      <c r="S669" s="645"/>
      <c r="T669" s="645"/>
      <c r="U669" s="646"/>
    </row>
    <row r="670" spans="1:21" ht="18" customHeight="1">
      <c r="A670" s="233"/>
      <c r="B670" s="340"/>
      <c r="C670" s="641" t="s">
        <v>11</v>
      </c>
      <c r="D670" s="635" t="s">
        <v>12</v>
      </c>
      <c r="E670" s="637" t="s">
        <v>13</v>
      </c>
      <c r="F670" s="638"/>
      <c r="G670" s="641" t="s">
        <v>14</v>
      </c>
      <c r="H670" s="635" t="s">
        <v>15</v>
      </c>
      <c r="I670" s="635" t="s">
        <v>16</v>
      </c>
      <c r="J670" s="643" t="s">
        <v>17</v>
      </c>
      <c r="K670" s="648" t="s">
        <v>18</v>
      </c>
      <c r="L670" s="248"/>
      <c r="M670" s="202"/>
      <c r="N670" s="641" t="s">
        <v>11</v>
      </c>
      <c r="O670" s="635" t="s">
        <v>12</v>
      </c>
      <c r="P670" s="637" t="s">
        <v>13</v>
      </c>
      <c r="Q670" s="638"/>
      <c r="R670" s="641" t="s">
        <v>14</v>
      </c>
      <c r="S670" s="635" t="s">
        <v>15</v>
      </c>
      <c r="T670" s="635" t="s">
        <v>16</v>
      </c>
      <c r="U670" s="643" t="s">
        <v>17</v>
      </c>
    </row>
    <row r="671" spans="1:21" ht="16.5" customHeight="1">
      <c r="A671" s="233"/>
      <c r="B671" s="340"/>
      <c r="C671" s="642"/>
      <c r="D671" s="636"/>
      <c r="E671" s="154" t="s">
        <v>19</v>
      </c>
      <c r="F671" s="154" t="s">
        <v>20</v>
      </c>
      <c r="G671" s="642"/>
      <c r="H671" s="636"/>
      <c r="I671" s="636"/>
      <c r="J671" s="636"/>
      <c r="K671" s="649"/>
      <c r="L671" s="248"/>
      <c r="M671" s="202"/>
      <c r="N671" s="642"/>
      <c r="O671" s="636"/>
      <c r="P671" s="154" t="s">
        <v>19</v>
      </c>
      <c r="Q671" s="154" t="s">
        <v>20</v>
      </c>
      <c r="R671" s="642"/>
      <c r="S671" s="636"/>
      <c r="T671" s="636"/>
      <c r="U671" s="636"/>
    </row>
    <row r="672" spans="1:21" ht="16.5" customHeight="1">
      <c r="A672" s="233"/>
      <c r="B672" s="340"/>
      <c r="C672" s="159">
        <v>1</v>
      </c>
      <c r="D672" s="159">
        <v>1</v>
      </c>
      <c r="E672" s="159" t="s">
        <v>21</v>
      </c>
      <c r="F672" s="159"/>
      <c r="G672" s="159" t="s">
        <v>54</v>
      </c>
      <c r="H672" s="159"/>
      <c r="I672" s="159"/>
      <c r="J672" s="159"/>
      <c r="K672" s="250"/>
      <c r="L672" s="248"/>
      <c r="M672" s="202"/>
      <c r="N672" s="159">
        <v>1</v>
      </c>
      <c r="O672" s="159" t="s">
        <v>55</v>
      </c>
      <c r="P672" s="159" t="s">
        <v>21</v>
      </c>
      <c r="Q672" s="159"/>
      <c r="R672" s="159" t="s">
        <v>56</v>
      </c>
      <c r="S672" s="159"/>
      <c r="T672" s="159"/>
      <c r="U672" s="159"/>
    </row>
    <row r="673" spans="1:21" ht="16.5" customHeight="1">
      <c r="A673" s="233"/>
      <c r="B673" s="340"/>
      <c r="C673" s="341">
        <v>2</v>
      </c>
      <c r="D673" s="342">
        <v>1.1000000000000001</v>
      </c>
      <c r="E673" s="342"/>
      <c r="F673" s="342"/>
      <c r="G673" s="343" t="s">
        <v>57</v>
      </c>
      <c r="H673" s="342"/>
      <c r="I673" s="342"/>
      <c r="J673" s="342"/>
      <c r="K673" s="344"/>
      <c r="L673" s="248"/>
      <c r="M673" s="202"/>
      <c r="N673" s="207"/>
      <c r="O673" s="159"/>
      <c r="P673" s="159"/>
      <c r="Q673" s="159"/>
      <c r="R673" s="159"/>
      <c r="S673" s="159"/>
      <c r="T673" s="159"/>
      <c r="U673" s="159"/>
    </row>
    <row r="674" spans="1:21" ht="24.75" customHeight="1">
      <c r="A674" s="233"/>
      <c r="B674" s="340"/>
      <c r="C674" s="178">
        <v>3</v>
      </c>
      <c r="D674" s="163" t="s">
        <v>62</v>
      </c>
      <c r="E674" s="163"/>
      <c r="F674" s="163" t="s">
        <v>21</v>
      </c>
      <c r="G674" s="155" t="s">
        <v>63</v>
      </c>
      <c r="H674" s="163" t="s">
        <v>25</v>
      </c>
      <c r="I674" s="163">
        <v>3075</v>
      </c>
      <c r="J674" s="206">
        <v>2824</v>
      </c>
      <c r="K674" s="158">
        <f>I674*J674</f>
        <v>8683800</v>
      </c>
      <c r="L674" s="248"/>
      <c r="M674" s="202"/>
      <c r="N674" s="178">
        <v>2</v>
      </c>
      <c r="O674" s="163" t="s">
        <v>64</v>
      </c>
      <c r="P674" s="163"/>
      <c r="Q674" s="163" t="s">
        <v>21</v>
      </c>
      <c r="R674" s="155" t="s">
        <v>63</v>
      </c>
      <c r="S674" s="163" t="s">
        <v>25</v>
      </c>
      <c r="T674" s="163">
        <v>3075</v>
      </c>
      <c r="U674" s="206">
        <v>2827</v>
      </c>
    </row>
    <row r="675" spans="1:21" ht="16.5" customHeight="1">
      <c r="A675" s="233"/>
      <c r="B675" s="340"/>
      <c r="C675" s="629" t="s">
        <v>41</v>
      </c>
      <c r="D675" s="630"/>
      <c r="E675" s="630"/>
      <c r="F675" s="630"/>
      <c r="G675" s="630"/>
      <c r="H675" s="631"/>
      <c r="I675" s="161"/>
      <c r="J675" s="162"/>
      <c r="K675" s="255">
        <f>SUM(K674)</f>
        <v>8683800</v>
      </c>
      <c r="L675" s="248"/>
      <c r="M675" s="202"/>
      <c r="N675" s="629" t="s">
        <v>41</v>
      </c>
      <c r="O675" s="630"/>
      <c r="P675" s="630"/>
      <c r="Q675" s="630"/>
      <c r="R675" s="630"/>
      <c r="S675" s="631"/>
      <c r="T675" s="161"/>
      <c r="U675" s="162"/>
    </row>
    <row r="676" spans="1:21" ht="16.5" customHeight="1">
      <c r="A676" s="233"/>
      <c r="B676" s="340"/>
      <c r="C676" s="159">
        <v>4</v>
      </c>
      <c r="D676" s="249">
        <v>2.1</v>
      </c>
      <c r="E676" s="159" t="s">
        <v>21</v>
      </c>
      <c r="F676" s="159"/>
      <c r="G676" s="159" t="s">
        <v>65</v>
      </c>
      <c r="H676" s="159"/>
      <c r="I676" s="159"/>
      <c r="J676" s="159"/>
      <c r="K676" s="250"/>
      <c r="L676" s="248"/>
      <c r="M676" s="202"/>
      <c r="N676" s="159">
        <v>3</v>
      </c>
      <c r="O676" s="249">
        <v>3</v>
      </c>
      <c r="P676" s="159" t="s">
        <v>21</v>
      </c>
      <c r="Q676" s="159"/>
      <c r="R676" s="159" t="s">
        <v>381</v>
      </c>
      <c r="S676" s="159"/>
      <c r="T676" s="159"/>
      <c r="U676" s="159"/>
    </row>
    <row r="677" spans="1:21" ht="16.5" customHeight="1">
      <c r="A677" s="233"/>
      <c r="B677" s="340"/>
      <c r="C677" s="269">
        <v>5</v>
      </c>
      <c r="D677" s="270" t="s">
        <v>68</v>
      </c>
      <c r="E677" s="270"/>
      <c r="F677" s="270"/>
      <c r="G677" s="271" t="s">
        <v>69</v>
      </c>
      <c r="H677" s="270"/>
      <c r="I677" s="270"/>
      <c r="J677" s="270"/>
      <c r="K677" s="272"/>
      <c r="L677" s="248"/>
      <c r="M677" s="202"/>
      <c r="N677" s="269">
        <v>4</v>
      </c>
      <c r="O677" s="270"/>
      <c r="P677" s="270"/>
      <c r="Q677" s="270"/>
      <c r="R677" s="271" t="s">
        <v>467</v>
      </c>
      <c r="S677" s="270"/>
      <c r="T677" s="270"/>
      <c r="U677" s="270"/>
    </row>
    <row r="678" spans="1:21" ht="16.5" customHeight="1">
      <c r="A678" s="233"/>
      <c r="B678" s="340"/>
      <c r="C678" s="275">
        <v>6</v>
      </c>
      <c r="D678" s="280" t="s">
        <v>468</v>
      </c>
      <c r="E678" s="178"/>
      <c r="F678" s="178" t="s">
        <v>21</v>
      </c>
      <c r="G678" s="155" t="s">
        <v>469</v>
      </c>
      <c r="H678" s="163" t="s">
        <v>73</v>
      </c>
      <c r="I678" s="209">
        <v>913.89</v>
      </c>
      <c r="J678" s="157">
        <v>33550</v>
      </c>
      <c r="K678" s="345">
        <f>I678*J678</f>
        <v>30661009.5</v>
      </c>
      <c r="L678" s="248"/>
      <c r="M678" s="202"/>
      <c r="N678" s="275">
        <v>5</v>
      </c>
      <c r="O678" s="280" t="s">
        <v>468</v>
      </c>
      <c r="P678" s="178"/>
      <c r="Q678" s="178" t="s">
        <v>21</v>
      </c>
      <c r="R678" s="155" t="s">
        <v>75</v>
      </c>
      <c r="S678" s="163" t="s">
        <v>73</v>
      </c>
      <c r="T678" s="209">
        <v>913.89</v>
      </c>
      <c r="U678" s="157">
        <v>33550</v>
      </c>
    </row>
    <row r="679" spans="1:21" ht="16.5" customHeight="1">
      <c r="A679" s="233"/>
      <c r="B679" s="340"/>
      <c r="C679" s="159">
        <v>7</v>
      </c>
      <c r="D679" s="159" t="s">
        <v>336</v>
      </c>
      <c r="E679" s="159" t="s">
        <v>21</v>
      </c>
      <c r="F679" s="159"/>
      <c r="G679" s="159" t="s">
        <v>337</v>
      </c>
      <c r="H679" s="159"/>
      <c r="I679" s="159"/>
      <c r="J679" s="159"/>
      <c r="K679" s="250"/>
      <c r="L679" s="248"/>
      <c r="M679" s="202"/>
      <c r="N679" s="159">
        <v>6</v>
      </c>
      <c r="O679" s="159">
        <v>4</v>
      </c>
      <c r="P679" s="159" t="s">
        <v>21</v>
      </c>
      <c r="Q679" s="159"/>
      <c r="R679" s="159" t="s">
        <v>227</v>
      </c>
      <c r="S679" s="159"/>
      <c r="T679" s="159"/>
      <c r="U679" s="159"/>
    </row>
    <row r="680" spans="1:21" ht="16.5" customHeight="1">
      <c r="A680" s="233"/>
      <c r="B680" s="340"/>
      <c r="C680" s="275">
        <v>8</v>
      </c>
      <c r="D680" s="178" t="s">
        <v>338</v>
      </c>
      <c r="E680" s="178"/>
      <c r="F680" s="178" t="s">
        <v>21</v>
      </c>
      <c r="G680" s="155" t="s">
        <v>339</v>
      </c>
      <c r="H680" s="178" t="s">
        <v>73</v>
      </c>
      <c r="I680" s="177">
        <v>2132.41</v>
      </c>
      <c r="J680" s="180">
        <v>8298</v>
      </c>
      <c r="K680" s="174">
        <f>I680*J680</f>
        <v>17694738.18</v>
      </c>
      <c r="L680" s="248"/>
      <c r="M680" s="202"/>
      <c r="N680" s="269">
        <v>7</v>
      </c>
      <c r="O680" s="270"/>
      <c r="P680" s="270"/>
      <c r="Q680" s="270"/>
      <c r="R680" s="271" t="s">
        <v>467</v>
      </c>
      <c r="S680" s="270"/>
      <c r="T680" s="270"/>
      <c r="U680" s="270"/>
    </row>
    <row r="681" spans="1:21" ht="16.5" customHeight="1">
      <c r="A681" s="233"/>
      <c r="B681" s="340"/>
      <c r="C681" s="639" t="s">
        <v>41</v>
      </c>
      <c r="D681" s="640"/>
      <c r="E681" s="640"/>
      <c r="F681" s="640"/>
      <c r="G681" s="640"/>
      <c r="H681" s="153"/>
      <c r="I681" s="175"/>
      <c r="J681" s="179"/>
      <c r="K681" s="279">
        <f>SUM(K678:K680)</f>
        <v>48355747.68</v>
      </c>
      <c r="L681" s="248"/>
      <c r="M681" s="202"/>
      <c r="N681" s="639" t="s">
        <v>41</v>
      </c>
      <c r="O681" s="640"/>
      <c r="P681" s="640"/>
      <c r="Q681" s="640"/>
      <c r="R681" s="640"/>
      <c r="S681" s="153"/>
      <c r="T681" s="175"/>
      <c r="U681" s="179"/>
    </row>
    <row r="682" spans="1:21" ht="16.5" customHeight="1">
      <c r="A682" s="233"/>
      <c r="B682" s="340"/>
      <c r="C682" s="159">
        <v>9</v>
      </c>
      <c r="D682" s="159">
        <v>2.2000000000000002</v>
      </c>
      <c r="E682" s="159" t="s">
        <v>21</v>
      </c>
      <c r="F682" s="159"/>
      <c r="G682" s="159" t="s">
        <v>22</v>
      </c>
      <c r="H682" s="159"/>
      <c r="I682" s="159"/>
      <c r="J682" s="159"/>
      <c r="K682" s="250"/>
      <c r="L682" s="248"/>
      <c r="M682" s="202"/>
      <c r="N682" s="159">
        <v>9</v>
      </c>
      <c r="O682" s="159">
        <v>2</v>
      </c>
      <c r="P682" s="159" t="s">
        <v>21</v>
      </c>
      <c r="Q682" s="159"/>
      <c r="R682" s="159" t="s">
        <v>22</v>
      </c>
      <c r="S682" s="159"/>
      <c r="T682" s="159"/>
      <c r="U682" s="159"/>
    </row>
    <row r="683" spans="1:21" ht="44.25" customHeight="1">
      <c r="A683" s="233"/>
      <c r="B683" s="340"/>
      <c r="C683" s="178">
        <v>10</v>
      </c>
      <c r="D683" s="163" t="s">
        <v>289</v>
      </c>
      <c r="E683" s="163"/>
      <c r="F683" s="163" t="s">
        <v>21</v>
      </c>
      <c r="G683" s="155" t="s">
        <v>290</v>
      </c>
      <c r="H683" s="163" t="s">
        <v>85</v>
      </c>
      <c r="I683" s="163">
        <v>104.27</v>
      </c>
      <c r="J683" s="206">
        <v>54921</v>
      </c>
      <c r="K683" s="158">
        <f t="shared" ref="K683:K686" si="55">I683*J683</f>
        <v>5726612.6699999999</v>
      </c>
      <c r="L683" s="248"/>
      <c r="M683" s="202"/>
      <c r="N683" s="178">
        <v>10</v>
      </c>
      <c r="O683" s="163">
        <v>1.1100000000000001</v>
      </c>
      <c r="P683" s="163"/>
      <c r="Q683" s="163" t="s">
        <v>21</v>
      </c>
      <c r="R683" s="155" t="s">
        <v>232</v>
      </c>
      <c r="S683" s="163" t="s">
        <v>88</v>
      </c>
      <c r="T683" s="163">
        <v>104.27</v>
      </c>
      <c r="U683" s="206">
        <v>54922</v>
      </c>
    </row>
    <row r="684" spans="1:21" ht="30.75" customHeight="1">
      <c r="A684" s="233"/>
      <c r="B684" s="346"/>
      <c r="C684" s="178">
        <v>11</v>
      </c>
      <c r="D684" s="163" t="s">
        <v>470</v>
      </c>
      <c r="E684" s="163"/>
      <c r="F684" s="163" t="s">
        <v>21</v>
      </c>
      <c r="G684" s="155" t="s">
        <v>471</v>
      </c>
      <c r="H684" s="163" t="s">
        <v>85</v>
      </c>
      <c r="I684" s="163">
        <v>1970.77144</v>
      </c>
      <c r="J684" s="206">
        <v>113900</v>
      </c>
      <c r="K684" s="158">
        <f t="shared" si="55"/>
        <v>224470867.016</v>
      </c>
      <c r="L684" s="248"/>
      <c r="M684" s="202"/>
      <c r="N684" s="178"/>
      <c r="O684" s="163"/>
      <c r="P684" s="163"/>
      <c r="Q684" s="163"/>
      <c r="R684" s="155"/>
      <c r="S684" s="163"/>
      <c r="T684" s="163"/>
      <c r="U684" s="206"/>
    </row>
    <row r="685" spans="1:21" ht="30.75" customHeight="1">
      <c r="A685" s="233"/>
      <c r="B685" s="346"/>
      <c r="C685" s="178">
        <v>12</v>
      </c>
      <c r="D685" s="163" t="s">
        <v>472</v>
      </c>
      <c r="E685" s="163"/>
      <c r="F685" s="163" t="s">
        <v>21</v>
      </c>
      <c r="G685" s="155" t="s">
        <v>473</v>
      </c>
      <c r="H685" s="163" t="s">
        <v>85</v>
      </c>
      <c r="I685" s="163">
        <v>439.2</v>
      </c>
      <c r="J685" s="206">
        <v>109981</v>
      </c>
      <c r="K685" s="158">
        <f t="shared" si="55"/>
        <v>48303655.199999996</v>
      </c>
      <c r="L685" s="248"/>
      <c r="M685" s="202"/>
      <c r="N685" s="178"/>
      <c r="O685" s="163"/>
      <c r="P685" s="163"/>
      <c r="Q685" s="163"/>
      <c r="R685" s="155"/>
      <c r="S685" s="163"/>
      <c r="T685" s="163"/>
      <c r="U685" s="206"/>
    </row>
    <row r="686" spans="1:21" ht="30.75" customHeight="1">
      <c r="A686" s="233"/>
      <c r="B686" s="346"/>
      <c r="C686" s="178">
        <v>13</v>
      </c>
      <c r="D686" s="163" t="s">
        <v>341</v>
      </c>
      <c r="E686" s="163"/>
      <c r="F686" s="163" t="s">
        <v>21</v>
      </c>
      <c r="G686" s="155" t="s">
        <v>342</v>
      </c>
      <c r="H686" s="163" t="s">
        <v>85</v>
      </c>
      <c r="I686" s="163">
        <v>8.01</v>
      </c>
      <c r="J686" s="206">
        <v>64533</v>
      </c>
      <c r="K686" s="158">
        <f t="shared" si="55"/>
        <v>516909.32999999996</v>
      </c>
      <c r="L686" s="248"/>
      <c r="M686" s="202"/>
      <c r="N686" s="178">
        <v>11</v>
      </c>
      <c r="O686" s="163" t="s">
        <v>343</v>
      </c>
      <c r="P686" s="163"/>
      <c r="Q686" s="163" t="s">
        <v>21</v>
      </c>
      <c r="R686" s="155" t="s">
        <v>344</v>
      </c>
      <c r="S686" s="163" t="s">
        <v>73</v>
      </c>
      <c r="T686" s="163">
        <v>8.01</v>
      </c>
      <c r="U686" s="206">
        <v>64533</v>
      </c>
    </row>
    <row r="687" spans="1:21" ht="16.5" customHeight="1">
      <c r="A687" s="233"/>
      <c r="B687" s="340"/>
      <c r="C687" s="629" t="s">
        <v>41</v>
      </c>
      <c r="D687" s="630"/>
      <c r="E687" s="630"/>
      <c r="F687" s="630"/>
      <c r="G687" s="630"/>
      <c r="H687" s="631"/>
      <c r="I687" s="161"/>
      <c r="J687" s="162"/>
      <c r="K687" s="255">
        <f>SUM(K683:K686)</f>
        <v>279018044.21599996</v>
      </c>
      <c r="L687" s="248"/>
      <c r="M687" s="202"/>
      <c r="N687" s="629" t="s">
        <v>41</v>
      </c>
      <c r="O687" s="630"/>
      <c r="P687" s="630"/>
      <c r="Q687" s="630"/>
      <c r="R687" s="630"/>
      <c r="S687" s="631"/>
      <c r="T687" s="161"/>
      <c r="U687" s="162"/>
    </row>
    <row r="688" spans="1:21" ht="37.5" customHeight="1">
      <c r="A688" s="233"/>
      <c r="B688" s="340"/>
      <c r="C688" s="259">
        <v>14</v>
      </c>
      <c r="D688" s="207">
        <v>2.2999999999999998</v>
      </c>
      <c r="E688" s="207" t="s">
        <v>21</v>
      </c>
      <c r="F688" s="207"/>
      <c r="G688" s="207" t="s">
        <v>89</v>
      </c>
      <c r="H688" s="207"/>
      <c r="I688" s="207"/>
      <c r="J688" s="207"/>
      <c r="K688" s="260"/>
      <c r="L688" s="248"/>
      <c r="M688" s="202"/>
      <c r="N688" s="259">
        <v>12</v>
      </c>
      <c r="O688" s="207">
        <v>2.2999999999999998</v>
      </c>
      <c r="P688" s="207" t="s">
        <v>21</v>
      </c>
      <c r="Q688" s="207"/>
      <c r="R688" s="207" t="s">
        <v>89</v>
      </c>
      <c r="S688" s="207"/>
      <c r="T688" s="207"/>
      <c r="U688" s="207"/>
    </row>
    <row r="689" spans="1:21" ht="16.5" customHeight="1">
      <c r="A689" s="233"/>
      <c r="B689" s="340"/>
      <c r="C689" s="163">
        <v>15</v>
      </c>
      <c r="D689" s="163" t="s">
        <v>90</v>
      </c>
      <c r="E689" s="163"/>
      <c r="F689" s="163" t="s">
        <v>21</v>
      </c>
      <c r="G689" s="155" t="s">
        <v>91</v>
      </c>
      <c r="H689" s="163" t="s">
        <v>73</v>
      </c>
      <c r="I689" s="163">
        <v>3046.3</v>
      </c>
      <c r="J689" s="206">
        <v>5350</v>
      </c>
      <c r="K689" s="158">
        <f t="shared" ref="K689:K692" si="56">I689*J689</f>
        <v>16297705.000000002</v>
      </c>
      <c r="L689" s="248"/>
      <c r="M689" s="202"/>
      <c r="N689" s="163">
        <v>13</v>
      </c>
      <c r="O689" s="163">
        <v>1.4</v>
      </c>
      <c r="P689" s="163"/>
      <c r="Q689" s="163" t="s">
        <v>21</v>
      </c>
      <c r="R689" s="155" t="s">
        <v>92</v>
      </c>
      <c r="S689" s="163" t="s">
        <v>73</v>
      </c>
      <c r="T689" s="163">
        <v>3046.3</v>
      </c>
      <c r="U689" s="206">
        <v>5350</v>
      </c>
    </row>
    <row r="690" spans="1:21" ht="16.5" customHeight="1">
      <c r="A690" s="233"/>
      <c r="B690" s="340"/>
      <c r="C690" s="163">
        <v>16</v>
      </c>
      <c r="D690" s="163" t="s">
        <v>93</v>
      </c>
      <c r="E690" s="163"/>
      <c r="F690" s="163" t="s">
        <v>21</v>
      </c>
      <c r="G690" s="155" t="s">
        <v>94</v>
      </c>
      <c r="H690" s="163" t="s">
        <v>95</v>
      </c>
      <c r="I690" s="163">
        <v>76157.5</v>
      </c>
      <c r="J690" s="206">
        <v>1392</v>
      </c>
      <c r="K690" s="158">
        <f t="shared" si="56"/>
        <v>106011240</v>
      </c>
      <c r="L690" s="248"/>
      <c r="M690" s="202"/>
      <c r="N690" s="163">
        <v>14</v>
      </c>
      <c r="O690" s="163">
        <v>1.2</v>
      </c>
      <c r="P690" s="163"/>
      <c r="Q690" s="163" t="s">
        <v>21</v>
      </c>
      <c r="R690" s="155" t="s">
        <v>96</v>
      </c>
      <c r="S690" s="163" t="s">
        <v>97</v>
      </c>
      <c r="T690" s="163">
        <v>76157.5</v>
      </c>
      <c r="U690" s="206">
        <v>1392</v>
      </c>
    </row>
    <row r="691" spans="1:21" ht="16.5" customHeight="1">
      <c r="A691" s="233"/>
      <c r="B691" s="340"/>
      <c r="C691" s="163">
        <v>17</v>
      </c>
      <c r="D691" s="163" t="s">
        <v>98</v>
      </c>
      <c r="E691" s="163"/>
      <c r="F691" s="163" t="s">
        <v>21</v>
      </c>
      <c r="G691" s="155" t="s">
        <v>99</v>
      </c>
      <c r="H691" s="163" t="s">
        <v>73</v>
      </c>
      <c r="I691" s="163">
        <v>3046.3</v>
      </c>
      <c r="J691" s="206">
        <v>3571</v>
      </c>
      <c r="K691" s="158">
        <f t="shared" si="56"/>
        <v>10878337.300000001</v>
      </c>
      <c r="L691" s="248"/>
      <c r="M691" s="202"/>
      <c r="N691" s="163">
        <v>15</v>
      </c>
      <c r="O691" s="163">
        <v>1.5</v>
      </c>
      <c r="P691" s="163"/>
      <c r="Q691" s="163" t="s">
        <v>21</v>
      </c>
      <c r="R691" s="155" t="s">
        <v>100</v>
      </c>
      <c r="S691" s="163" t="s">
        <v>73</v>
      </c>
      <c r="T691" s="163">
        <v>3046.3</v>
      </c>
      <c r="U691" s="206">
        <v>3571</v>
      </c>
    </row>
    <row r="692" spans="1:21" ht="16.5" customHeight="1">
      <c r="A692" s="233"/>
      <c r="B692" s="340"/>
      <c r="C692" s="163">
        <v>18</v>
      </c>
      <c r="D692" s="163" t="s">
        <v>385</v>
      </c>
      <c r="E692" s="163"/>
      <c r="F692" s="163" t="s">
        <v>21</v>
      </c>
      <c r="G692" s="155" t="s">
        <v>386</v>
      </c>
      <c r="H692" s="163" t="s">
        <v>73</v>
      </c>
      <c r="I692" s="163">
        <v>1523.15</v>
      </c>
      <c r="J692" s="206">
        <v>12985</v>
      </c>
      <c r="K692" s="158">
        <f t="shared" si="56"/>
        <v>19778102.75</v>
      </c>
      <c r="L692" s="248"/>
      <c r="M692" s="202"/>
      <c r="N692" s="163">
        <v>16</v>
      </c>
      <c r="O692" s="163">
        <v>1.1000000000000001</v>
      </c>
      <c r="P692" s="163"/>
      <c r="Q692" s="163" t="s">
        <v>21</v>
      </c>
      <c r="R692" s="155" t="s">
        <v>387</v>
      </c>
      <c r="S692" s="163" t="s">
        <v>73</v>
      </c>
      <c r="T692" s="163">
        <v>1523.15</v>
      </c>
      <c r="U692" s="206">
        <v>12985</v>
      </c>
    </row>
    <row r="693" spans="1:21" ht="16.5" customHeight="1">
      <c r="A693" s="233"/>
      <c r="B693" s="340"/>
      <c r="C693" s="629" t="s">
        <v>41</v>
      </c>
      <c r="D693" s="630"/>
      <c r="E693" s="630"/>
      <c r="F693" s="630"/>
      <c r="G693" s="630"/>
      <c r="H693" s="631"/>
      <c r="I693" s="163"/>
      <c r="J693" s="163"/>
      <c r="K693" s="255">
        <f>SUM(K689:K692)</f>
        <v>152965385.05000001</v>
      </c>
      <c r="L693" s="248"/>
      <c r="M693" s="202"/>
      <c r="N693" s="629" t="s">
        <v>41</v>
      </c>
      <c r="O693" s="630"/>
      <c r="P693" s="630"/>
      <c r="Q693" s="630"/>
      <c r="R693" s="630"/>
      <c r="S693" s="631"/>
      <c r="T693" s="163"/>
      <c r="U693" s="163"/>
    </row>
    <row r="694" spans="1:21" ht="16.5" customHeight="1">
      <c r="A694" s="233"/>
      <c r="B694" s="340"/>
      <c r="C694" s="159">
        <v>19</v>
      </c>
      <c r="D694" s="159">
        <v>2.5</v>
      </c>
      <c r="E694" s="159" t="s">
        <v>21</v>
      </c>
      <c r="F694" s="159"/>
      <c r="G694" s="159" t="s">
        <v>291</v>
      </c>
      <c r="H694" s="159"/>
      <c r="I694" s="159"/>
      <c r="J694" s="159"/>
      <c r="K694" s="250"/>
      <c r="L694" s="248"/>
      <c r="M694" s="202"/>
      <c r="N694" s="159">
        <v>17</v>
      </c>
      <c r="O694" s="159">
        <v>3.3</v>
      </c>
      <c r="P694" s="159" t="s">
        <v>21</v>
      </c>
      <c r="Q694" s="159"/>
      <c r="R694" s="159" t="s">
        <v>111</v>
      </c>
      <c r="S694" s="159"/>
      <c r="T694" s="159"/>
      <c r="U694" s="159"/>
    </row>
    <row r="695" spans="1:21" ht="28.5" customHeight="1">
      <c r="A695" s="233"/>
      <c r="B695" s="340"/>
      <c r="C695" s="178">
        <v>20</v>
      </c>
      <c r="D695" s="163" t="s">
        <v>390</v>
      </c>
      <c r="E695" s="163"/>
      <c r="F695" s="163" t="s">
        <v>21</v>
      </c>
      <c r="G695" s="155" t="s">
        <v>391</v>
      </c>
      <c r="H695" s="163" t="s">
        <v>73</v>
      </c>
      <c r="I695" s="163">
        <v>217.66</v>
      </c>
      <c r="J695" s="206">
        <v>55511</v>
      </c>
      <c r="K695" s="158">
        <f>I695*J695</f>
        <v>12082524.26</v>
      </c>
      <c r="L695" s="248"/>
      <c r="M695" s="202"/>
      <c r="N695" s="178">
        <v>18</v>
      </c>
      <c r="O695" s="163" t="s">
        <v>115</v>
      </c>
      <c r="P695" s="163"/>
      <c r="Q695" s="163" t="s">
        <v>21</v>
      </c>
      <c r="R695" s="155" t="s">
        <v>113</v>
      </c>
      <c r="S695" s="163" t="s">
        <v>114</v>
      </c>
      <c r="T695" s="163">
        <v>78930.455280000009</v>
      </c>
      <c r="U695" s="163">
        <v>5903</v>
      </c>
    </row>
    <row r="696" spans="1:21" ht="16.5" customHeight="1">
      <c r="A696" s="233"/>
      <c r="B696" s="340"/>
      <c r="C696" s="629" t="s">
        <v>41</v>
      </c>
      <c r="D696" s="630"/>
      <c r="E696" s="630"/>
      <c r="F696" s="630"/>
      <c r="G696" s="630"/>
      <c r="H696" s="631"/>
      <c r="I696" s="161"/>
      <c r="J696" s="162"/>
      <c r="K696" s="255">
        <f>SUM(K695)</f>
        <v>12082524.26</v>
      </c>
      <c r="L696" s="248"/>
      <c r="M696" s="202"/>
      <c r="N696" s="629" t="s">
        <v>41</v>
      </c>
      <c r="O696" s="630"/>
      <c r="P696" s="630"/>
      <c r="Q696" s="630"/>
      <c r="R696" s="630"/>
      <c r="S696" s="631"/>
      <c r="T696" s="161"/>
      <c r="U696" s="162"/>
    </row>
    <row r="697" spans="1:21" ht="16.5" customHeight="1">
      <c r="A697" s="233"/>
      <c r="B697" s="340"/>
      <c r="C697" s="159">
        <v>21</v>
      </c>
      <c r="D697" s="159" t="s">
        <v>105</v>
      </c>
      <c r="E697" s="159" t="s">
        <v>21</v>
      </c>
      <c r="F697" s="159"/>
      <c r="G697" s="159" t="s">
        <v>106</v>
      </c>
      <c r="H697" s="159"/>
      <c r="I697" s="159"/>
      <c r="J697" s="159"/>
      <c r="K697" s="250"/>
      <c r="L697" s="248"/>
      <c r="M697" s="202"/>
      <c r="N697" s="159">
        <v>19</v>
      </c>
      <c r="O697" s="159">
        <v>5</v>
      </c>
      <c r="P697" s="159" t="s">
        <v>21</v>
      </c>
      <c r="Q697" s="159"/>
      <c r="R697" s="159" t="s">
        <v>107</v>
      </c>
      <c r="S697" s="159"/>
      <c r="T697" s="159"/>
      <c r="U697" s="159"/>
    </row>
    <row r="698" spans="1:21" ht="38.25" customHeight="1">
      <c r="A698" s="233"/>
      <c r="B698" s="346"/>
      <c r="C698" s="178">
        <v>22</v>
      </c>
      <c r="D698" s="163" t="s">
        <v>474</v>
      </c>
      <c r="E698" s="163"/>
      <c r="F698" s="163" t="s">
        <v>21</v>
      </c>
      <c r="G698" s="155" t="s">
        <v>475</v>
      </c>
      <c r="H698" s="163" t="s">
        <v>73</v>
      </c>
      <c r="I698" s="163">
        <v>755.6735900000001</v>
      </c>
      <c r="J698" s="206">
        <v>452783</v>
      </c>
      <c r="K698" s="158">
        <f t="shared" ref="K698:K699" si="57">I698*J698</f>
        <v>342156155.10097003</v>
      </c>
      <c r="L698" s="248"/>
      <c r="M698" s="202"/>
      <c r="N698" s="178">
        <v>20</v>
      </c>
      <c r="O698" s="163">
        <v>5.2</v>
      </c>
      <c r="P698" s="163"/>
      <c r="Q698" s="163" t="s">
        <v>21</v>
      </c>
      <c r="R698" s="155" t="s">
        <v>476</v>
      </c>
      <c r="S698" s="163" t="s">
        <v>73</v>
      </c>
      <c r="T698" s="163">
        <v>755.6735900000001</v>
      </c>
      <c r="U698" s="206">
        <v>452782</v>
      </c>
    </row>
    <row r="699" spans="1:21" ht="34.5" customHeight="1">
      <c r="A699" s="233"/>
      <c r="B699" s="346"/>
      <c r="C699" s="178">
        <v>23</v>
      </c>
      <c r="D699" s="163" t="s">
        <v>188</v>
      </c>
      <c r="E699" s="163"/>
      <c r="F699" s="163" t="s">
        <v>21</v>
      </c>
      <c r="G699" s="155" t="s">
        <v>189</v>
      </c>
      <c r="H699" s="163" t="s">
        <v>73</v>
      </c>
      <c r="I699" s="163">
        <v>130.66999999999999</v>
      </c>
      <c r="J699" s="206">
        <v>634467</v>
      </c>
      <c r="K699" s="158">
        <f t="shared" si="57"/>
        <v>82905802.889999986</v>
      </c>
      <c r="L699" s="248"/>
      <c r="M699" s="202"/>
      <c r="N699" s="178">
        <v>21</v>
      </c>
      <c r="O699" s="163">
        <v>5.1100000000000003</v>
      </c>
      <c r="P699" s="163"/>
      <c r="Q699" s="163" t="s">
        <v>21</v>
      </c>
      <c r="R699" s="155" t="s">
        <v>477</v>
      </c>
      <c r="S699" s="163" t="s">
        <v>73</v>
      </c>
      <c r="T699" s="163">
        <v>130.66999999999999</v>
      </c>
      <c r="U699" s="206">
        <v>610341</v>
      </c>
    </row>
    <row r="700" spans="1:21" ht="16.5" customHeight="1">
      <c r="A700" s="233"/>
      <c r="B700" s="340"/>
      <c r="C700" s="629" t="s">
        <v>41</v>
      </c>
      <c r="D700" s="630"/>
      <c r="E700" s="630"/>
      <c r="F700" s="630"/>
      <c r="G700" s="630"/>
      <c r="H700" s="631"/>
      <c r="I700" s="161"/>
      <c r="J700" s="162"/>
      <c r="K700" s="255">
        <f>SUM(K698:K699)</f>
        <v>425061957.99097002</v>
      </c>
      <c r="L700" s="248"/>
      <c r="M700" s="202"/>
      <c r="N700" s="629" t="s">
        <v>41</v>
      </c>
      <c r="O700" s="630"/>
      <c r="P700" s="630"/>
      <c r="Q700" s="630"/>
      <c r="R700" s="630"/>
      <c r="S700" s="631"/>
      <c r="T700" s="161"/>
      <c r="U700" s="162"/>
    </row>
    <row r="701" spans="1:21" ht="16.5" customHeight="1">
      <c r="A701" s="233"/>
      <c r="B701" s="340"/>
      <c r="C701" s="159">
        <v>24</v>
      </c>
      <c r="D701" s="159">
        <v>3.3</v>
      </c>
      <c r="E701" s="159" t="s">
        <v>21</v>
      </c>
      <c r="F701" s="159"/>
      <c r="G701" s="159" t="s">
        <v>111</v>
      </c>
      <c r="H701" s="159"/>
      <c r="I701" s="159"/>
      <c r="J701" s="159"/>
      <c r="K701" s="250"/>
      <c r="L701" s="248"/>
      <c r="M701" s="202"/>
      <c r="N701" s="159">
        <v>22</v>
      </c>
      <c r="O701" s="159" t="s">
        <v>478</v>
      </c>
      <c r="P701" s="159" t="s">
        <v>21</v>
      </c>
      <c r="Q701" s="159"/>
      <c r="R701" s="159" t="s">
        <v>479</v>
      </c>
      <c r="S701" s="159"/>
      <c r="T701" s="159"/>
      <c r="U701" s="159"/>
    </row>
    <row r="702" spans="1:21" ht="34.5" customHeight="1">
      <c r="A702" s="233"/>
      <c r="B702" s="346"/>
      <c r="C702" s="178">
        <v>25</v>
      </c>
      <c r="D702" s="163" t="s">
        <v>112</v>
      </c>
      <c r="E702" s="163"/>
      <c r="F702" s="163" t="s">
        <v>21</v>
      </c>
      <c r="G702" s="155" t="s">
        <v>113</v>
      </c>
      <c r="H702" s="163" t="s">
        <v>114</v>
      </c>
      <c r="I702" s="163">
        <v>79011.31528000001</v>
      </c>
      <c r="J702" s="206">
        <v>5903</v>
      </c>
      <c r="K702" s="158">
        <f>I702*J702</f>
        <v>466403794.09784007</v>
      </c>
      <c r="L702" s="248"/>
      <c r="M702" s="202"/>
      <c r="N702" s="178">
        <v>23</v>
      </c>
      <c r="O702" s="163" t="s">
        <v>480</v>
      </c>
      <c r="P702" s="163"/>
      <c r="Q702" s="163" t="s">
        <v>21</v>
      </c>
      <c r="R702" s="155" t="s">
        <v>481</v>
      </c>
      <c r="S702" s="163" t="s">
        <v>60</v>
      </c>
      <c r="T702" s="163">
        <v>244</v>
      </c>
      <c r="U702" s="206">
        <v>4252</v>
      </c>
    </row>
    <row r="703" spans="1:21" ht="16.5" customHeight="1">
      <c r="A703" s="233"/>
      <c r="B703" s="340"/>
      <c r="C703" s="629" t="s">
        <v>41</v>
      </c>
      <c r="D703" s="630"/>
      <c r="E703" s="630"/>
      <c r="F703" s="630"/>
      <c r="G703" s="630"/>
      <c r="H703" s="631"/>
      <c r="I703" s="161"/>
      <c r="J703" s="162"/>
      <c r="K703" s="255">
        <f>SUM(K702)</f>
        <v>466403794.09784007</v>
      </c>
      <c r="L703" s="248"/>
      <c r="M703" s="202"/>
      <c r="N703" s="629" t="s">
        <v>41</v>
      </c>
      <c r="O703" s="630"/>
      <c r="P703" s="630"/>
      <c r="Q703" s="630"/>
      <c r="R703" s="630"/>
      <c r="S703" s="631"/>
      <c r="T703" s="161"/>
      <c r="U703" s="162"/>
    </row>
    <row r="704" spans="1:21" ht="16.5" customHeight="1">
      <c r="A704" s="233"/>
      <c r="B704" s="340"/>
      <c r="C704" s="327">
        <v>26</v>
      </c>
      <c r="D704" s="328" t="s">
        <v>482</v>
      </c>
      <c r="E704" s="328" t="s">
        <v>21</v>
      </c>
      <c r="F704" s="328"/>
      <c r="G704" s="328" t="s">
        <v>483</v>
      </c>
      <c r="H704" s="328"/>
      <c r="I704" s="328"/>
      <c r="J704" s="328"/>
      <c r="K704" s="330"/>
      <c r="L704" s="248"/>
      <c r="M704" s="202"/>
      <c r="N704" s="327">
        <v>25</v>
      </c>
      <c r="O704" s="328" t="s">
        <v>482</v>
      </c>
      <c r="P704" s="328" t="s">
        <v>21</v>
      </c>
      <c r="Q704" s="328"/>
      <c r="R704" s="328" t="s">
        <v>483</v>
      </c>
      <c r="S704" s="328"/>
      <c r="T704" s="328"/>
      <c r="U704" s="328"/>
    </row>
    <row r="705" spans="1:21" ht="16.5" customHeight="1">
      <c r="A705" s="233"/>
      <c r="B705" s="340"/>
      <c r="C705" s="163">
        <v>27</v>
      </c>
      <c r="D705" s="163" t="s">
        <v>484</v>
      </c>
      <c r="E705" s="163"/>
      <c r="F705" s="163" t="s">
        <v>21</v>
      </c>
      <c r="G705" s="155" t="s">
        <v>485</v>
      </c>
      <c r="H705" s="163" t="s">
        <v>32</v>
      </c>
      <c r="I705" s="163">
        <v>8</v>
      </c>
      <c r="J705" s="206">
        <v>13262</v>
      </c>
      <c r="K705" s="158">
        <f t="shared" ref="K705:K707" si="58">I705*J705</f>
        <v>106096</v>
      </c>
      <c r="L705" s="248"/>
      <c r="M705" s="202"/>
      <c r="N705" s="163">
        <v>26</v>
      </c>
      <c r="O705" s="163" t="s">
        <v>484</v>
      </c>
      <c r="P705" s="163"/>
      <c r="Q705" s="163" t="s">
        <v>21</v>
      </c>
      <c r="R705" s="155" t="s">
        <v>485</v>
      </c>
      <c r="S705" s="163" t="s">
        <v>32</v>
      </c>
      <c r="T705" s="163">
        <v>2</v>
      </c>
      <c r="U705" s="206">
        <v>13262</v>
      </c>
    </row>
    <row r="706" spans="1:21" ht="16.5" customHeight="1">
      <c r="A706" s="233"/>
      <c r="B706" s="340"/>
      <c r="C706" s="337">
        <v>28</v>
      </c>
      <c r="D706" s="178" t="s">
        <v>486</v>
      </c>
      <c r="E706" s="178"/>
      <c r="F706" s="178" t="s">
        <v>21</v>
      </c>
      <c r="G706" s="176" t="s">
        <v>487</v>
      </c>
      <c r="H706" s="178" t="s">
        <v>32</v>
      </c>
      <c r="I706" s="178">
        <v>4</v>
      </c>
      <c r="J706" s="306">
        <v>13262</v>
      </c>
      <c r="K706" s="158">
        <f t="shared" si="58"/>
        <v>53048</v>
      </c>
      <c r="L706" s="248"/>
      <c r="M706" s="202"/>
      <c r="N706" s="337">
        <v>27</v>
      </c>
      <c r="O706" s="178" t="s">
        <v>486</v>
      </c>
      <c r="P706" s="178"/>
      <c r="Q706" s="178" t="s">
        <v>21</v>
      </c>
      <c r="R706" s="176" t="s">
        <v>487</v>
      </c>
      <c r="S706" s="178" t="s">
        <v>32</v>
      </c>
      <c r="T706" s="178">
        <v>2</v>
      </c>
      <c r="U706" s="306">
        <v>13262</v>
      </c>
    </row>
    <row r="707" spans="1:21" ht="16.5" customHeight="1">
      <c r="A707" s="233"/>
      <c r="B707" s="340"/>
      <c r="C707" s="337">
        <v>29</v>
      </c>
      <c r="D707" s="178" t="s">
        <v>376</v>
      </c>
      <c r="E707" s="178"/>
      <c r="F707" s="178" t="s">
        <v>21</v>
      </c>
      <c r="G707" s="176" t="s">
        <v>488</v>
      </c>
      <c r="H707" s="178" t="s">
        <v>32</v>
      </c>
      <c r="I707" s="178">
        <v>4</v>
      </c>
      <c r="J707" s="306">
        <v>14736</v>
      </c>
      <c r="K707" s="158">
        <f t="shared" si="58"/>
        <v>58944</v>
      </c>
      <c r="L707" s="248"/>
      <c r="M707" s="202"/>
      <c r="N707" s="337">
        <v>28</v>
      </c>
      <c r="O707" s="178" t="s">
        <v>376</v>
      </c>
      <c r="P707" s="178"/>
      <c r="Q707" s="178" t="s">
        <v>21</v>
      </c>
      <c r="R707" s="176" t="s">
        <v>488</v>
      </c>
      <c r="S707" s="178" t="s">
        <v>32</v>
      </c>
      <c r="T707" s="178">
        <v>2</v>
      </c>
      <c r="U707" s="306">
        <v>14736</v>
      </c>
    </row>
    <row r="708" spans="1:21" ht="16.5" customHeight="1">
      <c r="A708" s="233"/>
      <c r="B708" s="340"/>
      <c r="C708" s="629" t="s">
        <v>41</v>
      </c>
      <c r="D708" s="630"/>
      <c r="E708" s="630"/>
      <c r="F708" s="630"/>
      <c r="G708" s="630"/>
      <c r="H708" s="631"/>
      <c r="I708" s="161"/>
      <c r="J708" s="162"/>
      <c r="K708" s="255">
        <f>SUM(K705:K707)</f>
        <v>218088</v>
      </c>
      <c r="L708" s="248"/>
      <c r="M708" s="202"/>
      <c r="N708" s="629" t="s">
        <v>41</v>
      </c>
      <c r="O708" s="630"/>
      <c r="P708" s="630"/>
      <c r="Q708" s="630"/>
      <c r="R708" s="630"/>
      <c r="S708" s="631"/>
      <c r="T708" s="161"/>
      <c r="U708" s="162"/>
    </row>
    <row r="709" spans="1:21" ht="16.5" customHeight="1">
      <c r="A709" s="233"/>
      <c r="B709" s="340"/>
      <c r="C709" s="327">
        <v>30</v>
      </c>
      <c r="D709" s="328">
        <v>4.13</v>
      </c>
      <c r="E709" s="328" t="s">
        <v>21</v>
      </c>
      <c r="F709" s="328"/>
      <c r="G709" s="328" t="s">
        <v>489</v>
      </c>
      <c r="H709" s="328"/>
      <c r="I709" s="328"/>
      <c r="J709" s="328"/>
      <c r="K709" s="330"/>
      <c r="L709" s="248"/>
      <c r="M709" s="202"/>
      <c r="N709" s="327">
        <v>29</v>
      </c>
      <c r="O709" s="328">
        <v>6</v>
      </c>
      <c r="P709" s="328" t="s">
        <v>21</v>
      </c>
      <c r="Q709" s="328"/>
      <c r="R709" s="328" t="s">
        <v>393</v>
      </c>
      <c r="S709" s="328"/>
      <c r="T709" s="328"/>
      <c r="U709" s="328"/>
    </row>
    <row r="710" spans="1:21" ht="16.5" customHeight="1">
      <c r="A710" s="233"/>
      <c r="B710" s="346"/>
      <c r="C710" s="163">
        <v>31</v>
      </c>
      <c r="D710" s="163" t="s">
        <v>490</v>
      </c>
      <c r="E710" s="163"/>
      <c r="F710" s="163" t="s">
        <v>21</v>
      </c>
      <c r="G710" s="155" t="s">
        <v>491</v>
      </c>
      <c r="H710" s="163" t="s">
        <v>32</v>
      </c>
      <c r="I710" s="163">
        <v>1252.5999999999999</v>
      </c>
      <c r="J710" s="206">
        <v>5703.9996810000002</v>
      </c>
      <c r="K710" s="158">
        <f t="shared" ref="K710:K712" si="59">I710*J710</f>
        <v>7144830.0004206002</v>
      </c>
      <c r="L710" s="248"/>
      <c r="M710" s="202"/>
      <c r="N710" s="163">
        <v>30</v>
      </c>
      <c r="O710" s="163" t="s">
        <v>390</v>
      </c>
      <c r="P710" s="163"/>
      <c r="Q710" s="163" t="s">
        <v>21</v>
      </c>
      <c r="R710" s="155" t="s">
        <v>391</v>
      </c>
      <c r="S710" s="163" t="s">
        <v>73</v>
      </c>
      <c r="T710" s="163">
        <v>217.66</v>
      </c>
      <c r="U710" s="206">
        <v>55511</v>
      </c>
    </row>
    <row r="711" spans="1:21" ht="16.5" customHeight="1">
      <c r="A711" s="233"/>
      <c r="B711" s="346"/>
      <c r="C711" s="337">
        <v>32</v>
      </c>
      <c r="D711" s="178" t="s">
        <v>492</v>
      </c>
      <c r="E711" s="178"/>
      <c r="F711" s="178" t="s">
        <v>21</v>
      </c>
      <c r="G711" s="176" t="s">
        <v>493</v>
      </c>
      <c r="H711" s="178" t="s">
        <v>32</v>
      </c>
      <c r="I711" s="178">
        <v>626.29999999999995</v>
      </c>
      <c r="J711" s="306">
        <v>9930</v>
      </c>
      <c r="K711" s="307">
        <f t="shared" si="59"/>
        <v>6219159</v>
      </c>
      <c r="L711" s="248"/>
      <c r="M711" s="202"/>
      <c r="N711" s="337">
        <v>31</v>
      </c>
      <c r="O711" s="178">
        <v>6.1</v>
      </c>
      <c r="P711" s="178"/>
      <c r="Q711" s="178" t="s">
        <v>21</v>
      </c>
      <c r="R711" s="176" t="s">
        <v>494</v>
      </c>
      <c r="S711" s="178" t="s">
        <v>88</v>
      </c>
      <c r="T711" s="178">
        <v>1970.77144</v>
      </c>
      <c r="U711" s="306">
        <v>113899</v>
      </c>
    </row>
    <row r="712" spans="1:21" ht="16.5" customHeight="1">
      <c r="A712" s="233"/>
      <c r="B712" s="346"/>
      <c r="C712" s="337">
        <v>33</v>
      </c>
      <c r="D712" s="178" t="s">
        <v>495</v>
      </c>
      <c r="E712" s="178"/>
      <c r="F712" s="178" t="s">
        <v>21</v>
      </c>
      <c r="G712" s="176" t="s">
        <v>496</v>
      </c>
      <c r="H712" s="178" t="s">
        <v>32</v>
      </c>
      <c r="I712" s="178">
        <v>626.29999999999995</v>
      </c>
      <c r="J712" s="306">
        <v>14707.99936</v>
      </c>
      <c r="K712" s="307">
        <f t="shared" si="59"/>
        <v>9211619.9991679993</v>
      </c>
      <c r="L712" s="248"/>
      <c r="M712" s="202"/>
      <c r="N712" s="337">
        <v>32</v>
      </c>
      <c r="O712" s="178">
        <v>6.2</v>
      </c>
      <c r="P712" s="178"/>
      <c r="Q712" s="178" t="s">
        <v>21</v>
      </c>
      <c r="R712" s="176" t="s">
        <v>497</v>
      </c>
      <c r="S712" s="178" t="s">
        <v>88</v>
      </c>
      <c r="T712" s="178">
        <v>439.2</v>
      </c>
      <c r="U712" s="306">
        <v>109982</v>
      </c>
    </row>
    <row r="713" spans="1:21" ht="16.5" customHeight="1">
      <c r="A713" s="233"/>
      <c r="B713" s="239"/>
      <c r="C713" s="629" t="s">
        <v>41</v>
      </c>
      <c r="D713" s="630"/>
      <c r="E713" s="630"/>
      <c r="F713" s="630"/>
      <c r="G713" s="630"/>
      <c r="H713" s="631"/>
      <c r="I713" s="163"/>
      <c r="J713" s="163"/>
      <c r="K713" s="255">
        <f>SUM(K710:K712)</f>
        <v>22575608.999588601</v>
      </c>
      <c r="L713" s="248"/>
      <c r="M713" s="202"/>
      <c r="N713" s="629" t="s">
        <v>41</v>
      </c>
      <c r="O713" s="630"/>
      <c r="P713" s="630"/>
      <c r="Q713" s="630"/>
      <c r="R713" s="630"/>
      <c r="S713" s="631"/>
      <c r="T713" s="163"/>
      <c r="U713" s="163"/>
    </row>
    <row r="714" spans="1:21" ht="16.5" customHeight="1">
      <c r="A714" s="233"/>
      <c r="B714" s="239"/>
      <c r="C714" s="327">
        <v>34</v>
      </c>
      <c r="D714" s="328">
        <v>5</v>
      </c>
      <c r="E714" s="328" t="s">
        <v>21</v>
      </c>
      <c r="F714" s="328"/>
      <c r="G714" s="328" t="s">
        <v>199</v>
      </c>
      <c r="H714" s="328"/>
      <c r="I714" s="328"/>
      <c r="J714" s="328"/>
      <c r="K714" s="330"/>
      <c r="L714" s="248"/>
      <c r="M714" s="202"/>
      <c r="N714" s="327">
        <v>34</v>
      </c>
      <c r="O714" s="328">
        <v>12</v>
      </c>
      <c r="P714" s="328" t="s">
        <v>21</v>
      </c>
      <c r="Q714" s="328"/>
      <c r="R714" s="328" t="s">
        <v>199</v>
      </c>
      <c r="S714" s="328"/>
      <c r="T714" s="328"/>
      <c r="U714" s="328"/>
    </row>
    <row r="715" spans="1:21" ht="16.5" customHeight="1">
      <c r="A715" s="233"/>
      <c r="B715" s="239"/>
      <c r="C715" s="163">
        <v>35</v>
      </c>
      <c r="D715" s="163" t="s">
        <v>498</v>
      </c>
      <c r="E715" s="163"/>
      <c r="F715" s="163" t="s">
        <v>21</v>
      </c>
      <c r="G715" s="155" t="s">
        <v>499</v>
      </c>
      <c r="H715" s="163" t="s">
        <v>500</v>
      </c>
      <c r="I715" s="163">
        <v>1</v>
      </c>
      <c r="J715" s="206">
        <v>1116440</v>
      </c>
      <c r="K715" s="158">
        <f t="shared" ref="K715:K718" si="60">I715*J715</f>
        <v>1116440</v>
      </c>
      <c r="L715" s="248"/>
      <c r="M715" s="202"/>
      <c r="N715" s="163">
        <v>35</v>
      </c>
      <c r="O715" s="163">
        <v>20.45</v>
      </c>
      <c r="P715" s="163"/>
      <c r="Q715" s="163" t="s">
        <v>21</v>
      </c>
      <c r="R715" s="155" t="s">
        <v>501</v>
      </c>
      <c r="S715" s="163" t="s">
        <v>500</v>
      </c>
      <c r="T715" s="163">
        <v>1</v>
      </c>
      <c r="U715" s="206">
        <v>1116440</v>
      </c>
    </row>
    <row r="716" spans="1:21" ht="16.5" customHeight="1">
      <c r="A716" s="233"/>
      <c r="B716" s="239"/>
      <c r="C716" s="337">
        <v>36</v>
      </c>
      <c r="D716" s="178" t="s">
        <v>454</v>
      </c>
      <c r="E716" s="178"/>
      <c r="F716" s="178" t="s">
        <v>21</v>
      </c>
      <c r="G716" s="176" t="s">
        <v>455</v>
      </c>
      <c r="H716" s="178" t="s">
        <v>456</v>
      </c>
      <c r="I716" s="178">
        <v>1</v>
      </c>
      <c r="J716" s="306">
        <v>11535</v>
      </c>
      <c r="K716" s="158">
        <f t="shared" si="60"/>
        <v>11535</v>
      </c>
      <c r="L716" s="248"/>
      <c r="M716" s="202"/>
      <c r="N716" s="337">
        <v>36</v>
      </c>
      <c r="O716" s="178">
        <v>20.41</v>
      </c>
      <c r="P716" s="178"/>
      <c r="Q716" s="178" t="s">
        <v>21</v>
      </c>
      <c r="R716" s="176" t="s">
        <v>457</v>
      </c>
      <c r="S716" s="178" t="s">
        <v>456</v>
      </c>
      <c r="T716" s="178">
        <v>1</v>
      </c>
      <c r="U716" s="306">
        <v>11535</v>
      </c>
    </row>
    <row r="717" spans="1:21" ht="16.5" customHeight="1">
      <c r="A717" s="233"/>
      <c r="B717" s="239"/>
      <c r="C717" s="337">
        <v>37</v>
      </c>
      <c r="D717" s="178" t="s">
        <v>502</v>
      </c>
      <c r="E717" s="178"/>
      <c r="F717" s="178" t="s">
        <v>21</v>
      </c>
      <c r="G717" s="176" t="s">
        <v>503</v>
      </c>
      <c r="H717" s="178" t="s">
        <v>60</v>
      </c>
      <c r="I717" s="178">
        <v>133.66</v>
      </c>
      <c r="J717" s="306">
        <v>50753.00015</v>
      </c>
      <c r="K717" s="158">
        <f t="shared" si="60"/>
        <v>6783646.0000489997</v>
      </c>
      <c r="L717" s="248"/>
      <c r="M717" s="202"/>
      <c r="N717" s="347">
        <v>37</v>
      </c>
      <c r="O717" s="270">
        <v>9</v>
      </c>
      <c r="P717" s="270"/>
      <c r="Q717" s="270"/>
      <c r="R717" s="271" t="s">
        <v>504</v>
      </c>
      <c r="S717" s="270"/>
      <c r="T717" s="270"/>
      <c r="U717" s="348"/>
    </row>
    <row r="718" spans="1:21" ht="16.5" customHeight="1">
      <c r="A718" s="233"/>
      <c r="B718" s="239"/>
      <c r="C718" s="337">
        <v>38</v>
      </c>
      <c r="D718" s="178" t="s">
        <v>505</v>
      </c>
      <c r="E718" s="178"/>
      <c r="F718" s="178" t="s">
        <v>21</v>
      </c>
      <c r="G718" s="176" t="s">
        <v>506</v>
      </c>
      <c r="H718" s="178" t="s">
        <v>32</v>
      </c>
      <c r="I718" s="178">
        <v>314</v>
      </c>
      <c r="J718" s="306">
        <v>45872</v>
      </c>
      <c r="K718" s="307">
        <f t="shared" si="60"/>
        <v>14403808</v>
      </c>
      <c r="L718" s="248"/>
      <c r="M718" s="202"/>
      <c r="N718" s="337">
        <v>38</v>
      </c>
      <c r="O718" s="178" t="s">
        <v>507</v>
      </c>
      <c r="P718" s="178"/>
      <c r="Q718" s="178" t="s">
        <v>21</v>
      </c>
      <c r="R718" s="176" t="s">
        <v>508</v>
      </c>
      <c r="S718" s="178" t="s">
        <v>60</v>
      </c>
      <c r="T718" s="178">
        <v>133.66</v>
      </c>
      <c r="U718" s="306">
        <v>50753</v>
      </c>
    </row>
    <row r="719" spans="1:21" ht="16.5" customHeight="1">
      <c r="A719" s="233"/>
      <c r="B719" s="239"/>
      <c r="C719" s="629" t="s">
        <v>41</v>
      </c>
      <c r="D719" s="630"/>
      <c r="E719" s="630"/>
      <c r="F719" s="630"/>
      <c r="G719" s="630"/>
      <c r="H719" s="631"/>
      <c r="I719" s="163"/>
      <c r="J719" s="163"/>
      <c r="K719" s="255">
        <f>SUM(K715:K718)</f>
        <v>22315429.000048999</v>
      </c>
      <c r="L719" s="248"/>
      <c r="M719" s="202"/>
      <c r="N719" s="629" t="s">
        <v>41</v>
      </c>
      <c r="O719" s="630"/>
      <c r="P719" s="630"/>
      <c r="Q719" s="630"/>
      <c r="R719" s="630"/>
      <c r="S719" s="631"/>
      <c r="T719" s="163"/>
      <c r="U719" s="163"/>
    </row>
    <row r="720" spans="1:21" ht="16.5" customHeight="1">
      <c r="A720" s="233"/>
      <c r="B720" s="239"/>
      <c r="C720" s="159">
        <v>39</v>
      </c>
      <c r="D720" s="159">
        <v>6</v>
      </c>
      <c r="E720" s="159" t="s">
        <v>21</v>
      </c>
      <c r="F720" s="159"/>
      <c r="G720" s="159" t="s">
        <v>393</v>
      </c>
      <c r="H720" s="159"/>
      <c r="I720" s="159"/>
      <c r="J720" s="159"/>
      <c r="K720" s="250"/>
      <c r="L720" s="248"/>
      <c r="M720" s="202"/>
      <c r="N720" s="297"/>
      <c r="O720" s="297"/>
      <c r="P720" s="297"/>
      <c r="Q720" s="297"/>
      <c r="R720" s="297"/>
      <c r="S720" s="298"/>
      <c r="T720" s="178"/>
      <c r="U720" s="178"/>
    </row>
    <row r="721" spans="1:21" ht="16.5" customHeight="1">
      <c r="A721" s="233"/>
      <c r="B721" s="239"/>
      <c r="C721" s="178">
        <v>40</v>
      </c>
      <c r="D721" s="163" t="s">
        <v>509</v>
      </c>
      <c r="E721" s="163"/>
      <c r="F721" s="163" t="s">
        <v>21</v>
      </c>
      <c r="G721" s="155" t="s">
        <v>510</v>
      </c>
      <c r="H721" s="163" t="s">
        <v>85</v>
      </c>
      <c r="I721" s="163">
        <v>602.48800000000006</v>
      </c>
      <c r="J721" s="206">
        <v>563657.99979999999</v>
      </c>
      <c r="K721" s="158">
        <f>I721*J721</f>
        <v>339597180.98350245</v>
      </c>
      <c r="L721" s="248"/>
      <c r="M721" s="202"/>
      <c r="N721" s="297"/>
      <c r="O721" s="297"/>
      <c r="P721" s="297"/>
      <c r="Q721" s="297"/>
      <c r="R721" s="297"/>
      <c r="S721" s="298"/>
      <c r="T721" s="178"/>
      <c r="U721" s="178"/>
    </row>
    <row r="722" spans="1:21" ht="16.5" customHeight="1">
      <c r="A722" s="233"/>
      <c r="B722" s="239"/>
      <c r="C722" s="629" t="s">
        <v>41</v>
      </c>
      <c r="D722" s="630"/>
      <c r="E722" s="630"/>
      <c r="F722" s="630"/>
      <c r="G722" s="630"/>
      <c r="H722" s="631"/>
      <c r="I722" s="161"/>
      <c r="J722" s="162"/>
      <c r="K722" s="255">
        <f>SUM(K721)</f>
        <v>339597180.98350245</v>
      </c>
      <c r="L722" s="248"/>
      <c r="M722" s="202"/>
      <c r="N722" s="297"/>
      <c r="O722" s="297"/>
      <c r="P722" s="297"/>
      <c r="Q722" s="297"/>
      <c r="R722" s="297"/>
      <c r="S722" s="298"/>
      <c r="T722" s="178"/>
      <c r="U722" s="178"/>
    </row>
    <row r="723" spans="1:21" ht="16.5" customHeight="1">
      <c r="A723" s="233"/>
      <c r="B723" s="239"/>
      <c r="C723" s="259">
        <v>41</v>
      </c>
      <c r="D723" s="207">
        <v>8</v>
      </c>
      <c r="E723" s="207" t="s">
        <v>21</v>
      </c>
      <c r="F723" s="207"/>
      <c r="G723" s="207" t="s">
        <v>29</v>
      </c>
      <c r="H723" s="207"/>
      <c r="I723" s="207"/>
      <c r="J723" s="207"/>
      <c r="K723" s="260"/>
      <c r="L723" s="248"/>
      <c r="M723" s="202"/>
      <c r="N723" s="259">
        <v>39</v>
      </c>
      <c r="O723" s="207">
        <v>20</v>
      </c>
      <c r="P723" s="207" t="s">
        <v>21</v>
      </c>
      <c r="Q723" s="207"/>
      <c r="R723" s="207" t="s">
        <v>29</v>
      </c>
      <c r="S723" s="207"/>
      <c r="T723" s="207"/>
      <c r="U723" s="207"/>
    </row>
    <row r="724" spans="1:21" ht="16.5" customHeight="1">
      <c r="A724" s="233"/>
      <c r="B724" s="239"/>
      <c r="C724" s="163">
        <v>42</v>
      </c>
      <c r="D724" s="178" t="s">
        <v>427</v>
      </c>
      <c r="E724" s="178"/>
      <c r="F724" s="178" t="s">
        <v>21</v>
      </c>
      <c r="G724" s="178" t="s">
        <v>428</v>
      </c>
      <c r="H724" s="178" t="s">
        <v>32</v>
      </c>
      <c r="I724" s="178">
        <v>2</v>
      </c>
      <c r="J724" s="306">
        <v>225629</v>
      </c>
      <c r="K724" s="307">
        <f t="shared" ref="K724:K725" si="61">I724*J724</f>
        <v>451258</v>
      </c>
      <c r="L724" s="248"/>
      <c r="M724" s="202"/>
      <c r="N724" s="163">
        <v>40</v>
      </c>
      <c r="O724" s="178">
        <v>20.52</v>
      </c>
      <c r="P724" s="178"/>
      <c r="Q724" s="178" t="s">
        <v>21</v>
      </c>
      <c r="R724" s="178" t="s">
        <v>458</v>
      </c>
      <c r="S724" s="178" t="s">
        <v>146</v>
      </c>
      <c r="T724" s="178">
        <v>2</v>
      </c>
      <c r="U724" s="306">
        <v>225630</v>
      </c>
    </row>
    <row r="725" spans="1:21" ht="34.5" customHeight="1">
      <c r="A725" s="233"/>
      <c r="B725" s="239"/>
      <c r="C725" s="163">
        <v>43</v>
      </c>
      <c r="D725" s="183" t="s">
        <v>431</v>
      </c>
      <c r="E725" s="163"/>
      <c r="F725" s="163" t="s">
        <v>21</v>
      </c>
      <c r="G725" s="155" t="s">
        <v>432</v>
      </c>
      <c r="H725" s="163" t="s">
        <v>32</v>
      </c>
      <c r="I725" s="164">
        <v>2</v>
      </c>
      <c r="J725" s="167">
        <v>374333</v>
      </c>
      <c r="K725" s="307">
        <f t="shared" si="61"/>
        <v>748666</v>
      </c>
      <c r="L725" s="248"/>
      <c r="M725" s="202"/>
      <c r="N725" s="163">
        <v>41</v>
      </c>
      <c r="O725" s="183" t="s">
        <v>511</v>
      </c>
      <c r="P725" s="163"/>
      <c r="Q725" s="163" t="s">
        <v>21</v>
      </c>
      <c r="R725" s="155" t="s">
        <v>432</v>
      </c>
      <c r="S725" s="163" t="s">
        <v>146</v>
      </c>
      <c r="T725" s="164">
        <v>2</v>
      </c>
      <c r="U725" s="167">
        <v>374334</v>
      </c>
    </row>
    <row r="726" spans="1:21" ht="16.5" customHeight="1">
      <c r="A726" s="233"/>
      <c r="B726" s="239"/>
      <c r="C726" s="629" t="s">
        <v>41</v>
      </c>
      <c r="D726" s="630"/>
      <c r="E726" s="630"/>
      <c r="F726" s="630"/>
      <c r="G726" s="630"/>
      <c r="H726" s="631"/>
      <c r="I726" s="163"/>
      <c r="J726" s="163"/>
      <c r="K726" s="255">
        <f>SUM(K724:K725)</f>
        <v>1199924</v>
      </c>
      <c r="L726" s="248"/>
      <c r="M726" s="202"/>
      <c r="N726" s="629" t="s">
        <v>41</v>
      </c>
      <c r="O726" s="630"/>
      <c r="P726" s="630"/>
      <c r="Q726" s="630"/>
      <c r="R726" s="630"/>
      <c r="S726" s="631"/>
      <c r="T726" s="163"/>
      <c r="U726" s="163"/>
    </row>
    <row r="727" spans="1:21" ht="16.5" customHeight="1">
      <c r="A727" s="233"/>
      <c r="B727" s="239"/>
      <c r="C727" s="632" t="s">
        <v>42</v>
      </c>
      <c r="D727" s="633"/>
      <c r="E727" s="633"/>
      <c r="F727" s="633"/>
      <c r="G727" s="633"/>
      <c r="H727" s="633"/>
      <c r="I727" s="633"/>
      <c r="J727" s="634"/>
      <c r="K727" s="256">
        <f>ROUND(K675+K681+K687+K693+K696+K700+K703+K708+K713+K719+K726+K722,0)</f>
        <v>1778477484</v>
      </c>
      <c r="L727" s="248"/>
      <c r="M727" s="202"/>
      <c r="N727" s="632" t="s">
        <v>42</v>
      </c>
      <c r="O727" s="633"/>
      <c r="P727" s="633"/>
      <c r="Q727" s="633"/>
      <c r="R727" s="633"/>
      <c r="S727" s="633"/>
      <c r="T727" s="633"/>
      <c r="U727" s="634"/>
    </row>
    <row r="728" spans="1:21" ht="16.5" customHeight="1">
      <c r="A728" s="233"/>
      <c r="B728" s="239"/>
      <c r="C728" s="312"/>
      <c r="D728" s="312"/>
      <c r="E728" s="312"/>
      <c r="F728" s="312"/>
      <c r="G728" s="312"/>
      <c r="H728" s="312"/>
      <c r="I728" s="312"/>
      <c r="J728" s="312"/>
      <c r="K728" s="258"/>
      <c r="L728" s="248"/>
      <c r="M728" s="202"/>
      <c r="N728" s="312"/>
      <c r="O728" s="312"/>
      <c r="P728" s="312"/>
      <c r="Q728" s="312"/>
      <c r="R728" s="312"/>
      <c r="S728" s="312"/>
      <c r="T728" s="312"/>
      <c r="U728" s="312"/>
    </row>
    <row r="729" spans="1:21" ht="16.5" customHeight="1">
      <c r="A729" s="233"/>
      <c r="B729" s="239"/>
      <c r="C729" s="312"/>
      <c r="D729" s="312"/>
      <c r="E729" s="312"/>
      <c r="F729" s="312"/>
      <c r="G729" s="312"/>
      <c r="H729" s="312"/>
      <c r="I729" s="312"/>
      <c r="J729" s="312"/>
      <c r="K729" s="258"/>
      <c r="L729" s="248"/>
      <c r="M729" s="202"/>
      <c r="N729" s="312"/>
      <c r="O729" s="312"/>
      <c r="P729" s="312"/>
      <c r="Q729" s="312"/>
      <c r="R729" s="312"/>
      <c r="S729" s="312"/>
      <c r="T729" s="312"/>
      <c r="U729" s="312"/>
    </row>
    <row r="730" spans="1:21" ht="16.5" customHeight="1">
      <c r="A730" s="233"/>
      <c r="B730" s="239"/>
      <c r="C730" s="312"/>
      <c r="D730" s="312"/>
      <c r="E730" s="312"/>
      <c r="F730" s="312"/>
      <c r="G730" s="312"/>
      <c r="H730" s="312"/>
      <c r="I730" s="312"/>
      <c r="J730" s="312"/>
      <c r="K730" s="258"/>
      <c r="L730" s="248"/>
      <c r="M730" s="202"/>
      <c r="N730" s="312"/>
      <c r="O730" s="312"/>
      <c r="P730" s="312"/>
      <c r="Q730" s="312"/>
      <c r="R730" s="312"/>
      <c r="S730" s="312"/>
      <c r="T730" s="312"/>
      <c r="U730" s="312"/>
    </row>
    <row r="731" spans="1:21" ht="55.5" customHeight="1">
      <c r="A731" s="233"/>
      <c r="B731" s="247">
        <v>13</v>
      </c>
      <c r="C731" s="647" t="s">
        <v>512</v>
      </c>
      <c r="D731" s="633"/>
      <c r="E731" s="633"/>
      <c r="F731" s="633"/>
      <c r="G731" s="633"/>
      <c r="H731" s="633"/>
      <c r="I731" s="633"/>
      <c r="J731" s="633"/>
      <c r="K731" s="633"/>
      <c r="L731" s="248"/>
      <c r="M731" s="202"/>
      <c r="N731" s="647" t="s">
        <v>513</v>
      </c>
      <c r="O731" s="633"/>
      <c r="P731" s="633"/>
      <c r="Q731" s="633"/>
      <c r="R731" s="633"/>
      <c r="S731" s="633"/>
      <c r="T731" s="633"/>
      <c r="U731" s="633"/>
    </row>
    <row r="732" spans="1:21" ht="16.5" customHeight="1">
      <c r="A732" s="233"/>
      <c r="B732" s="239"/>
      <c r="C732" s="644" t="s">
        <v>10</v>
      </c>
      <c r="D732" s="645"/>
      <c r="E732" s="645"/>
      <c r="F732" s="645"/>
      <c r="G732" s="645"/>
      <c r="H732" s="645"/>
      <c r="I732" s="645"/>
      <c r="J732" s="645"/>
      <c r="K732" s="646"/>
      <c r="L732" s="248"/>
      <c r="M732" s="202"/>
      <c r="N732" s="644" t="s">
        <v>10</v>
      </c>
      <c r="O732" s="645"/>
      <c r="P732" s="645"/>
      <c r="Q732" s="645"/>
      <c r="R732" s="645"/>
      <c r="S732" s="645"/>
      <c r="T732" s="645"/>
      <c r="U732" s="646"/>
    </row>
    <row r="733" spans="1:21" ht="18" customHeight="1">
      <c r="A733" s="233"/>
      <c r="B733" s="239"/>
      <c r="C733" s="641" t="s">
        <v>11</v>
      </c>
      <c r="D733" s="635" t="s">
        <v>12</v>
      </c>
      <c r="E733" s="637" t="s">
        <v>13</v>
      </c>
      <c r="F733" s="638"/>
      <c r="G733" s="641" t="s">
        <v>14</v>
      </c>
      <c r="H733" s="635" t="s">
        <v>15</v>
      </c>
      <c r="I733" s="635" t="s">
        <v>16</v>
      </c>
      <c r="J733" s="643" t="s">
        <v>17</v>
      </c>
      <c r="K733" s="648" t="s">
        <v>18</v>
      </c>
      <c r="L733" s="248"/>
      <c r="M733" s="202"/>
      <c r="N733" s="641" t="s">
        <v>11</v>
      </c>
      <c r="O733" s="635" t="s">
        <v>12</v>
      </c>
      <c r="P733" s="637" t="s">
        <v>13</v>
      </c>
      <c r="Q733" s="638"/>
      <c r="R733" s="641" t="s">
        <v>14</v>
      </c>
      <c r="S733" s="635" t="s">
        <v>15</v>
      </c>
      <c r="T733" s="635" t="s">
        <v>16</v>
      </c>
      <c r="U733" s="643" t="s">
        <v>17</v>
      </c>
    </row>
    <row r="734" spans="1:21" ht="16.5" customHeight="1">
      <c r="A734" s="233"/>
      <c r="B734" s="239"/>
      <c r="C734" s="642"/>
      <c r="D734" s="636"/>
      <c r="E734" s="154" t="s">
        <v>19</v>
      </c>
      <c r="F734" s="154" t="s">
        <v>20</v>
      </c>
      <c r="G734" s="642"/>
      <c r="H734" s="636"/>
      <c r="I734" s="636"/>
      <c r="J734" s="636"/>
      <c r="K734" s="649"/>
      <c r="L734" s="248"/>
      <c r="M734" s="202"/>
      <c r="N734" s="642"/>
      <c r="O734" s="636"/>
      <c r="P734" s="154" t="s">
        <v>19</v>
      </c>
      <c r="Q734" s="154" t="s">
        <v>20</v>
      </c>
      <c r="R734" s="642"/>
      <c r="S734" s="636"/>
      <c r="T734" s="636"/>
      <c r="U734" s="636"/>
    </row>
    <row r="735" spans="1:21" ht="16.5" customHeight="1">
      <c r="A735" s="233"/>
      <c r="B735" s="239"/>
      <c r="C735" s="159">
        <v>1</v>
      </c>
      <c r="D735" s="159">
        <v>1</v>
      </c>
      <c r="E735" s="159" t="s">
        <v>21</v>
      </c>
      <c r="F735" s="159"/>
      <c r="G735" s="159" t="s">
        <v>54</v>
      </c>
      <c r="H735" s="159"/>
      <c r="I735" s="159"/>
      <c r="J735" s="159"/>
      <c r="K735" s="250"/>
      <c r="L735" s="248"/>
      <c r="M735" s="202"/>
      <c r="N735" s="159">
        <v>1</v>
      </c>
      <c r="O735" s="159" t="s">
        <v>55</v>
      </c>
      <c r="P735" s="159" t="s">
        <v>21</v>
      </c>
      <c r="Q735" s="159"/>
      <c r="R735" s="159" t="s">
        <v>56</v>
      </c>
      <c r="S735" s="159"/>
      <c r="T735" s="159"/>
      <c r="U735" s="159"/>
    </row>
    <row r="736" spans="1:21" ht="16.5" customHeight="1">
      <c r="A736" s="233"/>
      <c r="B736" s="239"/>
      <c r="C736" s="270">
        <v>2</v>
      </c>
      <c r="D736" s="291">
        <v>1.1000000000000001</v>
      </c>
      <c r="E736" s="291"/>
      <c r="F736" s="291"/>
      <c r="G736" s="291" t="s">
        <v>57</v>
      </c>
      <c r="H736" s="291"/>
      <c r="I736" s="291"/>
      <c r="J736" s="291"/>
      <c r="K736" s="296"/>
      <c r="L736" s="248"/>
      <c r="M736" s="202"/>
      <c r="N736" s="207"/>
      <c r="O736" s="159"/>
      <c r="P736" s="159"/>
      <c r="Q736" s="159"/>
      <c r="R736" s="159"/>
      <c r="S736" s="159"/>
      <c r="T736" s="159"/>
      <c r="U736" s="159"/>
    </row>
    <row r="737" spans="1:21" ht="45" customHeight="1">
      <c r="A737" s="233"/>
      <c r="B737" s="239"/>
      <c r="C737" s="178">
        <v>3</v>
      </c>
      <c r="D737" s="163" t="s">
        <v>58</v>
      </c>
      <c r="E737" s="163"/>
      <c r="F737" s="163" t="s">
        <v>21</v>
      </c>
      <c r="G737" s="155" t="s">
        <v>59</v>
      </c>
      <c r="H737" s="163" t="s">
        <v>60</v>
      </c>
      <c r="I737" s="163">
        <v>285.5</v>
      </c>
      <c r="J737" s="206">
        <v>2030</v>
      </c>
      <c r="K737" s="158">
        <f t="shared" ref="K737:K738" si="62">I737*J737</f>
        <v>579565</v>
      </c>
      <c r="L737" s="248"/>
      <c r="M737" s="202"/>
      <c r="N737" s="178">
        <v>2</v>
      </c>
      <c r="O737" s="163" t="s">
        <v>61</v>
      </c>
      <c r="P737" s="163"/>
      <c r="Q737" s="163" t="s">
        <v>21</v>
      </c>
      <c r="R737" s="155" t="s">
        <v>59</v>
      </c>
      <c r="S737" s="163" t="s">
        <v>60</v>
      </c>
      <c r="T737" s="163">
        <v>105.19</v>
      </c>
      <c r="U737" s="206">
        <v>2030</v>
      </c>
    </row>
    <row r="738" spans="1:21" ht="28.5" customHeight="1">
      <c r="A738" s="233"/>
      <c r="B738" s="239"/>
      <c r="C738" s="178">
        <v>4</v>
      </c>
      <c r="D738" s="163" t="s">
        <v>62</v>
      </c>
      <c r="E738" s="163"/>
      <c r="F738" s="163" t="s">
        <v>21</v>
      </c>
      <c r="G738" s="155" t="s">
        <v>63</v>
      </c>
      <c r="H738" s="163" t="s">
        <v>25</v>
      </c>
      <c r="I738" s="164">
        <v>285.5</v>
      </c>
      <c r="J738" s="167">
        <v>2824</v>
      </c>
      <c r="K738" s="166">
        <f t="shared" si="62"/>
        <v>806252</v>
      </c>
      <c r="L738" s="248"/>
      <c r="M738" s="202"/>
      <c r="N738" s="178">
        <v>3</v>
      </c>
      <c r="O738" s="163" t="s">
        <v>62</v>
      </c>
      <c r="P738" s="163"/>
      <c r="Q738" s="163" t="s">
        <v>21</v>
      </c>
      <c r="R738" s="155" t="s">
        <v>63</v>
      </c>
      <c r="S738" s="163" t="s">
        <v>25</v>
      </c>
      <c r="T738" s="164">
        <v>9.14</v>
      </c>
      <c r="U738" s="167">
        <v>2824</v>
      </c>
    </row>
    <row r="739" spans="1:21" ht="16.5" customHeight="1">
      <c r="A739" s="233"/>
      <c r="B739" s="239"/>
      <c r="C739" s="629" t="s">
        <v>41</v>
      </c>
      <c r="D739" s="630"/>
      <c r="E739" s="630"/>
      <c r="F739" s="630"/>
      <c r="G739" s="630"/>
      <c r="H739" s="631"/>
      <c r="I739" s="161"/>
      <c r="J739" s="162"/>
      <c r="K739" s="255">
        <f>SUM(K737:K738)</f>
        <v>1385817</v>
      </c>
      <c r="L739" s="248"/>
      <c r="M739" s="202"/>
      <c r="N739" s="629" t="s">
        <v>41</v>
      </c>
      <c r="O739" s="630"/>
      <c r="P739" s="630"/>
      <c r="Q739" s="630"/>
      <c r="R739" s="630"/>
      <c r="S739" s="631"/>
      <c r="T739" s="161"/>
      <c r="U739" s="162"/>
    </row>
    <row r="740" spans="1:21" ht="16.5" customHeight="1">
      <c r="A740" s="233"/>
      <c r="B740" s="239"/>
      <c r="C740" s="159">
        <v>5</v>
      </c>
      <c r="D740" s="159">
        <v>2.1</v>
      </c>
      <c r="E740" s="159" t="s">
        <v>21</v>
      </c>
      <c r="F740" s="159"/>
      <c r="G740" s="159" t="s">
        <v>65</v>
      </c>
      <c r="H740" s="159"/>
      <c r="I740" s="159"/>
      <c r="J740" s="159"/>
      <c r="K740" s="250"/>
      <c r="L740" s="248"/>
      <c r="M740" s="202"/>
      <c r="N740" s="159">
        <v>4</v>
      </c>
      <c r="O740" s="159" t="s">
        <v>66</v>
      </c>
      <c r="P740" s="159" t="s">
        <v>21</v>
      </c>
      <c r="Q740" s="159"/>
      <c r="R740" s="159" t="s">
        <v>381</v>
      </c>
      <c r="S740" s="159"/>
      <c r="T740" s="159"/>
      <c r="U740" s="159"/>
    </row>
    <row r="741" spans="1:21" ht="16.5" customHeight="1">
      <c r="A741" s="233"/>
      <c r="B741" s="239"/>
      <c r="C741" s="252">
        <v>6</v>
      </c>
      <c r="D741" s="178" t="s">
        <v>71</v>
      </c>
      <c r="E741" s="178"/>
      <c r="F741" s="178" t="s">
        <v>21</v>
      </c>
      <c r="G741" s="176" t="s">
        <v>72</v>
      </c>
      <c r="H741" s="178" t="s">
        <v>73</v>
      </c>
      <c r="I741" s="178">
        <v>95.55</v>
      </c>
      <c r="J741" s="306">
        <v>13594</v>
      </c>
      <c r="K741" s="174">
        <f t="shared" ref="K741:K742" si="63">I741*J741</f>
        <v>1298906.7</v>
      </c>
      <c r="L741" s="248"/>
      <c r="M741" s="202"/>
      <c r="N741" s="269">
        <v>5</v>
      </c>
      <c r="O741" s="270"/>
      <c r="P741" s="270"/>
      <c r="Q741" s="270"/>
      <c r="R741" s="271" t="s">
        <v>382</v>
      </c>
      <c r="S741" s="270"/>
      <c r="T741" s="270"/>
      <c r="U741" s="270"/>
    </row>
    <row r="742" spans="1:21" ht="16.5" customHeight="1">
      <c r="A742" s="233"/>
      <c r="B742" s="239"/>
      <c r="C742" s="275">
        <v>7</v>
      </c>
      <c r="D742" s="178" t="s">
        <v>448</v>
      </c>
      <c r="E742" s="178"/>
      <c r="F742" s="178" t="s">
        <v>21</v>
      </c>
      <c r="G742" s="155" t="s">
        <v>449</v>
      </c>
      <c r="H742" s="178" t="s">
        <v>73</v>
      </c>
      <c r="I742" s="177">
        <v>1.1000000000000001</v>
      </c>
      <c r="J742" s="180">
        <v>16422</v>
      </c>
      <c r="K742" s="174">
        <f t="shared" si="63"/>
        <v>18064.2</v>
      </c>
      <c r="L742" s="248"/>
      <c r="M742" s="202"/>
      <c r="N742" s="275">
        <v>6</v>
      </c>
      <c r="O742" s="178" t="s">
        <v>71</v>
      </c>
      <c r="P742" s="178"/>
      <c r="Q742" s="178" t="s">
        <v>21</v>
      </c>
      <c r="R742" s="155" t="s">
        <v>72</v>
      </c>
      <c r="S742" s="178" t="s">
        <v>73</v>
      </c>
      <c r="T742" s="177">
        <v>68.099999999999994</v>
      </c>
      <c r="U742" s="180">
        <v>13594</v>
      </c>
    </row>
    <row r="743" spans="1:21" ht="16.5" customHeight="1">
      <c r="A743" s="233"/>
      <c r="B743" s="239"/>
      <c r="C743" s="639" t="s">
        <v>41</v>
      </c>
      <c r="D743" s="640"/>
      <c r="E743" s="640"/>
      <c r="F743" s="640"/>
      <c r="G743" s="640"/>
      <c r="H743" s="153"/>
      <c r="I743" s="175"/>
      <c r="J743" s="179"/>
      <c r="K743" s="279">
        <f>SUM(K741:K742)</f>
        <v>1316970.8999999999</v>
      </c>
      <c r="L743" s="248"/>
      <c r="M743" s="202"/>
      <c r="N743" s="639" t="s">
        <v>41</v>
      </c>
      <c r="O743" s="640"/>
      <c r="P743" s="640"/>
      <c r="Q743" s="640"/>
      <c r="R743" s="640"/>
      <c r="S743" s="153"/>
      <c r="T743" s="175"/>
      <c r="U743" s="179"/>
    </row>
    <row r="744" spans="1:21" ht="16.5" customHeight="1">
      <c r="A744" s="233"/>
      <c r="B744" s="239"/>
      <c r="C744" s="159">
        <v>8</v>
      </c>
      <c r="D744" s="159">
        <v>2.2000000000000002</v>
      </c>
      <c r="E744" s="159" t="s">
        <v>21</v>
      </c>
      <c r="F744" s="159"/>
      <c r="G744" s="159" t="s">
        <v>22</v>
      </c>
      <c r="H744" s="159"/>
      <c r="I744" s="159"/>
      <c r="J744" s="159"/>
      <c r="K744" s="250"/>
      <c r="L744" s="248"/>
      <c r="M744" s="202"/>
      <c r="N744" s="159">
        <v>14</v>
      </c>
      <c r="O744" s="159"/>
      <c r="P744" s="159" t="s">
        <v>21</v>
      </c>
      <c r="Q744" s="159"/>
      <c r="R744" s="159" t="s">
        <v>22</v>
      </c>
      <c r="S744" s="159"/>
      <c r="T744" s="159"/>
      <c r="U744" s="159"/>
    </row>
    <row r="745" spans="1:21" ht="33.75" customHeight="1">
      <c r="A745" s="233"/>
      <c r="B745" s="239"/>
      <c r="C745" s="163">
        <v>9</v>
      </c>
      <c r="D745" s="163" t="s">
        <v>289</v>
      </c>
      <c r="E745" s="163"/>
      <c r="F745" s="163" t="s">
        <v>340</v>
      </c>
      <c r="G745" s="155" t="s">
        <v>290</v>
      </c>
      <c r="H745" s="163" t="s">
        <v>85</v>
      </c>
      <c r="I745" s="163">
        <v>128.9</v>
      </c>
      <c r="J745" s="206">
        <v>54921.000780000002</v>
      </c>
      <c r="K745" s="158">
        <f>I745*J745</f>
        <v>7079317.0005420009</v>
      </c>
      <c r="L745" s="248"/>
      <c r="M745" s="202"/>
      <c r="N745" s="163">
        <v>15</v>
      </c>
      <c r="O745" s="163" t="s">
        <v>343</v>
      </c>
      <c r="P745" s="163"/>
      <c r="Q745" s="163" t="s">
        <v>340</v>
      </c>
      <c r="R745" s="155" t="s">
        <v>344</v>
      </c>
      <c r="S745" s="163" t="s">
        <v>73</v>
      </c>
      <c r="T745" s="163">
        <v>35.99</v>
      </c>
      <c r="U745" s="163">
        <v>64533</v>
      </c>
    </row>
    <row r="746" spans="1:21" ht="16.5" customHeight="1">
      <c r="A746" s="233"/>
      <c r="B746" s="239"/>
      <c r="C746" s="629" t="s">
        <v>41</v>
      </c>
      <c r="D746" s="630"/>
      <c r="E746" s="630"/>
      <c r="F746" s="630"/>
      <c r="G746" s="630"/>
      <c r="H746" s="631"/>
      <c r="I746" s="282"/>
      <c r="J746" s="282"/>
      <c r="K746" s="255">
        <f>SUM(K745)</f>
        <v>7079317.0005420009</v>
      </c>
      <c r="L746" s="248"/>
      <c r="M746" s="202"/>
      <c r="N746" s="629" t="s">
        <v>41</v>
      </c>
      <c r="O746" s="630"/>
      <c r="P746" s="630"/>
      <c r="Q746" s="630"/>
      <c r="R746" s="630"/>
      <c r="S746" s="631"/>
      <c r="T746" s="282"/>
      <c r="U746" s="282"/>
    </row>
    <row r="747" spans="1:21" ht="36" customHeight="1">
      <c r="A747" s="233"/>
      <c r="B747" s="239"/>
      <c r="C747" s="159">
        <v>10</v>
      </c>
      <c r="D747" s="159">
        <v>2.2999999999999998</v>
      </c>
      <c r="E747" s="159" t="s">
        <v>21</v>
      </c>
      <c r="F747" s="159"/>
      <c r="G747" s="159" t="s">
        <v>89</v>
      </c>
      <c r="H747" s="159"/>
      <c r="I747" s="159"/>
      <c r="J747" s="159"/>
      <c r="K747" s="250"/>
      <c r="L747" s="248"/>
      <c r="M747" s="202"/>
      <c r="N747" s="159">
        <v>18</v>
      </c>
      <c r="O747" s="159">
        <v>2.2999999999999998</v>
      </c>
      <c r="P747" s="159" t="s">
        <v>21</v>
      </c>
      <c r="Q747" s="159"/>
      <c r="R747" s="159" t="s">
        <v>89</v>
      </c>
      <c r="S747" s="159"/>
      <c r="T747" s="159"/>
      <c r="U747" s="159"/>
    </row>
    <row r="748" spans="1:21" ht="24" customHeight="1">
      <c r="A748" s="233"/>
      <c r="B748" s="239"/>
      <c r="C748" s="163">
        <v>11</v>
      </c>
      <c r="D748" s="183" t="s">
        <v>90</v>
      </c>
      <c r="E748" s="163"/>
      <c r="F748" s="163" t="s">
        <v>21</v>
      </c>
      <c r="G748" s="155" t="s">
        <v>91</v>
      </c>
      <c r="H748" s="163" t="s">
        <v>73</v>
      </c>
      <c r="I748" s="164">
        <v>96.649999999999991</v>
      </c>
      <c r="J748" s="210">
        <v>5350.0051729999996</v>
      </c>
      <c r="K748" s="166">
        <f t="shared" ref="K748:K750" si="64">I748*J748</f>
        <v>517077.99997044989</v>
      </c>
      <c r="L748" s="248"/>
      <c r="M748" s="202"/>
      <c r="N748" s="163">
        <v>19</v>
      </c>
      <c r="O748" s="183">
        <v>1.4</v>
      </c>
      <c r="P748" s="163"/>
      <c r="Q748" s="163" t="s">
        <v>21</v>
      </c>
      <c r="R748" s="155" t="s">
        <v>92</v>
      </c>
      <c r="S748" s="163" t="s">
        <v>73</v>
      </c>
      <c r="T748" s="164">
        <v>340.71</v>
      </c>
      <c r="U748" s="167">
        <v>5350</v>
      </c>
    </row>
    <row r="749" spans="1:21" ht="21" customHeight="1">
      <c r="A749" s="233"/>
      <c r="B749" s="239"/>
      <c r="C749" s="163">
        <v>12</v>
      </c>
      <c r="D749" s="183" t="s">
        <v>93</v>
      </c>
      <c r="E749" s="163"/>
      <c r="F749" s="163" t="s">
        <v>21</v>
      </c>
      <c r="G749" s="155" t="s">
        <v>94</v>
      </c>
      <c r="H749" s="163" t="s">
        <v>95</v>
      </c>
      <c r="I749" s="164">
        <v>2416.25</v>
      </c>
      <c r="J749" s="167">
        <v>1392</v>
      </c>
      <c r="K749" s="166">
        <f t="shared" si="64"/>
        <v>3363420</v>
      </c>
      <c r="L749" s="248"/>
      <c r="M749" s="202"/>
      <c r="N749" s="163">
        <v>20</v>
      </c>
      <c r="O749" s="183">
        <v>1.2</v>
      </c>
      <c r="P749" s="163"/>
      <c r="Q749" s="163" t="s">
        <v>21</v>
      </c>
      <c r="R749" s="155" t="s">
        <v>96</v>
      </c>
      <c r="S749" s="163" t="s">
        <v>97</v>
      </c>
      <c r="T749" s="164">
        <v>6814.2</v>
      </c>
      <c r="U749" s="167">
        <v>1392</v>
      </c>
    </row>
    <row r="750" spans="1:21" ht="36" customHeight="1">
      <c r="A750" s="233"/>
      <c r="B750" s="239"/>
      <c r="C750" s="163">
        <v>13</v>
      </c>
      <c r="D750" s="183" t="s">
        <v>98</v>
      </c>
      <c r="E750" s="163"/>
      <c r="F750" s="163" t="s">
        <v>21</v>
      </c>
      <c r="G750" s="155" t="s">
        <v>99</v>
      </c>
      <c r="H750" s="163" t="s">
        <v>73</v>
      </c>
      <c r="I750" s="164">
        <v>96.649999999999991</v>
      </c>
      <c r="J750" s="167">
        <v>3571</v>
      </c>
      <c r="K750" s="166">
        <f t="shared" si="64"/>
        <v>345137.14999999997</v>
      </c>
      <c r="L750" s="248"/>
      <c r="M750" s="202"/>
      <c r="N750" s="163">
        <v>21</v>
      </c>
      <c r="O750" s="183">
        <v>1.5</v>
      </c>
      <c r="P750" s="163"/>
      <c r="Q750" s="163" t="s">
        <v>21</v>
      </c>
      <c r="R750" s="155" t="s">
        <v>100</v>
      </c>
      <c r="S750" s="163" t="s">
        <v>73</v>
      </c>
      <c r="T750" s="164">
        <v>340.71</v>
      </c>
      <c r="U750" s="167">
        <v>3571</v>
      </c>
    </row>
    <row r="751" spans="1:21" ht="16.5" customHeight="1">
      <c r="A751" s="233"/>
      <c r="B751" s="239"/>
      <c r="C751" s="629" t="s">
        <v>41</v>
      </c>
      <c r="D751" s="630"/>
      <c r="E751" s="630"/>
      <c r="F751" s="630"/>
      <c r="G751" s="630"/>
      <c r="H751" s="631"/>
      <c r="I751" s="163"/>
      <c r="J751" s="163"/>
      <c r="K751" s="255">
        <f>SUM(K748:K750)</f>
        <v>4225635.1499704504</v>
      </c>
      <c r="L751" s="248"/>
      <c r="M751" s="202"/>
      <c r="N751" s="629" t="s">
        <v>41</v>
      </c>
      <c r="O751" s="630"/>
      <c r="P751" s="630"/>
      <c r="Q751" s="630"/>
      <c r="R751" s="630"/>
      <c r="S751" s="631"/>
      <c r="T751" s="163"/>
      <c r="U751" s="163"/>
    </row>
    <row r="752" spans="1:21" ht="16.5" customHeight="1">
      <c r="A752" s="233"/>
      <c r="B752" s="239"/>
      <c r="C752" s="259">
        <v>14</v>
      </c>
      <c r="D752" s="207" t="s">
        <v>105</v>
      </c>
      <c r="E752" s="207" t="s">
        <v>21</v>
      </c>
      <c r="F752" s="207"/>
      <c r="G752" s="207" t="s">
        <v>106</v>
      </c>
      <c r="H752" s="207"/>
      <c r="I752" s="207"/>
      <c r="J752" s="207"/>
      <c r="K752" s="260"/>
      <c r="L752" s="248"/>
      <c r="M752" s="202"/>
      <c r="N752" s="259">
        <v>22</v>
      </c>
      <c r="O752" s="207">
        <v>2.6</v>
      </c>
      <c r="P752" s="207" t="s">
        <v>21</v>
      </c>
      <c r="Q752" s="207"/>
      <c r="R752" s="207" t="s">
        <v>101</v>
      </c>
      <c r="S752" s="207"/>
      <c r="T752" s="207"/>
      <c r="U752" s="207"/>
    </row>
    <row r="753" spans="1:21" ht="16.5" customHeight="1">
      <c r="A753" s="233"/>
      <c r="B753" s="243"/>
      <c r="C753" s="163">
        <v>15</v>
      </c>
      <c r="D753" s="178" t="s">
        <v>294</v>
      </c>
      <c r="E753" s="178"/>
      <c r="F753" s="178" t="s">
        <v>21</v>
      </c>
      <c r="G753" s="176" t="s">
        <v>233</v>
      </c>
      <c r="H753" s="178" t="s">
        <v>73</v>
      </c>
      <c r="I753" s="178">
        <v>38.650000000000006</v>
      </c>
      <c r="J753" s="306">
        <v>483214</v>
      </c>
      <c r="K753" s="307">
        <f t="shared" ref="K753:K754" si="65">I753*J753</f>
        <v>18676221.100000001</v>
      </c>
      <c r="L753" s="248"/>
      <c r="M753" s="202"/>
      <c r="N753" s="163">
        <v>23</v>
      </c>
      <c r="O753" s="178">
        <v>20.5</v>
      </c>
      <c r="P753" s="178"/>
      <c r="Q753" s="178" t="s">
        <v>21</v>
      </c>
      <c r="R753" s="176" t="s">
        <v>355</v>
      </c>
      <c r="S753" s="178" t="s">
        <v>25</v>
      </c>
      <c r="T753" s="178">
        <v>42.2</v>
      </c>
      <c r="U753" s="178">
        <v>25078</v>
      </c>
    </row>
    <row r="754" spans="1:21" ht="33.75" customHeight="1">
      <c r="A754" s="233"/>
      <c r="B754" s="243"/>
      <c r="C754" s="275">
        <v>16</v>
      </c>
      <c r="D754" s="183" t="s">
        <v>108</v>
      </c>
      <c r="E754" s="178"/>
      <c r="F754" s="178" t="s">
        <v>21</v>
      </c>
      <c r="G754" s="176" t="s">
        <v>109</v>
      </c>
      <c r="H754" s="178" t="s">
        <v>73</v>
      </c>
      <c r="I754" s="177">
        <v>108.9</v>
      </c>
      <c r="J754" s="180">
        <v>535504.0037</v>
      </c>
      <c r="K754" s="307">
        <f t="shared" si="65"/>
        <v>58316386.00293</v>
      </c>
      <c r="L754" s="248"/>
      <c r="M754" s="202"/>
      <c r="N754" s="275">
        <v>24</v>
      </c>
      <c r="O754" s="183" t="s">
        <v>514</v>
      </c>
      <c r="P754" s="178"/>
      <c r="Q754" s="178" t="s">
        <v>21</v>
      </c>
      <c r="R754" s="176" t="s">
        <v>103</v>
      </c>
      <c r="S754" s="178" t="s">
        <v>25</v>
      </c>
      <c r="T754" s="177">
        <v>168.8</v>
      </c>
      <c r="U754" s="180">
        <v>55381</v>
      </c>
    </row>
    <row r="755" spans="1:21" ht="16.5" customHeight="1">
      <c r="A755" s="233"/>
      <c r="B755" s="239"/>
      <c r="C755" s="629" t="s">
        <v>41</v>
      </c>
      <c r="D755" s="630"/>
      <c r="E755" s="630"/>
      <c r="F755" s="630"/>
      <c r="G755" s="630"/>
      <c r="H755" s="631"/>
      <c r="I755" s="163"/>
      <c r="J755" s="163"/>
      <c r="K755" s="255">
        <f>SUM(K753:K754)</f>
        <v>76992607.102930009</v>
      </c>
      <c r="L755" s="248"/>
      <c r="M755" s="202"/>
      <c r="N755" s="629" t="s">
        <v>41</v>
      </c>
      <c r="O755" s="630"/>
      <c r="P755" s="630"/>
      <c r="Q755" s="630"/>
      <c r="R755" s="630"/>
      <c r="S755" s="631"/>
      <c r="T755" s="163"/>
      <c r="U755" s="163"/>
    </row>
    <row r="756" spans="1:21" ht="16.5" customHeight="1">
      <c r="A756" s="233"/>
      <c r="B756" s="239"/>
      <c r="C756" s="259">
        <v>17</v>
      </c>
      <c r="D756" s="207">
        <v>3.3</v>
      </c>
      <c r="E756" s="207" t="s">
        <v>21</v>
      </c>
      <c r="F756" s="207"/>
      <c r="G756" s="207" t="s">
        <v>111</v>
      </c>
      <c r="H756" s="207"/>
      <c r="I756" s="207"/>
      <c r="J756" s="207"/>
      <c r="K756" s="260"/>
      <c r="L756" s="248"/>
      <c r="M756" s="202"/>
      <c r="N756" s="259">
        <v>25</v>
      </c>
      <c r="O756" s="207">
        <v>5</v>
      </c>
      <c r="P756" s="207" t="s">
        <v>21</v>
      </c>
      <c r="Q756" s="207"/>
      <c r="R756" s="207" t="s">
        <v>107</v>
      </c>
      <c r="S756" s="207"/>
      <c r="T756" s="207"/>
      <c r="U756" s="207"/>
    </row>
    <row r="757" spans="1:21" ht="33" customHeight="1">
      <c r="A757" s="233"/>
      <c r="B757" s="243"/>
      <c r="C757" s="163">
        <v>18</v>
      </c>
      <c r="D757" s="183" t="s">
        <v>112</v>
      </c>
      <c r="E757" s="163"/>
      <c r="F757" s="163" t="s">
        <v>21</v>
      </c>
      <c r="G757" s="155" t="s">
        <v>113</v>
      </c>
      <c r="H757" s="163" t="s">
        <v>114</v>
      </c>
      <c r="I757" s="164">
        <v>13065</v>
      </c>
      <c r="J757" s="167">
        <v>5903</v>
      </c>
      <c r="K757" s="166">
        <f>I757*J757</f>
        <v>77122695</v>
      </c>
      <c r="L757" s="248"/>
      <c r="M757" s="202"/>
      <c r="N757" s="163">
        <v>26</v>
      </c>
      <c r="O757" s="183" t="s">
        <v>392</v>
      </c>
      <c r="P757" s="163"/>
      <c r="Q757" s="163" t="s">
        <v>21</v>
      </c>
      <c r="R757" s="155" t="s">
        <v>110</v>
      </c>
      <c r="S757" s="163" t="s">
        <v>73</v>
      </c>
      <c r="T757" s="164">
        <v>99.44</v>
      </c>
      <c r="U757" s="167">
        <v>535504</v>
      </c>
    </row>
    <row r="758" spans="1:21" ht="16.5" customHeight="1">
      <c r="A758" s="233"/>
      <c r="B758" s="239"/>
      <c r="C758" s="629" t="s">
        <v>41</v>
      </c>
      <c r="D758" s="630"/>
      <c r="E758" s="630"/>
      <c r="F758" s="630"/>
      <c r="G758" s="630"/>
      <c r="H758" s="631"/>
      <c r="I758" s="163"/>
      <c r="J758" s="163"/>
      <c r="K758" s="255">
        <f>SUM(K757)</f>
        <v>77122695</v>
      </c>
      <c r="L758" s="248"/>
      <c r="M758" s="202"/>
      <c r="N758" s="629" t="s">
        <v>41</v>
      </c>
      <c r="O758" s="630"/>
      <c r="P758" s="630"/>
      <c r="Q758" s="630"/>
      <c r="R758" s="630"/>
      <c r="S758" s="631"/>
      <c r="T758" s="163"/>
      <c r="U758" s="163"/>
    </row>
    <row r="759" spans="1:21" ht="16.5" customHeight="1">
      <c r="A759" s="233"/>
      <c r="B759" s="239"/>
      <c r="C759" s="259">
        <v>19</v>
      </c>
      <c r="D759" s="207">
        <v>5.2</v>
      </c>
      <c r="E759" s="207" t="s">
        <v>21</v>
      </c>
      <c r="F759" s="207"/>
      <c r="G759" s="207" t="s">
        <v>515</v>
      </c>
      <c r="H759" s="207"/>
      <c r="I759" s="207"/>
      <c r="J759" s="207"/>
      <c r="K759" s="260"/>
      <c r="L759" s="248"/>
      <c r="M759" s="202"/>
      <c r="N759" s="259">
        <v>27</v>
      </c>
      <c r="O759" s="207">
        <v>23</v>
      </c>
      <c r="P759" s="207" t="s">
        <v>21</v>
      </c>
      <c r="Q759" s="207"/>
      <c r="R759" s="207" t="s">
        <v>111</v>
      </c>
      <c r="S759" s="207"/>
      <c r="T759" s="207"/>
      <c r="U759" s="207"/>
    </row>
    <row r="760" spans="1:21" ht="30" customHeight="1">
      <c r="A760" s="233"/>
      <c r="B760" s="239"/>
      <c r="C760" s="220">
        <v>20</v>
      </c>
      <c r="D760" s="183" t="s">
        <v>516</v>
      </c>
      <c r="E760" s="163"/>
      <c r="F760" s="163" t="s">
        <v>21</v>
      </c>
      <c r="G760" s="155" t="s">
        <v>517</v>
      </c>
      <c r="H760" s="163" t="s">
        <v>60</v>
      </c>
      <c r="I760" s="164">
        <v>43.7</v>
      </c>
      <c r="J760" s="167">
        <v>44905</v>
      </c>
      <c r="K760" s="166">
        <f>I760*J760</f>
        <v>1962348.5000000002</v>
      </c>
      <c r="L760" s="248"/>
      <c r="M760" s="202"/>
      <c r="N760" s="220">
        <v>28</v>
      </c>
      <c r="O760" s="183" t="s">
        <v>115</v>
      </c>
      <c r="P760" s="163"/>
      <c r="Q760" s="163" t="s">
        <v>21</v>
      </c>
      <c r="R760" s="155" t="s">
        <v>113</v>
      </c>
      <c r="S760" s="163" t="s">
        <v>114</v>
      </c>
      <c r="T760" s="164">
        <v>8949.27</v>
      </c>
      <c r="U760" s="167">
        <v>5903</v>
      </c>
    </row>
    <row r="761" spans="1:21" ht="16.5" customHeight="1">
      <c r="A761" s="233"/>
      <c r="B761" s="239"/>
      <c r="C761" s="629" t="s">
        <v>41</v>
      </c>
      <c r="D761" s="630"/>
      <c r="E761" s="630"/>
      <c r="F761" s="630"/>
      <c r="G761" s="630"/>
      <c r="H761" s="631"/>
      <c r="I761" s="163"/>
      <c r="J761" s="163"/>
      <c r="K761" s="255">
        <f>SUM(K760)</f>
        <v>1962348.5000000002</v>
      </c>
      <c r="L761" s="248"/>
      <c r="M761" s="202"/>
      <c r="N761" s="629" t="s">
        <v>41</v>
      </c>
      <c r="O761" s="630"/>
      <c r="P761" s="630"/>
      <c r="Q761" s="630"/>
      <c r="R761" s="630"/>
      <c r="S761" s="631"/>
      <c r="T761" s="163"/>
      <c r="U761" s="163"/>
    </row>
    <row r="762" spans="1:21" ht="16.5" customHeight="1">
      <c r="A762" s="233"/>
      <c r="B762" s="239"/>
      <c r="C762" s="259">
        <v>21</v>
      </c>
      <c r="D762" s="207">
        <v>8</v>
      </c>
      <c r="E762" s="207" t="s">
        <v>21</v>
      </c>
      <c r="F762" s="207"/>
      <c r="G762" s="207" t="s">
        <v>29</v>
      </c>
      <c r="H762" s="207"/>
      <c r="I762" s="207"/>
      <c r="J762" s="207"/>
      <c r="K762" s="260"/>
      <c r="L762" s="248"/>
      <c r="M762" s="202"/>
      <c r="N762" s="259">
        <v>30</v>
      </c>
      <c r="O762" s="207">
        <v>6</v>
      </c>
      <c r="P762" s="207" t="s">
        <v>21</v>
      </c>
      <c r="Q762" s="207"/>
      <c r="R762" s="207" t="s">
        <v>393</v>
      </c>
      <c r="S762" s="207"/>
      <c r="T762" s="207"/>
      <c r="U762" s="207"/>
    </row>
    <row r="763" spans="1:21" ht="42.75" customHeight="1">
      <c r="A763" s="233"/>
      <c r="B763" s="239"/>
      <c r="C763" s="220">
        <v>22</v>
      </c>
      <c r="D763" s="183" t="s">
        <v>427</v>
      </c>
      <c r="E763" s="163"/>
      <c r="F763" s="163" t="s">
        <v>21</v>
      </c>
      <c r="G763" s="155" t="s">
        <v>428</v>
      </c>
      <c r="H763" s="163" t="s">
        <v>32</v>
      </c>
      <c r="I763" s="164">
        <v>5</v>
      </c>
      <c r="J763" s="167">
        <v>225629</v>
      </c>
      <c r="K763" s="166">
        <f t="shared" ref="K763:K764" si="66">I763*J763</f>
        <v>1128145</v>
      </c>
      <c r="L763" s="248"/>
      <c r="M763" s="202"/>
      <c r="N763" s="220">
        <v>31</v>
      </c>
      <c r="O763" s="183" t="s">
        <v>315</v>
      </c>
      <c r="P763" s="163"/>
      <c r="Q763" s="163" t="s">
        <v>21</v>
      </c>
      <c r="R763" s="155" t="s">
        <v>316</v>
      </c>
      <c r="S763" s="163" t="s">
        <v>25</v>
      </c>
      <c r="T763" s="164">
        <v>23.98</v>
      </c>
      <c r="U763" s="167">
        <v>220663</v>
      </c>
    </row>
    <row r="764" spans="1:21" ht="32.25" customHeight="1">
      <c r="A764" s="233"/>
      <c r="B764" s="239"/>
      <c r="C764" s="163">
        <v>23</v>
      </c>
      <c r="D764" s="183" t="s">
        <v>431</v>
      </c>
      <c r="E764" s="163"/>
      <c r="F764" s="163" t="s">
        <v>21</v>
      </c>
      <c r="G764" s="155" t="s">
        <v>432</v>
      </c>
      <c r="H764" s="163" t="s">
        <v>32</v>
      </c>
      <c r="I764" s="164">
        <v>5</v>
      </c>
      <c r="J764" s="167">
        <v>374333</v>
      </c>
      <c r="K764" s="166">
        <f t="shared" si="66"/>
        <v>1871665</v>
      </c>
      <c r="L764" s="248"/>
      <c r="M764" s="202"/>
      <c r="N764" s="163">
        <v>32</v>
      </c>
      <c r="O764" s="183" t="s">
        <v>292</v>
      </c>
      <c r="P764" s="163"/>
      <c r="Q764" s="163" t="s">
        <v>21</v>
      </c>
      <c r="R764" s="155" t="s">
        <v>293</v>
      </c>
      <c r="S764" s="163" t="s">
        <v>73</v>
      </c>
      <c r="T764" s="164">
        <v>23.98</v>
      </c>
      <c r="U764" s="167">
        <v>40659</v>
      </c>
    </row>
    <row r="765" spans="1:21" ht="16.5" customHeight="1">
      <c r="A765" s="233"/>
      <c r="B765" s="239"/>
      <c r="C765" s="629" t="s">
        <v>41</v>
      </c>
      <c r="D765" s="630"/>
      <c r="E765" s="630"/>
      <c r="F765" s="630"/>
      <c r="G765" s="630"/>
      <c r="H765" s="631"/>
      <c r="I765" s="163"/>
      <c r="J765" s="163"/>
      <c r="K765" s="255">
        <f>SUM(K763:K764)</f>
        <v>2999810</v>
      </c>
      <c r="L765" s="248"/>
      <c r="M765" s="202"/>
      <c r="N765" s="629" t="s">
        <v>41</v>
      </c>
      <c r="O765" s="630"/>
      <c r="P765" s="630"/>
      <c r="Q765" s="630"/>
      <c r="R765" s="630"/>
      <c r="S765" s="631"/>
      <c r="T765" s="163"/>
      <c r="U765" s="163"/>
    </row>
    <row r="766" spans="1:21" ht="16.5" customHeight="1">
      <c r="A766" s="233"/>
      <c r="B766" s="239"/>
      <c r="C766" s="632" t="s">
        <v>42</v>
      </c>
      <c r="D766" s="633"/>
      <c r="E766" s="633"/>
      <c r="F766" s="633"/>
      <c r="G766" s="633"/>
      <c r="H766" s="633"/>
      <c r="I766" s="633"/>
      <c r="J766" s="634"/>
      <c r="K766" s="256">
        <f>ROUND(K739+K743+K746+K751+K755+K758+K761+K765,0)</f>
        <v>173085201</v>
      </c>
      <c r="L766" s="248"/>
      <c r="M766" s="202"/>
      <c r="N766" s="632" t="s">
        <v>42</v>
      </c>
      <c r="O766" s="633"/>
      <c r="P766" s="633"/>
      <c r="Q766" s="633"/>
      <c r="R766" s="633"/>
      <c r="S766" s="633"/>
      <c r="T766" s="633"/>
      <c r="U766" s="634"/>
    </row>
    <row r="767" spans="1:21" ht="16.5" customHeight="1">
      <c r="A767" s="233"/>
      <c r="B767" s="239"/>
      <c r="C767" s="299"/>
      <c r="D767" s="299"/>
      <c r="E767" s="299"/>
      <c r="F767" s="299"/>
      <c r="G767" s="299"/>
      <c r="H767" s="299"/>
      <c r="I767" s="299"/>
      <c r="J767" s="299"/>
      <c r="K767" s="300"/>
      <c r="L767" s="248"/>
      <c r="M767" s="202"/>
      <c r="N767" s="299"/>
      <c r="O767" s="299"/>
      <c r="P767" s="299"/>
      <c r="Q767" s="299"/>
      <c r="R767" s="299"/>
      <c r="S767" s="299"/>
      <c r="T767" s="299"/>
      <c r="U767" s="299"/>
    </row>
    <row r="768" spans="1:21" ht="16.5" customHeight="1">
      <c r="A768" s="233"/>
      <c r="B768" s="239"/>
      <c r="C768" s="644" t="s">
        <v>203</v>
      </c>
      <c r="D768" s="645"/>
      <c r="E768" s="645"/>
      <c r="F768" s="645"/>
      <c r="G768" s="645"/>
      <c r="H768" s="645"/>
      <c r="I768" s="645"/>
      <c r="J768" s="645"/>
      <c r="K768" s="646"/>
      <c r="L768" s="248"/>
      <c r="M768" s="202"/>
      <c r="N768" s="644" t="s">
        <v>203</v>
      </c>
      <c r="O768" s="645"/>
      <c r="P768" s="645"/>
      <c r="Q768" s="645"/>
      <c r="R768" s="645"/>
      <c r="S768" s="645"/>
      <c r="T768" s="645"/>
      <c r="U768" s="646"/>
    </row>
    <row r="769" spans="1:21" ht="16.5" customHeight="1">
      <c r="A769" s="233"/>
      <c r="B769" s="239"/>
      <c r="C769" s="641" t="s">
        <v>11</v>
      </c>
      <c r="D769" s="635" t="s">
        <v>12</v>
      </c>
      <c r="E769" s="637" t="s">
        <v>13</v>
      </c>
      <c r="F769" s="638"/>
      <c r="G769" s="641" t="s">
        <v>14</v>
      </c>
      <c r="H769" s="635" t="s">
        <v>15</v>
      </c>
      <c r="I769" s="635" t="s">
        <v>16</v>
      </c>
      <c r="J769" s="643" t="s">
        <v>17</v>
      </c>
      <c r="K769" s="648" t="s">
        <v>18</v>
      </c>
      <c r="L769" s="248"/>
      <c r="M769" s="202"/>
      <c r="N769" s="641" t="s">
        <v>11</v>
      </c>
      <c r="O769" s="635" t="s">
        <v>12</v>
      </c>
      <c r="P769" s="637" t="s">
        <v>13</v>
      </c>
      <c r="Q769" s="638"/>
      <c r="R769" s="641" t="s">
        <v>14</v>
      </c>
      <c r="S769" s="635" t="s">
        <v>15</v>
      </c>
      <c r="T769" s="635" t="s">
        <v>16</v>
      </c>
      <c r="U769" s="643" t="s">
        <v>17</v>
      </c>
    </row>
    <row r="770" spans="1:21" ht="16.5" customHeight="1">
      <c r="A770" s="233"/>
      <c r="B770" s="239"/>
      <c r="C770" s="642"/>
      <c r="D770" s="636"/>
      <c r="E770" s="154" t="s">
        <v>19</v>
      </c>
      <c r="F770" s="154" t="s">
        <v>20</v>
      </c>
      <c r="G770" s="642"/>
      <c r="H770" s="636"/>
      <c r="I770" s="636"/>
      <c r="J770" s="636"/>
      <c r="K770" s="649"/>
      <c r="L770" s="248"/>
      <c r="M770" s="202"/>
      <c r="N770" s="642"/>
      <c r="O770" s="636"/>
      <c r="P770" s="154" t="s">
        <v>19</v>
      </c>
      <c r="Q770" s="154" t="s">
        <v>20</v>
      </c>
      <c r="R770" s="642"/>
      <c r="S770" s="636"/>
      <c r="T770" s="636"/>
      <c r="U770" s="636"/>
    </row>
    <row r="771" spans="1:21" ht="16.5" customHeight="1">
      <c r="A771" s="233"/>
      <c r="B771" s="239"/>
      <c r="C771" s="159">
        <v>1</v>
      </c>
      <c r="D771" s="159" t="s">
        <v>484</v>
      </c>
      <c r="E771" s="159" t="s">
        <v>21</v>
      </c>
      <c r="F771" s="159"/>
      <c r="G771" s="159" t="s">
        <v>518</v>
      </c>
      <c r="H771" s="159"/>
      <c r="I771" s="159"/>
      <c r="J771" s="159"/>
      <c r="K771" s="250"/>
      <c r="L771" s="248"/>
      <c r="M771" s="202"/>
      <c r="N771" s="159">
        <v>1</v>
      </c>
      <c r="O771" s="159">
        <v>3</v>
      </c>
      <c r="P771" s="159" t="s">
        <v>21</v>
      </c>
      <c r="Q771" s="159"/>
      <c r="R771" s="159" t="s">
        <v>150</v>
      </c>
      <c r="S771" s="159"/>
      <c r="T771" s="159"/>
      <c r="U771" s="159"/>
    </row>
    <row r="772" spans="1:21" ht="16.5" customHeight="1">
      <c r="A772" s="233"/>
      <c r="B772" s="239"/>
      <c r="C772" s="178">
        <v>2</v>
      </c>
      <c r="D772" s="163" t="s">
        <v>519</v>
      </c>
      <c r="E772" s="163"/>
      <c r="F772" s="163" t="s">
        <v>21</v>
      </c>
      <c r="G772" s="155" t="s">
        <v>520</v>
      </c>
      <c r="H772" s="163" t="s">
        <v>32</v>
      </c>
      <c r="I772" s="163">
        <v>43.7</v>
      </c>
      <c r="J772" s="206">
        <v>280995</v>
      </c>
      <c r="K772" s="158">
        <f>I772*J772</f>
        <v>12279481.5</v>
      </c>
      <c r="L772" s="248"/>
      <c r="M772" s="202"/>
      <c r="N772" s="178">
        <v>2</v>
      </c>
      <c r="O772" s="163" t="s">
        <v>521</v>
      </c>
      <c r="P772" s="163"/>
      <c r="Q772" s="163" t="s">
        <v>21</v>
      </c>
      <c r="R772" s="155" t="s">
        <v>522</v>
      </c>
      <c r="S772" s="163" t="s">
        <v>60</v>
      </c>
      <c r="T772" s="163">
        <v>105.19</v>
      </c>
      <c r="U772" s="206">
        <v>35957</v>
      </c>
    </row>
    <row r="773" spans="1:21" ht="16.5" customHeight="1">
      <c r="A773" s="233"/>
      <c r="B773" s="239"/>
      <c r="C773" s="629" t="s">
        <v>41</v>
      </c>
      <c r="D773" s="630"/>
      <c r="E773" s="630"/>
      <c r="F773" s="630"/>
      <c r="G773" s="630"/>
      <c r="H773" s="631"/>
      <c r="I773" s="161"/>
      <c r="J773" s="206"/>
      <c r="K773" s="255">
        <f>SUM(K772)</f>
        <v>12279481.5</v>
      </c>
      <c r="L773" s="248"/>
      <c r="M773" s="202"/>
      <c r="N773" s="629" t="s">
        <v>41</v>
      </c>
      <c r="O773" s="630"/>
      <c r="P773" s="630"/>
      <c r="Q773" s="630"/>
      <c r="R773" s="630"/>
      <c r="S773" s="631"/>
      <c r="T773" s="161"/>
      <c r="U773" s="206"/>
    </row>
    <row r="774" spans="1:21" ht="16.5" customHeight="1">
      <c r="A774" s="233"/>
      <c r="B774" s="239"/>
      <c r="C774" s="632" t="s">
        <v>52</v>
      </c>
      <c r="D774" s="633"/>
      <c r="E774" s="633"/>
      <c r="F774" s="633"/>
      <c r="G774" s="633"/>
      <c r="H774" s="633"/>
      <c r="I774" s="633"/>
      <c r="J774" s="634"/>
      <c r="K774" s="256">
        <f>ROUND(K773,0)</f>
        <v>12279482</v>
      </c>
      <c r="L774" s="248"/>
      <c r="M774" s="202"/>
      <c r="N774" s="632" t="s">
        <v>52</v>
      </c>
      <c r="O774" s="633"/>
      <c r="P774" s="633"/>
      <c r="Q774" s="633"/>
      <c r="R774" s="633"/>
      <c r="S774" s="633"/>
      <c r="T774" s="633"/>
      <c r="U774" s="634"/>
    </row>
    <row r="775" spans="1:21" ht="16.5" customHeight="1">
      <c r="A775" s="233"/>
      <c r="B775" s="239"/>
      <c r="C775" s="153"/>
      <c r="D775" s="153"/>
      <c r="E775" s="153"/>
      <c r="F775" s="153"/>
      <c r="G775" s="153"/>
      <c r="H775" s="153"/>
      <c r="I775" s="153"/>
      <c r="J775" s="308"/>
      <c r="K775" s="349"/>
      <c r="L775" s="248"/>
      <c r="M775" s="202"/>
      <c r="N775" s="153"/>
      <c r="O775" s="153"/>
      <c r="P775" s="153"/>
      <c r="Q775" s="153"/>
      <c r="R775" s="153"/>
      <c r="S775" s="153"/>
      <c r="T775" s="153"/>
      <c r="U775" s="308"/>
    </row>
    <row r="776" spans="1:21" ht="16.5" customHeight="1">
      <c r="A776" s="233"/>
      <c r="B776" s="239"/>
      <c r="C776" s="153"/>
      <c r="D776" s="153"/>
      <c r="E776" s="153"/>
      <c r="F776" s="153"/>
      <c r="G776" s="153"/>
      <c r="H776" s="153"/>
      <c r="I776" s="153"/>
      <c r="J776" s="153"/>
      <c r="K776" s="349"/>
      <c r="L776" s="248"/>
      <c r="M776" s="202"/>
      <c r="N776" s="153"/>
      <c r="O776" s="153"/>
      <c r="P776" s="153"/>
      <c r="Q776" s="153"/>
      <c r="R776" s="153"/>
      <c r="S776" s="153"/>
      <c r="T776" s="153"/>
      <c r="U776" s="153"/>
    </row>
    <row r="777" spans="1:21" ht="16.5" customHeight="1">
      <c r="A777" s="233"/>
      <c r="B777" s="247">
        <v>14</v>
      </c>
      <c r="C777" s="647" t="s">
        <v>523</v>
      </c>
      <c r="D777" s="633"/>
      <c r="E777" s="633"/>
      <c r="F777" s="633"/>
      <c r="G777" s="633"/>
      <c r="H777" s="633"/>
      <c r="I777" s="633"/>
      <c r="J777" s="633"/>
      <c r="K777" s="633"/>
      <c r="L777" s="248"/>
      <c r="M777" s="202"/>
      <c r="N777" s="153"/>
      <c r="O777" s="153"/>
      <c r="P777" s="153"/>
      <c r="Q777" s="153"/>
      <c r="R777" s="153"/>
      <c r="S777" s="153"/>
      <c r="T777" s="153"/>
      <c r="U777" s="153"/>
    </row>
    <row r="778" spans="1:21" ht="16.5" customHeight="1">
      <c r="A778" s="233"/>
      <c r="B778" s="239"/>
      <c r="C778" s="644" t="s">
        <v>10</v>
      </c>
      <c r="D778" s="645"/>
      <c r="E778" s="645"/>
      <c r="F778" s="645"/>
      <c r="G778" s="645"/>
      <c r="H778" s="645"/>
      <c r="I778" s="645"/>
      <c r="J778" s="645"/>
      <c r="K778" s="646"/>
      <c r="L778" s="248"/>
      <c r="M778" s="202"/>
      <c r="N778" s="153"/>
      <c r="O778" s="153"/>
      <c r="P778" s="153"/>
      <c r="Q778" s="153"/>
      <c r="R778" s="153"/>
      <c r="S778" s="153"/>
      <c r="T778" s="153"/>
      <c r="U778" s="153"/>
    </row>
    <row r="779" spans="1:21" ht="16.5" customHeight="1">
      <c r="A779" s="233"/>
      <c r="B779" s="239"/>
      <c r="C779" s="641" t="s">
        <v>11</v>
      </c>
      <c r="D779" s="635" t="s">
        <v>12</v>
      </c>
      <c r="E779" s="637" t="s">
        <v>13</v>
      </c>
      <c r="F779" s="638"/>
      <c r="G779" s="641" t="s">
        <v>14</v>
      </c>
      <c r="H779" s="635" t="s">
        <v>15</v>
      </c>
      <c r="I779" s="635" t="s">
        <v>16</v>
      </c>
      <c r="J779" s="643" t="s">
        <v>17</v>
      </c>
      <c r="K779" s="648" t="s">
        <v>18</v>
      </c>
      <c r="L779" s="248"/>
      <c r="M779" s="202"/>
      <c r="N779" s="153"/>
      <c r="O779" s="153"/>
      <c r="P779" s="153"/>
      <c r="Q779" s="153"/>
      <c r="R779" s="153"/>
      <c r="S779" s="153"/>
      <c r="T779" s="153"/>
      <c r="U779" s="153"/>
    </row>
    <row r="780" spans="1:21" ht="16.5" customHeight="1">
      <c r="A780" s="233"/>
      <c r="B780" s="239"/>
      <c r="C780" s="642"/>
      <c r="D780" s="636"/>
      <c r="E780" s="154" t="s">
        <v>19</v>
      </c>
      <c r="F780" s="154" t="s">
        <v>20</v>
      </c>
      <c r="G780" s="642"/>
      <c r="H780" s="636"/>
      <c r="I780" s="636"/>
      <c r="J780" s="636"/>
      <c r="K780" s="649"/>
      <c r="L780" s="248"/>
      <c r="M780" s="202"/>
      <c r="N780" s="153"/>
      <c r="O780" s="153"/>
      <c r="P780" s="153"/>
      <c r="Q780" s="153"/>
      <c r="R780" s="153"/>
      <c r="S780" s="153"/>
      <c r="T780" s="153"/>
      <c r="U780" s="153"/>
    </row>
    <row r="781" spans="1:21" ht="16.5" customHeight="1">
      <c r="A781" s="233"/>
      <c r="B781" s="239"/>
      <c r="C781" s="159">
        <v>1</v>
      </c>
      <c r="D781" s="159">
        <v>1</v>
      </c>
      <c r="E781" s="159" t="s">
        <v>21</v>
      </c>
      <c r="F781" s="159"/>
      <c r="G781" s="159" t="s">
        <v>54</v>
      </c>
      <c r="H781" s="159"/>
      <c r="I781" s="159"/>
      <c r="J781" s="159"/>
      <c r="K781" s="250"/>
      <c r="L781" s="248"/>
      <c r="M781" s="202"/>
      <c r="N781" s="153"/>
      <c r="O781" s="153"/>
      <c r="P781" s="153"/>
      <c r="Q781" s="153"/>
      <c r="R781" s="153"/>
      <c r="S781" s="153"/>
      <c r="T781" s="153"/>
      <c r="U781" s="153"/>
    </row>
    <row r="782" spans="1:21" ht="16.5" customHeight="1">
      <c r="A782" s="233"/>
      <c r="B782" s="239"/>
      <c r="C782" s="270">
        <v>2</v>
      </c>
      <c r="D782" s="291">
        <v>1.1000000000000001</v>
      </c>
      <c r="E782" s="291"/>
      <c r="F782" s="291"/>
      <c r="G782" s="184" t="s">
        <v>57</v>
      </c>
      <c r="H782" s="291"/>
      <c r="I782" s="291"/>
      <c r="J782" s="291"/>
      <c r="K782" s="296"/>
      <c r="L782" s="248"/>
      <c r="M782" s="202"/>
      <c r="N782" s="153"/>
      <c r="O782" s="153"/>
      <c r="P782" s="153"/>
      <c r="Q782" s="153"/>
      <c r="R782" s="153"/>
      <c r="S782" s="153"/>
      <c r="T782" s="153"/>
      <c r="U782" s="153"/>
    </row>
    <row r="783" spans="1:21" ht="16.5" customHeight="1">
      <c r="A783" s="233"/>
      <c r="B783" s="239"/>
      <c r="C783" s="178">
        <v>3</v>
      </c>
      <c r="D783" s="163" t="s">
        <v>58</v>
      </c>
      <c r="E783" s="163"/>
      <c r="F783" s="163" t="s">
        <v>21</v>
      </c>
      <c r="G783" s="155" t="s">
        <v>59</v>
      </c>
      <c r="H783" s="163" t="s">
        <v>60</v>
      </c>
      <c r="I783" s="163">
        <v>105.19</v>
      </c>
      <c r="J783" s="206">
        <v>2030</v>
      </c>
      <c r="K783" s="158">
        <f t="shared" ref="K783:K784" si="67">I783*J783</f>
        <v>213535.69999999998</v>
      </c>
      <c r="L783" s="248"/>
      <c r="M783" s="202"/>
      <c r="N783" s="153"/>
      <c r="O783" s="153"/>
      <c r="P783" s="153"/>
      <c r="Q783" s="153"/>
      <c r="R783" s="153"/>
      <c r="S783" s="153"/>
      <c r="T783" s="153"/>
      <c r="U783" s="153"/>
    </row>
    <row r="784" spans="1:21" ht="16.5" customHeight="1">
      <c r="A784" s="233"/>
      <c r="B784" s="239"/>
      <c r="C784" s="178">
        <v>4</v>
      </c>
      <c r="D784" s="163" t="s">
        <v>62</v>
      </c>
      <c r="E784" s="163"/>
      <c r="F784" s="163" t="s">
        <v>21</v>
      </c>
      <c r="G784" s="155" t="s">
        <v>63</v>
      </c>
      <c r="H784" s="163" t="s">
        <v>25</v>
      </c>
      <c r="I784" s="164">
        <v>9.14</v>
      </c>
      <c r="J784" s="167">
        <v>2824</v>
      </c>
      <c r="K784" s="166">
        <f t="shared" si="67"/>
        <v>25811.360000000001</v>
      </c>
      <c r="L784" s="248"/>
      <c r="M784" s="202"/>
      <c r="N784" s="153"/>
      <c r="O784" s="153"/>
      <c r="P784" s="153"/>
      <c r="Q784" s="153"/>
      <c r="R784" s="153"/>
      <c r="S784" s="153"/>
      <c r="T784" s="153"/>
      <c r="U784" s="153"/>
    </row>
    <row r="785" spans="1:21" ht="16.5" customHeight="1">
      <c r="A785" s="233"/>
      <c r="B785" s="239"/>
      <c r="C785" s="629" t="s">
        <v>41</v>
      </c>
      <c r="D785" s="630"/>
      <c r="E785" s="630"/>
      <c r="F785" s="630"/>
      <c r="G785" s="630"/>
      <c r="H785" s="631"/>
      <c r="I785" s="161"/>
      <c r="J785" s="162"/>
      <c r="K785" s="255">
        <f>SUM(K783:K784)</f>
        <v>239347.06</v>
      </c>
      <c r="L785" s="248"/>
      <c r="M785" s="202"/>
      <c r="N785" s="153"/>
      <c r="O785" s="153"/>
      <c r="P785" s="153"/>
      <c r="Q785" s="153"/>
      <c r="R785" s="153"/>
      <c r="S785" s="153"/>
      <c r="T785" s="153"/>
      <c r="U785" s="153"/>
    </row>
    <row r="786" spans="1:21" ht="16.5" customHeight="1">
      <c r="A786" s="233"/>
      <c r="B786" s="239"/>
      <c r="C786" s="159">
        <v>5</v>
      </c>
      <c r="D786" s="159">
        <v>2.1</v>
      </c>
      <c r="E786" s="159" t="s">
        <v>21</v>
      </c>
      <c r="F786" s="159"/>
      <c r="G786" s="159" t="s">
        <v>65</v>
      </c>
      <c r="H786" s="159"/>
      <c r="I786" s="159"/>
      <c r="J786" s="159"/>
      <c r="K786" s="250"/>
      <c r="L786" s="248"/>
      <c r="M786" s="202"/>
      <c r="N786" s="153"/>
      <c r="O786" s="153"/>
      <c r="P786" s="153"/>
      <c r="Q786" s="153"/>
      <c r="R786" s="153"/>
      <c r="S786" s="153"/>
      <c r="T786" s="153"/>
      <c r="U786" s="153"/>
    </row>
    <row r="787" spans="1:21" ht="16.5" customHeight="1">
      <c r="A787" s="233"/>
      <c r="B787" s="239"/>
      <c r="C787" s="269">
        <v>6</v>
      </c>
      <c r="D787" s="270" t="s">
        <v>68</v>
      </c>
      <c r="E787" s="270"/>
      <c r="F787" s="270"/>
      <c r="G787" s="271" t="s">
        <v>69</v>
      </c>
      <c r="H787" s="270"/>
      <c r="I787" s="270"/>
      <c r="J787" s="270"/>
      <c r="K787" s="272"/>
      <c r="L787" s="248"/>
      <c r="M787" s="202"/>
      <c r="N787" s="153"/>
      <c r="O787" s="153"/>
      <c r="P787" s="153"/>
      <c r="Q787" s="153"/>
      <c r="R787" s="153"/>
      <c r="S787" s="153"/>
      <c r="T787" s="153"/>
      <c r="U787" s="153"/>
    </row>
    <row r="788" spans="1:21" ht="16.5" customHeight="1">
      <c r="A788" s="233"/>
      <c r="B788" s="239"/>
      <c r="C788" s="275">
        <v>7</v>
      </c>
      <c r="D788" s="178" t="s">
        <v>71</v>
      </c>
      <c r="E788" s="178"/>
      <c r="F788" s="178" t="s">
        <v>21</v>
      </c>
      <c r="G788" s="155" t="s">
        <v>72</v>
      </c>
      <c r="H788" s="178" t="s">
        <v>73</v>
      </c>
      <c r="I788" s="177">
        <v>68.099999999999994</v>
      </c>
      <c r="J788" s="180">
        <v>13594</v>
      </c>
      <c r="K788" s="174">
        <f>I788*J788</f>
        <v>925751.39999999991</v>
      </c>
      <c r="L788" s="248"/>
      <c r="M788" s="202"/>
      <c r="N788" s="153"/>
      <c r="O788" s="153"/>
      <c r="P788" s="153"/>
      <c r="Q788" s="153"/>
      <c r="R788" s="153"/>
      <c r="S788" s="153"/>
      <c r="T788" s="153"/>
      <c r="U788" s="153"/>
    </row>
    <row r="789" spans="1:21" ht="16.5" customHeight="1">
      <c r="A789" s="233"/>
      <c r="B789" s="239"/>
      <c r="C789" s="269">
        <v>8</v>
      </c>
      <c r="D789" s="270" t="s">
        <v>76</v>
      </c>
      <c r="E789" s="270"/>
      <c r="F789" s="270"/>
      <c r="G789" s="271" t="s">
        <v>77</v>
      </c>
      <c r="H789" s="270"/>
      <c r="I789" s="270"/>
      <c r="J789" s="270"/>
      <c r="K789" s="272"/>
      <c r="L789" s="248"/>
      <c r="M789" s="202"/>
      <c r="N789" s="153"/>
      <c r="O789" s="153"/>
      <c r="P789" s="153"/>
      <c r="Q789" s="153"/>
      <c r="R789" s="153"/>
      <c r="S789" s="153"/>
      <c r="T789" s="153"/>
      <c r="U789" s="153"/>
    </row>
    <row r="790" spans="1:21" ht="16.5" customHeight="1">
      <c r="A790" s="233"/>
      <c r="B790" s="239"/>
      <c r="C790" s="275">
        <v>9</v>
      </c>
      <c r="D790" s="178" t="s">
        <v>79</v>
      </c>
      <c r="E790" s="178"/>
      <c r="F790" s="178" t="s">
        <v>21</v>
      </c>
      <c r="G790" s="176" t="s">
        <v>80</v>
      </c>
      <c r="H790" s="178" t="s">
        <v>73</v>
      </c>
      <c r="I790" s="177">
        <v>37.32</v>
      </c>
      <c r="J790" s="167">
        <v>18247</v>
      </c>
      <c r="K790" s="174">
        <f>I790*J790</f>
        <v>680978.04</v>
      </c>
      <c r="L790" s="248"/>
      <c r="M790" s="202"/>
      <c r="N790" s="153"/>
      <c r="O790" s="153"/>
      <c r="P790" s="153"/>
      <c r="Q790" s="153"/>
      <c r="R790" s="153"/>
      <c r="S790" s="153"/>
      <c r="T790" s="153"/>
      <c r="U790" s="153"/>
    </row>
    <row r="791" spans="1:21" ht="16.5" customHeight="1">
      <c r="A791" s="233"/>
      <c r="B791" s="239"/>
      <c r="C791" s="291">
        <v>10</v>
      </c>
      <c r="D791" s="291" t="s">
        <v>336</v>
      </c>
      <c r="E791" s="291"/>
      <c r="F791" s="291"/>
      <c r="G791" s="291" t="s">
        <v>337</v>
      </c>
      <c r="H791" s="291"/>
      <c r="I791" s="291"/>
      <c r="J791" s="291"/>
      <c r="K791" s="296"/>
      <c r="L791" s="248"/>
      <c r="M791" s="202"/>
      <c r="N791" s="153"/>
      <c r="O791" s="153"/>
      <c r="P791" s="153"/>
      <c r="Q791" s="153"/>
      <c r="R791" s="153"/>
      <c r="S791" s="153"/>
      <c r="T791" s="153"/>
      <c r="U791" s="153"/>
    </row>
    <row r="792" spans="1:21" ht="16.5" customHeight="1">
      <c r="A792" s="233"/>
      <c r="B792" s="239"/>
      <c r="C792" s="252">
        <v>11</v>
      </c>
      <c r="D792" s="178" t="s">
        <v>338</v>
      </c>
      <c r="E792" s="178"/>
      <c r="F792" s="178" t="s">
        <v>21</v>
      </c>
      <c r="G792" s="176" t="s">
        <v>339</v>
      </c>
      <c r="H792" s="178" t="s">
        <v>73</v>
      </c>
      <c r="I792" s="178">
        <v>245.95999999999998</v>
      </c>
      <c r="J792" s="306">
        <v>8298</v>
      </c>
      <c r="K792" s="350">
        <f>I792*J792</f>
        <v>2040976.0799999998</v>
      </c>
      <c r="L792" s="248"/>
      <c r="M792" s="202"/>
      <c r="N792" s="153"/>
      <c r="O792" s="153"/>
      <c r="P792" s="153"/>
      <c r="Q792" s="153"/>
      <c r="R792" s="153"/>
      <c r="S792" s="153"/>
      <c r="T792" s="153"/>
      <c r="U792" s="153"/>
    </row>
    <row r="793" spans="1:21" ht="16.5" customHeight="1">
      <c r="A793" s="233"/>
      <c r="B793" s="239"/>
      <c r="C793" s="639" t="s">
        <v>41</v>
      </c>
      <c r="D793" s="640"/>
      <c r="E793" s="640"/>
      <c r="F793" s="640"/>
      <c r="G793" s="640"/>
      <c r="H793" s="153"/>
      <c r="I793" s="175"/>
      <c r="J793" s="179"/>
      <c r="K793" s="279">
        <f>SUM(K787:K792)</f>
        <v>3647705.5199999996</v>
      </c>
      <c r="L793" s="248"/>
      <c r="M793" s="202"/>
      <c r="N793" s="153"/>
      <c r="O793" s="153"/>
      <c r="P793" s="153"/>
      <c r="Q793" s="153"/>
      <c r="R793" s="153"/>
      <c r="S793" s="153"/>
      <c r="T793" s="153"/>
      <c r="U793" s="153"/>
    </row>
    <row r="794" spans="1:21" ht="16.5" customHeight="1">
      <c r="A794" s="233"/>
      <c r="B794" s="239"/>
      <c r="C794" s="159">
        <v>12</v>
      </c>
      <c r="D794" s="159">
        <v>2.2000000000000002</v>
      </c>
      <c r="E794" s="159" t="s">
        <v>21</v>
      </c>
      <c r="F794" s="159"/>
      <c r="G794" s="159" t="s">
        <v>22</v>
      </c>
      <c r="H794" s="159"/>
      <c r="I794" s="159"/>
      <c r="J794" s="159"/>
      <c r="K794" s="250"/>
      <c r="L794" s="248"/>
      <c r="M794" s="202"/>
      <c r="N794" s="153"/>
      <c r="O794" s="153"/>
      <c r="P794" s="153"/>
      <c r="Q794" s="153"/>
      <c r="R794" s="153"/>
      <c r="S794" s="153"/>
      <c r="T794" s="153"/>
      <c r="U794" s="153"/>
    </row>
    <row r="795" spans="1:21" ht="16.5" customHeight="1">
      <c r="A795" s="233"/>
      <c r="B795" s="243"/>
      <c r="C795" s="163">
        <v>13</v>
      </c>
      <c r="D795" s="163" t="s">
        <v>341</v>
      </c>
      <c r="E795" s="163"/>
      <c r="F795" s="163" t="s">
        <v>340</v>
      </c>
      <c r="G795" s="155" t="s">
        <v>342</v>
      </c>
      <c r="H795" s="163" t="s">
        <v>85</v>
      </c>
      <c r="I795" s="163">
        <v>35.99</v>
      </c>
      <c r="J795" s="206">
        <v>64533</v>
      </c>
      <c r="K795" s="158">
        <f t="shared" ref="K795:K797" si="68">I795*J795</f>
        <v>2322542.67</v>
      </c>
      <c r="L795" s="248"/>
      <c r="M795" s="202"/>
      <c r="N795" s="153"/>
      <c r="O795" s="153"/>
      <c r="P795" s="153"/>
      <c r="Q795" s="153"/>
      <c r="R795" s="153"/>
      <c r="S795" s="153"/>
      <c r="T795" s="153"/>
      <c r="U795" s="153"/>
    </row>
    <row r="796" spans="1:21" ht="16.5" customHeight="1">
      <c r="A796" s="233"/>
      <c r="B796" s="239"/>
      <c r="C796" s="163">
        <v>14</v>
      </c>
      <c r="D796" s="163" t="s">
        <v>289</v>
      </c>
      <c r="E796" s="163"/>
      <c r="F796" s="163" t="s">
        <v>340</v>
      </c>
      <c r="G796" s="155" t="s">
        <v>290</v>
      </c>
      <c r="H796" s="163" t="s">
        <v>85</v>
      </c>
      <c r="I796" s="163">
        <v>146.49</v>
      </c>
      <c r="J796" s="206">
        <v>54921</v>
      </c>
      <c r="K796" s="158">
        <f t="shared" si="68"/>
        <v>8045377.29</v>
      </c>
      <c r="L796" s="248"/>
      <c r="M796" s="202"/>
      <c r="N796" s="153"/>
      <c r="O796" s="153"/>
      <c r="P796" s="153"/>
      <c r="Q796" s="153"/>
      <c r="R796" s="153"/>
      <c r="S796" s="153"/>
      <c r="T796" s="153"/>
      <c r="U796" s="153"/>
    </row>
    <row r="797" spans="1:21" ht="16.5" customHeight="1">
      <c r="A797" s="233"/>
      <c r="B797" s="239"/>
      <c r="C797" s="163">
        <v>15</v>
      </c>
      <c r="D797" s="163" t="s">
        <v>83</v>
      </c>
      <c r="E797" s="163"/>
      <c r="F797" s="163" t="s">
        <v>21</v>
      </c>
      <c r="G797" s="155" t="s">
        <v>84</v>
      </c>
      <c r="H797" s="163" t="s">
        <v>85</v>
      </c>
      <c r="I797" s="163">
        <v>10.67</v>
      </c>
      <c r="J797" s="206">
        <v>20619</v>
      </c>
      <c r="K797" s="158">
        <f t="shared" si="68"/>
        <v>220004.73</v>
      </c>
      <c r="L797" s="248"/>
      <c r="M797" s="202"/>
      <c r="N797" s="153"/>
      <c r="O797" s="153"/>
      <c r="P797" s="153"/>
      <c r="Q797" s="153"/>
      <c r="R797" s="153"/>
      <c r="S797" s="153"/>
      <c r="T797" s="153"/>
      <c r="U797" s="153"/>
    </row>
    <row r="798" spans="1:21" ht="16.5" customHeight="1">
      <c r="A798" s="233"/>
      <c r="B798" s="239"/>
      <c r="C798" s="629" t="s">
        <v>41</v>
      </c>
      <c r="D798" s="630"/>
      <c r="E798" s="630"/>
      <c r="F798" s="630"/>
      <c r="G798" s="630"/>
      <c r="H798" s="631"/>
      <c r="I798" s="282"/>
      <c r="J798" s="282"/>
      <c r="K798" s="255">
        <f>SUM(K795:K797)</f>
        <v>10587924.690000001</v>
      </c>
      <c r="L798" s="248"/>
      <c r="M798" s="202"/>
      <c r="N798" s="153"/>
      <c r="O798" s="153"/>
      <c r="P798" s="153"/>
      <c r="Q798" s="153"/>
      <c r="R798" s="153"/>
      <c r="S798" s="153"/>
      <c r="T798" s="153"/>
      <c r="U798" s="153"/>
    </row>
    <row r="799" spans="1:21" ht="16.5" customHeight="1">
      <c r="A799" s="233"/>
      <c r="B799" s="239"/>
      <c r="C799" s="159">
        <v>16</v>
      </c>
      <c r="D799" s="159">
        <v>2.2999999999999998</v>
      </c>
      <c r="E799" s="159" t="s">
        <v>21</v>
      </c>
      <c r="F799" s="159"/>
      <c r="G799" s="159" t="s">
        <v>89</v>
      </c>
      <c r="H799" s="159"/>
      <c r="I799" s="159"/>
      <c r="J799" s="159"/>
      <c r="K799" s="250"/>
      <c r="L799" s="248"/>
      <c r="M799" s="202"/>
      <c r="N799" s="153"/>
      <c r="O799" s="153"/>
      <c r="P799" s="153"/>
      <c r="Q799" s="153"/>
      <c r="R799" s="153"/>
      <c r="S799" s="153"/>
      <c r="T799" s="153"/>
      <c r="U799" s="153"/>
    </row>
    <row r="800" spans="1:21" ht="16.5" customHeight="1">
      <c r="A800" s="233"/>
      <c r="B800" s="239"/>
      <c r="C800" s="163">
        <v>17</v>
      </c>
      <c r="D800" s="183" t="s">
        <v>90</v>
      </c>
      <c r="E800" s="163"/>
      <c r="F800" s="163" t="s">
        <v>21</v>
      </c>
      <c r="G800" s="155" t="s">
        <v>91</v>
      </c>
      <c r="H800" s="163" t="s">
        <v>73</v>
      </c>
      <c r="I800" s="164">
        <v>340.71</v>
      </c>
      <c r="J800" s="167">
        <v>5350</v>
      </c>
      <c r="K800" s="166">
        <f t="shared" ref="K800:K802" si="69">I800*J800</f>
        <v>1822798.5</v>
      </c>
      <c r="L800" s="248"/>
      <c r="M800" s="202"/>
      <c r="N800" s="153"/>
      <c r="O800" s="153"/>
      <c r="P800" s="153"/>
      <c r="Q800" s="153"/>
      <c r="R800" s="153"/>
      <c r="S800" s="153"/>
      <c r="T800" s="153"/>
      <c r="U800" s="153"/>
    </row>
    <row r="801" spans="1:21" ht="16.5" customHeight="1">
      <c r="A801" s="233"/>
      <c r="B801" s="239"/>
      <c r="C801" s="163">
        <v>18</v>
      </c>
      <c r="D801" s="183" t="s">
        <v>93</v>
      </c>
      <c r="E801" s="163"/>
      <c r="F801" s="163" t="s">
        <v>21</v>
      </c>
      <c r="G801" s="155" t="s">
        <v>94</v>
      </c>
      <c r="H801" s="163" t="s">
        <v>95</v>
      </c>
      <c r="I801" s="164">
        <v>6814.2</v>
      </c>
      <c r="J801" s="167">
        <v>1392</v>
      </c>
      <c r="K801" s="166">
        <f t="shared" si="69"/>
        <v>9485366.4000000004</v>
      </c>
      <c r="L801" s="248"/>
      <c r="M801" s="202"/>
      <c r="N801" s="153"/>
      <c r="O801" s="153"/>
      <c r="P801" s="153"/>
      <c r="Q801" s="153"/>
      <c r="R801" s="153"/>
      <c r="S801" s="153"/>
      <c r="T801" s="153"/>
      <c r="U801" s="153"/>
    </row>
    <row r="802" spans="1:21" ht="16.5" customHeight="1">
      <c r="A802" s="233"/>
      <c r="B802" s="239"/>
      <c r="C802" s="163">
        <v>19</v>
      </c>
      <c r="D802" s="183" t="s">
        <v>98</v>
      </c>
      <c r="E802" s="163"/>
      <c r="F802" s="163" t="s">
        <v>21</v>
      </c>
      <c r="G802" s="155" t="s">
        <v>99</v>
      </c>
      <c r="H802" s="163" t="s">
        <v>73</v>
      </c>
      <c r="I802" s="164">
        <v>340.71</v>
      </c>
      <c r="J802" s="167">
        <v>3571</v>
      </c>
      <c r="K802" s="166">
        <f t="shared" si="69"/>
        <v>1216675.4099999999</v>
      </c>
      <c r="L802" s="248"/>
      <c r="M802" s="202"/>
      <c r="N802" s="153"/>
      <c r="O802" s="153"/>
      <c r="P802" s="153"/>
      <c r="Q802" s="153"/>
      <c r="R802" s="153"/>
      <c r="S802" s="153"/>
      <c r="T802" s="153"/>
      <c r="U802" s="153"/>
    </row>
    <row r="803" spans="1:21" ht="16.5" customHeight="1">
      <c r="A803" s="233"/>
      <c r="B803" s="239"/>
      <c r="C803" s="629" t="s">
        <v>41</v>
      </c>
      <c r="D803" s="630"/>
      <c r="E803" s="630"/>
      <c r="F803" s="630"/>
      <c r="G803" s="630"/>
      <c r="H803" s="631"/>
      <c r="I803" s="163"/>
      <c r="J803" s="163"/>
      <c r="K803" s="255">
        <f>SUM(K800:K802)</f>
        <v>12524840.310000001</v>
      </c>
      <c r="L803" s="248"/>
      <c r="M803" s="202"/>
      <c r="N803" s="153"/>
      <c r="O803" s="153"/>
      <c r="P803" s="153"/>
      <c r="Q803" s="153"/>
      <c r="R803" s="153"/>
      <c r="S803" s="153"/>
      <c r="T803" s="153"/>
      <c r="U803" s="153"/>
    </row>
    <row r="804" spans="1:21" ht="16.5" customHeight="1">
      <c r="A804" s="233"/>
      <c r="B804" s="239"/>
      <c r="C804" s="259">
        <v>20</v>
      </c>
      <c r="D804" s="207">
        <v>2.5</v>
      </c>
      <c r="E804" s="207" t="s">
        <v>21</v>
      </c>
      <c r="F804" s="207"/>
      <c r="G804" s="207" t="s">
        <v>291</v>
      </c>
      <c r="H804" s="207"/>
      <c r="I804" s="207"/>
      <c r="J804" s="207"/>
      <c r="K804" s="260"/>
      <c r="L804" s="248"/>
      <c r="M804" s="202"/>
      <c r="N804" s="153"/>
      <c r="O804" s="153"/>
      <c r="P804" s="153"/>
      <c r="Q804" s="153"/>
      <c r="R804" s="153"/>
      <c r="S804" s="153"/>
      <c r="T804" s="153"/>
      <c r="U804" s="153"/>
    </row>
    <row r="805" spans="1:21" ht="16.5" customHeight="1">
      <c r="A805" s="233"/>
      <c r="B805" s="239"/>
      <c r="C805" s="163">
        <v>21</v>
      </c>
      <c r="D805" s="183" t="s">
        <v>292</v>
      </c>
      <c r="E805" s="163"/>
      <c r="F805" s="163" t="s">
        <v>21</v>
      </c>
      <c r="G805" s="155" t="s">
        <v>293</v>
      </c>
      <c r="H805" s="163" t="s">
        <v>73</v>
      </c>
      <c r="I805" s="164">
        <v>23.98</v>
      </c>
      <c r="J805" s="167">
        <v>40659</v>
      </c>
      <c r="K805" s="166">
        <f>I805*J805</f>
        <v>975002.82000000007</v>
      </c>
      <c r="L805" s="248"/>
      <c r="M805" s="202"/>
      <c r="N805" s="153"/>
      <c r="O805" s="153"/>
      <c r="P805" s="153"/>
      <c r="Q805" s="153"/>
      <c r="R805" s="153"/>
      <c r="S805" s="153"/>
      <c r="T805" s="153"/>
      <c r="U805" s="153"/>
    </row>
    <row r="806" spans="1:21" ht="16.5" customHeight="1">
      <c r="A806" s="233"/>
      <c r="B806" s="239"/>
      <c r="C806" s="629" t="s">
        <v>41</v>
      </c>
      <c r="D806" s="630"/>
      <c r="E806" s="630"/>
      <c r="F806" s="630"/>
      <c r="G806" s="630"/>
      <c r="H806" s="631"/>
      <c r="I806" s="163"/>
      <c r="J806" s="163"/>
      <c r="K806" s="255">
        <f>SUM(K805)</f>
        <v>975002.82000000007</v>
      </c>
      <c r="L806" s="248"/>
      <c r="M806" s="202"/>
      <c r="N806" s="153"/>
      <c r="O806" s="153"/>
      <c r="P806" s="153"/>
      <c r="Q806" s="153"/>
      <c r="R806" s="153"/>
      <c r="S806" s="153"/>
      <c r="T806" s="153"/>
      <c r="U806" s="153"/>
    </row>
    <row r="807" spans="1:21" ht="16.5" customHeight="1">
      <c r="A807" s="233"/>
      <c r="B807" s="239"/>
      <c r="C807" s="259">
        <v>22</v>
      </c>
      <c r="D807" s="207">
        <v>2.6</v>
      </c>
      <c r="E807" s="207" t="s">
        <v>21</v>
      </c>
      <c r="F807" s="207"/>
      <c r="G807" s="207" t="s">
        <v>101</v>
      </c>
      <c r="H807" s="207"/>
      <c r="I807" s="207"/>
      <c r="J807" s="207"/>
      <c r="K807" s="260"/>
      <c r="L807" s="248"/>
      <c r="M807" s="202"/>
      <c r="N807" s="153"/>
      <c r="O807" s="153"/>
      <c r="P807" s="153"/>
      <c r="Q807" s="153"/>
      <c r="R807" s="153"/>
      <c r="S807" s="153"/>
      <c r="T807" s="153"/>
      <c r="U807" s="153"/>
    </row>
    <row r="808" spans="1:21" ht="16.5" customHeight="1">
      <c r="A808" s="233"/>
      <c r="B808" s="243"/>
      <c r="C808" s="163">
        <v>23</v>
      </c>
      <c r="D808" s="178" t="s">
        <v>353</v>
      </c>
      <c r="E808" s="178"/>
      <c r="F808" s="178" t="s">
        <v>21</v>
      </c>
      <c r="G808" s="176" t="s">
        <v>354</v>
      </c>
      <c r="H808" s="178" t="s">
        <v>25</v>
      </c>
      <c r="I808" s="178">
        <v>42.2</v>
      </c>
      <c r="J808" s="306">
        <v>25079</v>
      </c>
      <c r="K808" s="307">
        <f t="shared" ref="K808:K809" si="70">I808*J808</f>
        <v>1058333.8</v>
      </c>
      <c r="L808" s="248"/>
      <c r="M808" s="202"/>
      <c r="N808" s="153"/>
      <c r="O808" s="153"/>
      <c r="P808" s="153"/>
      <c r="Q808" s="153"/>
      <c r="R808" s="153"/>
      <c r="S808" s="153"/>
      <c r="T808" s="153"/>
      <c r="U808" s="153"/>
    </row>
    <row r="809" spans="1:21" ht="16.5" customHeight="1">
      <c r="A809" s="233"/>
      <c r="B809" s="243"/>
      <c r="C809" s="275">
        <v>24</v>
      </c>
      <c r="D809" s="183" t="s">
        <v>102</v>
      </c>
      <c r="E809" s="178"/>
      <c r="F809" s="178" t="s">
        <v>21</v>
      </c>
      <c r="G809" s="176" t="s">
        <v>103</v>
      </c>
      <c r="H809" s="178" t="s">
        <v>25</v>
      </c>
      <c r="I809" s="177">
        <v>168.8</v>
      </c>
      <c r="J809" s="180">
        <v>55381</v>
      </c>
      <c r="K809" s="307">
        <f t="shared" si="70"/>
        <v>9348312.8000000007</v>
      </c>
      <c r="L809" s="248"/>
      <c r="M809" s="202"/>
      <c r="N809" s="153"/>
      <c r="O809" s="153"/>
      <c r="P809" s="153"/>
      <c r="Q809" s="153"/>
      <c r="R809" s="153"/>
      <c r="S809" s="153"/>
      <c r="T809" s="153"/>
      <c r="U809" s="153"/>
    </row>
    <row r="810" spans="1:21" ht="16.5" customHeight="1">
      <c r="A810" s="233"/>
      <c r="B810" s="239"/>
      <c r="C810" s="629" t="s">
        <v>41</v>
      </c>
      <c r="D810" s="630"/>
      <c r="E810" s="630"/>
      <c r="F810" s="630"/>
      <c r="G810" s="630"/>
      <c r="H810" s="631"/>
      <c r="I810" s="163"/>
      <c r="J810" s="163"/>
      <c r="K810" s="255">
        <f>SUM(K808:K809)</f>
        <v>10406646.600000001</v>
      </c>
      <c r="L810" s="248"/>
      <c r="M810" s="202"/>
      <c r="N810" s="153"/>
      <c r="O810" s="153"/>
      <c r="P810" s="153"/>
      <c r="Q810" s="153"/>
      <c r="R810" s="153"/>
      <c r="S810" s="153"/>
      <c r="T810" s="153"/>
      <c r="U810" s="153"/>
    </row>
    <row r="811" spans="1:21" ht="16.5" customHeight="1">
      <c r="A811" s="233"/>
      <c r="B811" s="239"/>
      <c r="C811" s="259">
        <v>25</v>
      </c>
      <c r="D811" s="207" t="s">
        <v>105</v>
      </c>
      <c r="E811" s="207" t="s">
        <v>21</v>
      </c>
      <c r="F811" s="207"/>
      <c r="G811" s="207" t="s">
        <v>106</v>
      </c>
      <c r="H811" s="207"/>
      <c r="I811" s="207"/>
      <c r="J811" s="207"/>
      <c r="K811" s="260"/>
      <c r="L811" s="248"/>
      <c r="M811" s="202"/>
      <c r="N811" s="153"/>
      <c r="O811" s="153"/>
      <c r="P811" s="153"/>
      <c r="Q811" s="153"/>
      <c r="R811" s="153"/>
      <c r="S811" s="153"/>
      <c r="T811" s="153"/>
      <c r="U811" s="153"/>
    </row>
    <row r="812" spans="1:21" ht="16.5" customHeight="1">
      <c r="A812" s="233"/>
      <c r="B812" s="243"/>
      <c r="C812" s="163">
        <v>26</v>
      </c>
      <c r="D812" s="183" t="s">
        <v>108</v>
      </c>
      <c r="E812" s="163"/>
      <c r="F812" s="163" t="s">
        <v>21</v>
      </c>
      <c r="G812" s="155" t="s">
        <v>109</v>
      </c>
      <c r="H812" s="163" t="s">
        <v>73</v>
      </c>
      <c r="I812" s="164">
        <v>99.44</v>
      </c>
      <c r="J812" s="167">
        <v>535504</v>
      </c>
      <c r="K812" s="166">
        <f>I812*J812</f>
        <v>53250517.759999998</v>
      </c>
      <c r="L812" s="248"/>
      <c r="M812" s="202"/>
      <c r="N812" s="153"/>
      <c r="O812" s="153"/>
      <c r="P812" s="153"/>
      <c r="Q812" s="153"/>
      <c r="R812" s="153"/>
      <c r="S812" s="153"/>
      <c r="T812" s="153"/>
      <c r="U812" s="153"/>
    </row>
    <row r="813" spans="1:21" ht="16.5" customHeight="1">
      <c r="A813" s="233"/>
      <c r="B813" s="239"/>
      <c r="C813" s="629" t="s">
        <v>41</v>
      </c>
      <c r="D813" s="630"/>
      <c r="E813" s="630"/>
      <c r="F813" s="630"/>
      <c r="G813" s="630"/>
      <c r="H813" s="631"/>
      <c r="I813" s="163"/>
      <c r="J813" s="163"/>
      <c r="K813" s="255">
        <f>SUM(K812)</f>
        <v>53250517.759999998</v>
      </c>
      <c r="L813" s="248"/>
      <c r="M813" s="202"/>
      <c r="N813" s="153"/>
      <c r="O813" s="153"/>
      <c r="P813" s="153"/>
      <c r="Q813" s="153"/>
      <c r="R813" s="153"/>
      <c r="S813" s="153"/>
      <c r="T813" s="153"/>
      <c r="U813" s="153"/>
    </row>
    <row r="814" spans="1:21" ht="16.5" customHeight="1">
      <c r="A814" s="233"/>
      <c r="B814" s="239"/>
      <c r="C814" s="259">
        <v>27</v>
      </c>
      <c r="D814" s="207">
        <v>3.3</v>
      </c>
      <c r="E814" s="207" t="s">
        <v>21</v>
      </c>
      <c r="F814" s="207"/>
      <c r="G814" s="207" t="s">
        <v>111</v>
      </c>
      <c r="H814" s="207"/>
      <c r="I814" s="207"/>
      <c r="J814" s="207"/>
      <c r="K814" s="260"/>
      <c r="L814" s="248"/>
      <c r="M814" s="202"/>
      <c r="N814" s="153"/>
      <c r="O814" s="153"/>
      <c r="P814" s="153"/>
      <c r="Q814" s="153"/>
      <c r="R814" s="153"/>
      <c r="S814" s="153"/>
      <c r="T814" s="153"/>
      <c r="U814" s="153"/>
    </row>
    <row r="815" spans="1:21" ht="16.5" customHeight="1">
      <c r="A815" s="233"/>
      <c r="B815" s="243"/>
      <c r="C815" s="220">
        <v>28</v>
      </c>
      <c r="D815" s="183" t="s">
        <v>112</v>
      </c>
      <c r="E815" s="163"/>
      <c r="F815" s="163" t="s">
        <v>21</v>
      </c>
      <c r="G815" s="155" t="s">
        <v>113</v>
      </c>
      <c r="H815" s="163" t="s">
        <v>114</v>
      </c>
      <c r="I815" s="164">
        <v>8949.27</v>
      </c>
      <c r="J815" s="167">
        <v>5903</v>
      </c>
      <c r="K815" s="166">
        <f t="shared" ref="K815:K816" si="71">I815*J815</f>
        <v>52827540.810000002</v>
      </c>
      <c r="L815" s="248"/>
      <c r="M815" s="202"/>
      <c r="N815" s="153"/>
      <c r="O815" s="153"/>
      <c r="P815" s="153"/>
      <c r="Q815" s="153"/>
      <c r="R815" s="153"/>
      <c r="S815" s="153"/>
      <c r="T815" s="153"/>
      <c r="U815" s="153"/>
    </row>
    <row r="816" spans="1:21" ht="16.5" customHeight="1">
      <c r="A816" s="233"/>
      <c r="B816" s="243"/>
      <c r="C816" s="163">
        <v>29</v>
      </c>
      <c r="D816" s="183" t="s">
        <v>524</v>
      </c>
      <c r="E816" s="163"/>
      <c r="F816" s="163" t="s">
        <v>21</v>
      </c>
      <c r="G816" s="155" t="s">
        <v>525</v>
      </c>
      <c r="H816" s="163" t="s">
        <v>114</v>
      </c>
      <c r="I816" s="164">
        <v>19575</v>
      </c>
      <c r="J816" s="167">
        <v>14837</v>
      </c>
      <c r="K816" s="166">
        <f t="shared" si="71"/>
        <v>290434275</v>
      </c>
      <c r="L816" s="248"/>
      <c r="M816" s="202"/>
      <c r="N816" s="153"/>
      <c r="O816" s="153"/>
      <c r="P816" s="153"/>
      <c r="Q816" s="153"/>
      <c r="R816" s="153"/>
      <c r="S816" s="153"/>
      <c r="T816" s="153"/>
      <c r="U816" s="153"/>
    </row>
    <row r="817" spans="1:21" ht="16.5" customHeight="1">
      <c r="A817" s="233"/>
      <c r="B817" s="239"/>
      <c r="C817" s="629" t="s">
        <v>41</v>
      </c>
      <c r="D817" s="630"/>
      <c r="E817" s="630"/>
      <c r="F817" s="630"/>
      <c r="G817" s="630"/>
      <c r="H817" s="631"/>
      <c r="I817" s="163"/>
      <c r="J817" s="163"/>
      <c r="K817" s="255">
        <f>SUM(K815:K816)</f>
        <v>343261815.81</v>
      </c>
      <c r="L817" s="248"/>
      <c r="M817" s="202"/>
      <c r="N817" s="153"/>
      <c r="O817" s="153"/>
      <c r="P817" s="153"/>
      <c r="Q817" s="153"/>
      <c r="R817" s="153"/>
      <c r="S817" s="153"/>
      <c r="T817" s="153"/>
      <c r="U817" s="153"/>
    </row>
    <row r="818" spans="1:21" ht="16.5" customHeight="1">
      <c r="A818" s="233"/>
      <c r="B818" s="239"/>
      <c r="C818" s="259">
        <v>30</v>
      </c>
      <c r="D818" s="207">
        <v>6</v>
      </c>
      <c r="E818" s="207" t="s">
        <v>21</v>
      </c>
      <c r="F818" s="207"/>
      <c r="G818" s="207" t="s">
        <v>310</v>
      </c>
      <c r="H818" s="207"/>
      <c r="I818" s="207"/>
      <c r="J818" s="207"/>
      <c r="K818" s="260"/>
      <c r="L818" s="248"/>
      <c r="M818" s="202"/>
      <c r="N818" s="153"/>
      <c r="O818" s="153"/>
      <c r="P818" s="153"/>
      <c r="Q818" s="153"/>
      <c r="R818" s="153"/>
      <c r="S818" s="153"/>
      <c r="T818" s="153"/>
      <c r="U818" s="153"/>
    </row>
    <row r="819" spans="1:21" ht="16.5" customHeight="1">
      <c r="A819" s="233"/>
      <c r="B819" s="239"/>
      <c r="C819" s="220">
        <v>31</v>
      </c>
      <c r="D819" s="183" t="s">
        <v>312</v>
      </c>
      <c r="E819" s="163"/>
      <c r="F819" s="163" t="s">
        <v>21</v>
      </c>
      <c r="G819" s="155" t="s">
        <v>313</v>
      </c>
      <c r="H819" s="163" t="s">
        <v>314</v>
      </c>
      <c r="I819" s="164">
        <v>23.98</v>
      </c>
      <c r="J819" s="167">
        <v>220663</v>
      </c>
      <c r="K819" s="166">
        <f>I819*J819</f>
        <v>5291498.74</v>
      </c>
      <c r="L819" s="248"/>
      <c r="M819" s="202"/>
      <c r="N819" s="153"/>
      <c r="O819" s="153"/>
      <c r="P819" s="153"/>
      <c r="Q819" s="153"/>
      <c r="R819" s="153"/>
      <c r="S819" s="153"/>
      <c r="T819" s="153"/>
      <c r="U819" s="153"/>
    </row>
    <row r="820" spans="1:21" ht="16.5" customHeight="1">
      <c r="A820" s="233"/>
      <c r="B820" s="239"/>
      <c r="C820" s="629" t="s">
        <v>41</v>
      </c>
      <c r="D820" s="630"/>
      <c r="E820" s="630"/>
      <c r="F820" s="630"/>
      <c r="G820" s="630"/>
      <c r="H820" s="631"/>
      <c r="I820" s="163"/>
      <c r="J820" s="163"/>
      <c r="K820" s="255">
        <f>SUM(K819)</f>
        <v>5291498.74</v>
      </c>
      <c r="L820" s="248"/>
      <c r="M820" s="202"/>
      <c r="N820" s="153"/>
      <c r="O820" s="153"/>
      <c r="P820" s="153"/>
      <c r="Q820" s="153"/>
      <c r="R820" s="153"/>
      <c r="S820" s="153"/>
      <c r="T820" s="153"/>
      <c r="U820" s="153"/>
    </row>
    <row r="821" spans="1:21" ht="16.5" customHeight="1">
      <c r="A821" s="233"/>
      <c r="B821" s="239"/>
      <c r="C821" s="259">
        <v>32</v>
      </c>
      <c r="D821" s="207">
        <v>8</v>
      </c>
      <c r="E821" s="207" t="s">
        <v>21</v>
      </c>
      <c r="F821" s="207"/>
      <c r="G821" s="207" t="s">
        <v>29</v>
      </c>
      <c r="H821" s="207"/>
      <c r="I821" s="207"/>
      <c r="J821" s="207"/>
      <c r="K821" s="260"/>
      <c r="L821" s="248"/>
      <c r="M821" s="202"/>
      <c r="N821" s="153"/>
      <c r="O821" s="153"/>
      <c r="P821" s="153"/>
      <c r="Q821" s="153"/>
      <c r="R821" s="153"/>
      <c r="S821" s="153"/>
      <c r="T821" s="153"/>
      <c r="U821" s="153"/>
    </row>
    <row r="822" spans="1:21" ht="16.5" customHeight="1">
      <c r="A822" s="233"/>
      <c r="B822" s="239"/>
      <c r="C822" s="163">
        <v>33</v>
      </c>
      <c r="D822" s="178" t="s">
        <v>427</v>
      </c>
      <c r="E822" s="178"/>
      <c r="F822" s="178" t="s">
        <v>21</v>
      </c>
      <c r="G822" s="176" t="s">
        <v>428</v>
      </c>
      <c r="H822" s="178" t="s">
        <v>32</v>
      </c>
      <c r="I822" s="178">
        <v>2</v>
      </c>
      <c r="J822" s="306">
        <v>225629</v>
      </c>
      <c r="K822" s="307">
        <f t="shared" ref="K822:K824" si="72">I822*J822</f>
        <v>451258</v>
      </c>
      <c r="L822" s="248"/>
      <c r="M822" s="202"/>
      <c r="N822" s="153"/>
      <c r="O822" s="153"/>
      <c r="P822" s="153"/>
      <c r="Q822" s="153"/>
      <c r="R822" s="153"/>
      <c r="S822" s="153"/>
      <c r="T822" s="153"/>
      <c r="U822" s="153"/>
    </row>
    <row r="823" spans="1:21" ht="16.5" customHeight="1">
      <c r="A823" s="233"/>
      <c r="B823" s="239"/>
      <c r="C823" s="163">
        <v>34</v>
      </c>
      <c r="D823" s="178" t="s">
        <v>429</v>
      </c>
      <c r="E823" s="178"/>
      <c r="F823" s="178" t="s">
        <v>21</v>
      </c>
      <c r="G823" s="176" t="s">
        <v>430</v>
      </c>
      <c r="H823" s="178" t="s">
        <v>32</v>
      </c>
      <c r="I823" s="178">
        <v>1</v>
      </c>
      <c r="J823" s="306">
        <v>339476</v>
      </c>
      <c r="K823" s="307">
        <f t="shared" si="72"/>
        <v>339476</v>
      </c>
      <c r="L823" s="248"/>
      <c r="M823" s="202"/>
      <c r="N823" s="153"/>
      <c r="O823" s="153"/>
      <c r="P823" s="153"/>
      <c r="Q823" s="153"/>
      <c r="R823" s="153"/>
      <c r="S823" s="153"/>
      <c r="T823" s="153"/>
      <c r="U823" s="153"/>
    </row>
    <row r="824" spans="1:21" ht="16.5" customHeight="1">
      <c r="A824" s="233"/>
      <c r="B824" s="239"/>
      <c r="C824" s="220">
        <v>35</v>
      </c>
      <c r="D824" s="183" t="s">
        <v>431</v>
      </c>
      <c r="E824" s="163"/>
      <c r="F824" s="163" t="s">
        <v>21</v>
      </c>
      <c r="G824" s="155" t="s">
        <v>432</v>
      </c>
      <c r="H824" s="163" t="s">
        <v>32</v>
      </c>
      <c r="I824" s="164">
        <v>1</v>
      </c>
      <c r="J824" s="167">
        <v>374333</v>
      </c>
      <c r="K824" s="307">
        <f t="shared" si="72"/>
        <v>374333</v>
      </c>
      <c r="L824" s="248"/>
      <c r="M824" s="202"/>
      <c r="N824" s="153"/>
      <c r="O824" s="153"/>
      <c r="P824" s="153"/>
      <c r="Q824" s="153"/>
      <c r="R824" s="153"/>
      <c r="S824" s="153"/>
      <c r="T824" s="153"/>
      <c r="U824" s="153"/>
    </row>
    <row r="825" spans="1:21" ht="16.5" customHeight="1">
      <c r="A825" s="233"/>
      <c r="B825" s="239"/>
      <c r="C825" s="629" t="s">
        <v>41</v>
      </c>
      <c r="D825" s="630"/>
      <c r="E825" s="630"/>
      <c r="F825" s="630"/>
      <c r="G825" s="630"/>
      <c r="H825" s="631"/>
      <c r="I825" s="163"/>
      <c r="J825" s="163"/>
      <c r="K825" s="255">
        <f>SUM(K822:K824)</f>
        <v>1165067</v>
      </c>
      <c r="L825" s="248"/>
      <c r="M825" s="202"/>
      <c r="N825" s="153"/>
      <c r="O825" s="153"/>
      <c r="P825" s="153"/>
      <c r="Q825" s="153"/>
      <c r="R825" s="153"/>
      <c r="S825" s="153"/>
      <c r="T825" s="153"/>
      <c r="U825" s="153"/>
    </row>
    <row r="826" spans="1:21" ht="16.5" customHeight="1">
      <c r="A826" s="233"/>
      <c r="B826" s="239"/>
      <c r="C826" s="259">
        <v>36</v>
      </c>
      <c r="D826" s="207">
        <v>4.17</v>
      </c>
      <c r="E826" s="207" t="s">
        <v>21</v>
      </c>
      <c r="F826" s="207"/>
      <c r="G826" s="207" t="s">
        <v>418</v>
      </c>
      <c r="H826" s="207"/>
      <c r="I826" s="207"/>
      <c r="J826" s="207"/>
      <c r="K826" s="260"/>
      <c r="L826" s="248"/>
      <c r="M826" s="202"/>
      <c r="N826" s="153"/>
      <c r="O826" s="153"/>
      <c r="P826" s="153"/>
      <c r="Q826" s="153"/>
      <c r="R826" s="153"/>
      <c r="S826" s="153"/>
      <c r="T826" s="153"/>
      <c r="U826" s="153"/>
    </row>
    <row r="827" spans="1:21" ht="16.5" customHeight="1">
      <c r="A827" s="233"/>
      <c r="B827" s="239"/>
      <c r="C827" s="163">
        <v>37</v>
      </c>
      <c r="D827" s="178" t="s">
        <v>526</v>
      </c>
      <c r="E827" s="178"/>
      <c r="F827" s="178" t="s">
        <v>21</v>
      </c>
      <c r="G827" s="176" t="s">
        <v>527</v>
      </c>
      <c r="H827" s="178" t="s">
        <v>60</v>
      </c>
      <c r="I827" s="178">
        <v>61.69</v>
      </c>
      <c r="J827" s="306">
        <v>204034</v>
      </c>
      <c r="K827" s="307">
        <f t="shared" ref="K827:K828" si="73">I827*J827</f>
        <v>12586857.459999999</v>
      </c>
      <c r="L827" s="248"/>
      <c r="M827" s="202"/>
      <c r="N827" s="153"/>
      <c r="O827" s="153"/>
      <c r="P827" s="153"/>
      <c r="Q827" s="153"/>
      <c r="R827" s="153"/>
      <c r="S827" s="153"/>
      <c r="T827" s="153"/>
      <c r="U827" s="153"/>
    </row>
    <row r="828" spans="1:21" ht="16.5" customHeight="1">
      <c r="A828" s="233"/>
      <c r="B828" s="239"/>
      <c r="C828" s="163">
        <v>38</v>
      </c>
      <c r="D828" s="178" t="s">
        <v>528</v>
      </c>
      <c r="E828" s="178"/>
      <c r="F828" s="178" t="s">
        <v>21</v>
      </c>
      <c r="G828" s="176" t="s">
        <v>529</v>
      </c>
      <c r="H828" s="178" t="s">
        <v>60</v>
      </c>
      <c r="I828" s="178">
        <v>43.5</v>
      </c>
      <c r="J828" s="351">
        <v>265245.01150000002</v>
      </c>
      <c r="K828" s="307">
        <f t="shared" si="73"/>
        <v>11538158.000250001</v>
      </c>
      <c r="L828" s="248"/>
      <c r="M828" s="202"/>
      <c r="N828" s="153"/>
      <c r="O828" s="153"/>
      <c r="P828" s="153"/>
      <c r="Q828" s="153"/>
      <c r="R828" s="153"/>
      <c r="S828" s="153"/>
      <c r="T828" s="153"/>
      <c r="U828" s="153"/>
    </row>
    <row r="829" spans="1:21" ht="16.5" customHeight="1">
      <c r="A829" s="233"/>
      <c r="B829" s="239"/>
      <c r="C829" s="629" t="s">
        <v>41</v>
      </c>
      <c r="D829" s="630"/>
      <c r="E829" s="630"/>
      <c r="F829" s="630"/>
      <c r="G829" s="630"/>
      <c r="H829" s="631"/>
      <c r="I829" s="163"/>
      <c r="J829" s="206"/>
      <c r="K829" s="255">
        <f>SUM(K827:K828)</f>
        <v>24125015.460249998</v>
      </c>
      <c r="L829" s="248"/>
      <c r="M829" s="202"/>
      <c r="N829" s="153"/>
      <c r="O829" s="153"/>
      <c r="P829" s="153"/>
      <c r="Q829" s="153"/>
      <c r="R829" s="153"/>
      <c r="S829" s="153"/>
      <c r="T829" s="153"/>
      <c r="U829" s="153"/>
    </row>
    <row r="830" spans="1:21" ht="16.5" customHeight="1">
      <c r="A830" s="233"/>
      <c r="B830" s="239"/>
      <c r="C830" s="259">
        <v>39</v>
      </c>
      <c r="D830" s="207" t="s">
        <v>410</v>
      </c>
      <c r="E830" s="207" t="s">
        <v>21</v>
      </c>
      <c r="F830" s="207"/>
      <c r="G830" s="207" t="s">
        <v>411</v>
      </c>
      <c r="H830" s="207"/>
      <c r="I830" s="207"/>
      <c r="J830" s="318"/>
      <c r="K830" s="260"/>
      <c r="L830" s="248"/>
      <c r="M830" s="202"/>
      <c r="N830" s="153"/>
      <c r="O830" s="153"/>
      <c r="P830" s="153"/>
      <c r="Q830" s="153"/>
      <c r="R830" s="153"/>
      <c r="S830" s="153"/>
      <c r="T830" s="153"/>
      <c r="U830" s="153"/>
    </row>
    <row r="831" spans="1:21" ht="16.5" customHeight="1">
      <c r="A831" s="233"/>
      <c r="B831" s="239"/>
      <c r="C831" s="163">
        <v>40</v>
      </c>
      <c r="D831" s="178" t="s">
        <v>414</v>
      </c>
      <c r="E831" s="178"/>
      <c r="F831" s="178" t="s">
        <v>21</v>
      </c>
      <c r="G831" s="176" t="s">
        <v>415</v>
      </c>
      <c r="H831" s="178" t="s">
        <v>32</v>
      </c>
      <c r="I831" s="178">
        <v>9</v>
      </c>
      <c r="J831" s="306">
        <v>265245</v>
      </c>
      <c r="K831" s="352">
        <f>I831*J831</f>
        <v>2387205</v>
      </c>
      <c r="L831" s="248"/>
      <c r="M831" s="202"/>
      <c r="N831" s="153"/>
      <c r="O831" s="153"/>
      <c r="P831" s="153"/>
      <c r="Q831" s="153"/>
      <c r="R831" s="153"/>
      <c r="S831" s="153"/>
      <c r="T831" s="153"/>
      <c r="U831" s="153"/>
    </row>
    <row r="832" spans="1:21" ht="16.5" customHeight="1">
      <c r="A832" s="233"/>
      <c r="B832" s="239"/>
      <c r="C832" s="629" t="s">
        <v>41</v>
      </c>
      <c r="D832" s="630"/>
      <c r="E832" s="630"/>
      <c r="F832" s="630"/>
      <c r="G832" s="630"/>
      <c r="H832" s="631"/>
      <c r="I832" s="163"/>
      <c r="J832" s="206"/>
      <c r="K832" s="255">
        <f>SUM(K831)</f>
        <v>2387205</v>
      </c>
      <c r="L832" s="248"/>
      <c r="M832" s="202"/>
      <c r="N832" s="153"/>
      <c r="O832" s="153"/>
      <c r="P832" s="153"/>
      <c r="Q832" s="153"/>
      <c r="R832" s="153"/>
      <c r="S832" s="153"/>
      <c r="T832" s="153"/>
      <c r="U832" s="153"/>
    </row>
    <row r="833" spans="1:21" ht="16.5" customHeight="1">
      <c r="A833" s="233"/>
      <c r="B833" s="239"/>
      <c r="C833" s="632" t="s">
        <v>42</v>
      </c>
      <c r="D833" s="633"/>
      <c r="E833" s="633"/>
      <c r="F833" s="633"/>
      <c r="G833" s="633"/>
      <c r="H833" s="633"/>
      <c r="I833" s="633"/>
      <c r="J833" s="634"/>
      <c r="K833" s="256">
        <f>ROUND(K785+K793+K798+K829+K803+K810+K813+K817+K820+K825+K832+K806,0)</f>
        <v>467862587</v>
      </c>
      <c r="L833" s="248"/>
      <c r="M833" s="202"/>
      <c r="N833" s="153"/>
      <c r="O833" s="153"/>
      <c r="P833" s="153"/>
      <c r="Q833" s="153"/>
      <c r="R833" s="153"/>
      <c r="S833" s="153"/>
      <c r="T833" s="153"/>
      <c r="U833" s="153"/>
    </row>
    <row r="834" spans="1:21" ht="16.5" customHeight="1">
      <c r="A834" s="233"/>
      <c r="B834" s="239"/>
      <c r="C834" s="299"/>
      <c r="D834" s="299"/>
      <c r="E834" s="299"/>
      <c r="F834" s="299"/>
      <c r="G834" s="299"/>
      <c r="H834" s="299"/>
      <c r="I834" s="299"/>
      <c r="J834" s="299"/>
      <c r="K834" s="300"/>
      <c r="L834" s="248"/>
      <c r="M834" s="202"/>
      <c r="N834" s="153"/>
      <c r="O834" s="153"/>
      <c r="P834" s="153"/>
      <c r="Q834" s="153"/>
      <c r="R834" s="153"/>
      <c r="S834" s="153"/>
      <c r="T834" s="153"/>
      <c r="U834" s="153"/>
    </row>
    <row r="835" spans="1:21" ht="16.5" customHeight="1">
      <c r="A835" s="233"/>
      <c r="B835" s="239"/>
      <c r="C835" s="644" t="s">
        <v>203</v>
      </c>
      <c r="D835" s="645"/>
      <c r="E835" s="645"/>
      <c r="F835" s="645"/>
      <c r="G835" s="645"/>
      <c r="H835" s="645"/>
      <c r="I835" s="645"/>
      <c r="J835" s="645"/>
      <c r="K835" s="646"/>
      <c r="L835" s="248"/>
      <c r="M835" s="202"/>
      <c r="N835" s="153"/>
      <c r="O835" s="153"/>
      <c r="P835" s="153"/>
      <c r="Q835" s="153"/>
      <c r="R835" s="153"/>
      <c r="S835" s="153"/>
      <c r="T835" s="153"/>
      <c r="U835" s="153"/>
    </row>
    <row r="836" spans="1:21" ht="16.5" customHeight="1">
      <c r="A836" s="233"/>
      <c r="B836" s="239"/>
      <c r="C836" s="641" t="s">
        <v>11</v>
      </c>
      <c r="D836" s="635" t="s">
        <v>12</v>
      </c>
      <c r="E836" s="637" t="s">
        <v>13</v>
      </c>
      <c r="F836" s="638"/>
      <c r="G836" s="641" t="s">
        <v>14</v>
      </c>
      <c r="H836" s="635" t="s">
        <v>15</v>
      </c>
      <c r="I836" s="635" t="s">
        <v>16</v>
      </c>
      <c r="J836" s="643" t="s">
        <v>17</v>
      </c>
      <c r="K836" s="648" t="s">
        <v>18</v>
      </c>
      <c r="L836" s="248"/>
      <c r="M836" s="202"/>
      <c r="N836" s="153"/>
      <c r="O836" s="153"/>
      <c r="P836" s="153"/>
      <c r="Q836" s="153"/>
      <c r="R836" s="153"/>
      <c r="S836" s="153"/>
      <c r="T836" s="153"/>
      <c r="U836" s="153"/>
    </row>
    <row r="837" spans="1:21" ht="16.5" customHeight="1">
      <c r="A837" s="233"/>
      <c r="B837" s="239"/>
      <c r="C837" s="642"/>
      <c r="D837" s="636"/>
      <c r="E837" s="154" t="s">
        <v>19</v>
      </c>
      <c r="F837" s="154" t="s">
        <v>20</v>
      </c>
      <c r="G837" s="642"/>
      <c r="H837" s="636"/>
      <c r="I837" s="636"/>
      <c r="J837" s="636"/>
      <c r="K837" s="649"/>
      <c r="L837" s="248"/>
      <c r="M837" s="202"/>
      <c r="N837" s="153"/>
      <c r="O837" s="153"/>
      <c r="P837" s="153"/>
      <c r="Q837" s="153"/>
      <c r="R837" s="153"/>
      <c r="S837" s="153"/>
      <c r="T837" s="153"/>
      <c r="U837" s="153"/>
    </row>
    <row r="838" spans="1:21" ht="16.5" customHeight="1">
      <c r="A838" s="233"/>
      <c r="B838" s="239"/>
      <c r="C838" s="159">
        <v>1</v>
      </c>
      <c r="D838" s="159">
        <v>3</v>
      </c>
      <c r="E838" s="159" t="s">
        <v>21</v>
      </c>
      <c r="F838" s="159"/>
      <c r="G838" s="159" t="s">
        <v>150</v>
      </c>
      <c r="H838" s="159"/>
      <c r="I838" s="159"/>
      <c r="J838" s="159"/>
      <c r="K838" s="250"/>
      <c r="L838" s="248"/>
      <c r="M838" s="202"/>
      <c r="N838" s="153"/>
      <c r="O838" s="153"/>
      <c r="P838" s="153"/>
      <c r="Q838" s="153"/>
      <c r="R838" s="153"/>
      <c r="S838" s="153"/>
      <c r="T838" s="153"/>
      <c r="U838" s="153"/>
    </row>
    <row r="839" spans="1:21" ht="16.5" customHeight="1">
      <c r="A839" s="233"/>
      <c r="B839" s="239"/>
      <c r="C839" s="178">
        <v>2</v>
      </c>
      <c r="D839" s="163" t="s">
        <v>530</v>
      </c>
      <c r="E839" s="163"/>
      <c r="F839" s="163" t="s">
        <v>21</v>
      </c>
      <c r="G839" s="155" t="s">
        <v>531</v>
      </c>
      <c r="H839" s="163" t="s">
        <v>60</v>
      </c>
      <c r="I839" s="163">
        <v>105.19</v>
      </c>
      <c r="J839" s="206">
        <v>44946.002469999999</v>
      </c>
      <c r="K839" s="158">
        <f>I839*J839</f>
        <v>4727869.9998193001</v>
      </c>
      <c r="L839" s="248"/>
      <c r="M839" s="202"/>
      <c r="N839" s="153"/>
      <c r="O839" s="153"/>
      <c r="P839" s="153"/>
      <c r="Q839" s="153"/>
      <c r="R839" s="153"/>
      <c r="S839" s="153"/>
      <c r="T839" s="153"/>
      <c r="U839" s="153"/>
    </row>
    <row r="840" spans="1:21" ht="16.5" customHeight="1">
      <c r="A840" s="233"/>
      <c r="B840" s="239"/>
      <c r="C840" s="629" t="s">
        <v>41</v>
      </c>
      <c r="D840" s="630"/>
      <c r="E840" s="630"/>
      <c r="F840" s="630"/>
      <c r="G840" s="630"/>
      <c r="H840" s="631"/>
      <c r="I840" s="161"/>
      <c r="J840" s="206"/>
      <c r="K840" s="255">
        <f>SUM(K839)</f>
        <v>4727869.9998193001</v>
      </c>
      <c r="L840" s="248"/>
      <c r="M840" s="202"/>
      <c r="N840" s="153"/>
      <c r="O840" s="153"/>
      <c r="P840" s="153"/>
      <c r="Q840" s="153"/>
      <c r="R840" s="153"/>
      <c r="S840" s="153"/>
      <c r="T840" s="153"/>
      <c r="U840" s="153"/>
    </row>
    <row r="841" spans="1:21" ht="16.5" customHeight="1">
      <c r="A841" s="233"/>
      <c r="B841" s="239"/>
      <c r="C841" s="159">
        <v>3</v>
      </c>
      <c r="D841" s="159" t="s">
        <v>442</v>
      </c>
      <c r="E841" s="159" t="s">
        <v>21</v>
      </c>
      <c r="F841" s="159"/>
      <c r="G841" s="159" t="s">
        <v>413</v>
      </c>
      <c r="H841" s="159"/>
      <c r="I841" s="159"/>
      <c r="J841" s="214"/>
      <c r="K841" s="250"/>
      <c r="L841" s="248"/>
      <c r="M841" s="202"/>
      <c r="N841" s="153"/>
      <c r="O841" s="153"/>
      <c r="P841" s="153"/>
      <c r="Q841" s="153"/>
      <c r="R841" s="153"/>
      <c r="S841" s="153"/>
      <c r="T841" s="153"/>
      <c r="U841" s="153"/>
    </row>
    <row r="842" spans="1:21" ht="16.5" customHeight="1">
      <c r="A842" s="233"/>
      <c r="B842" s="239"/>
      <c r="C842" s="178">
        <v>4</v>
      </c>
      <c r="D842" s="163" t="s">
        <v>532</v>
      </c>
      <c r="E842" s="163"/>
      <c r="F842" s="163" t="s">
        <v>21</v>
      </c>
      <c r="G842" s="155" t="s">
        <v>533</v>
      </c>
      <c r="H842" s="163" t="s">
        <v>60</v>
      </c>
      <c r="I842" s="163">
        <v>7</v>
      </c>
      <c r="J842" s="353">
        <v>4488597.1430000002</v>
      </c>
      <c r="K842" s="158">
        <f t="shared" ref="K842:K843" si="74">I842*J842</f>
        <v>31420180.001000002</v>
      </c>
      <c r="L842" s="248"/>
      <c r="M842" s="202"/>
      <c r="N842" s="153"/>
      <c r="O842" s="153"/>
      <c r="P842" s="153"/>
      <c r="Q842" s="153"/>
      <c r="R842" s="153"/>
      <c r="S842" s="153"/>
      <c r="T842" s="153"/>
      <c r="U842" s="153"/>
    </row>
    <row r="843" spans="1:21" ht="16.5" customHeight="1">
      <c r="A843" s="233"/>
      <c r="B843" s="239"/>
      <c r="C843" s="178">
        <v>5</v>
      </c>
      <c r="D843" s="163" t="s">
        <v>443</v>
      </c>
      <c r="E843" s="163"/>
      <c r="F843" s="163" t="s">
        <v>21</v>
      </c>
      <c r="G843" s="155" t="s">
        <v>444</v>
      </c>
      <c r="H843" s="163" t="s">
        <v>60</v>
      </c>
      <c r="I843" s="163">
        <v>2</v>
      </c>
      <c r="J843" s="206">
        <v>2343503.2949999999</v>
      </c>
      <c r="K843" s="158">
        <f t="shared" si="74"/>
        <v>4687006.59</v>
      </c>
      <c r="L843" s="248"/>
      <c r="M843" s="202"/>
      <c r="N843" s="153"/>
      <c r="O843" s="153"/>
      <c r="P843" s="153"/>
      <c r="Q843" s="153"/>
      <c r="R843" s="153"/>
      <c r="S843" s="153"/>
      <c r="T843" s="153"/>
      <c r="U843" s="153"/>
    </row>
    <row r="844" spans="1:21" ht="16.5" customHeight="1">
      <c r="A844" s="233"/>
      <c r="B844" s="239"/>
      <c r="C844" s="629" t="s">
        <v>41</v>
      </c>
      <c r="D844" s="630"/>
      <c r="E844" s="630"/>
      <c r="F844" s="630"/>
      <c r="G844" s="630"/>
      <c r="H844" s="631"/>
      <c r="I844" s="161"/>
      <c r="J844" s="162"/>
      <c r="K844" s="255">
        <f>SUM(K842:K843)</f>
        <v>36107186.591000006</v>
      </c>
      <c r="L844" s="248"/>
      <c r="M844" s="202"/>
      <c r="N844" s="153"/>
      <c r="O844" s="153"/>
      <c r="P844" s="153"/>
      <c r="Q844" s="153"/>
      <c r="R844" s="153"/>
      <c r="S844" s="153"/>
      <c r="T844" s="153"/>
      <c r="U844" s="153"/>
    </row>
    <row r="845" spans="1:21" ht="16.5" customHeight="1">
      <c r="A845" s="233"/>
      <c r="B845" s="239"/>
      <c r="C845" s="632" t="s">
        <v>52</v>
      </c>
      <c r="D845" s="633"/>
      <c r="E845" s="633"/>
      <c r="F845" s="633"/>
      <c r="G845" s="633"/>
      <c r="H845" s="633"/>
      <c r="I845" s="633"/>
      <c r="J845" s="634"/>
      <c r="K845" s="256">
        <f>ROUND(K840+K844,0)</f>
        <v>40835057</v>
      </c>
      <c r="L845" s="248"/>
      <c r="M845" s="202"/>
      <c r="N845" s="153"/>
      <c r="O845" s="153"/>
      <c r="P845" s="153"/>
      <c r="Q845" s="153"/>
      <c r="R845" s="153"/>
      <c r="S845" s="153"/>
      <c r="T845" s="153"/>
      <c r="U845" s="153"/>
    </row>
    <row r="846" spans="1:21" ht="16.5" customHeight="1">
      <c r="A846" s="233"/>
      <c r="B846" s="239"/>
      <c r="C846" s="153"/>
      <c r="D846" s="153"/>
      <c r="E846" s="153"/>
      <c r="F846" s="153"/>
      <c r="G846" s="153"/>
      <c r="H846" s="153"/>
      <c r="I846" s="153"/>
      <c r="J846" s="153"/>
      <c r="K846" s="349"/>
      <c r="L846" s="248"/>
      <c r="M846" s="202"/>
      <c r="N846" s="153"/>
      <c r="O846" s="153"/>
      <c r="P846" s="153"/>
      <c r="Q846" s="153"/>
      <c r="R846" s="153"/>
      <c r="S846" s="153"/>
      <c r="T846" s="153"/>
      <c r="U846" s="153"/>
    </row>
    <row r="847" spans="1:21" ht="16.5" customHeight="1">
      <c r="A847" s="233"/>
      <c r="B847" s="239"/>
      <c r="C847" s="153"/>
      <c r="D847" s="153"/>
      <c r="E847" s="153"/>
      <c r="F847" s="153"/>
      <c r="G847" s="153"/>
      <c r="H847" s="153"/>
      <c r="I847" s="153"/>
      <c r="J847" s="153"/>
      <c r="K847" s="349"/>
      <c r="L847" s="248"/>
      <c r="M847" s="202"/>
      <c r="N847" s="153"/>
      <c r="O847" s="153"/>
      <c r="P847" s="153"/>
      <c r="Q847" s="153"/>
      <c r="R847" s="153"/>
      <c r="S847" s="153"/>
      <c r="T847" s="153"/>
      <c r="U847" s="153"/>
    </row>
    <row r="848" spans="1:21" ht="16.5" customHeight="1">
      <c r="A848" s="233"/>
      <c r="B848" s="247">
        <v>15</v>
      </c>
      <c r="C848" s="647" t="s">
        <v>534</v>
      </c>
      <c r="D848" s="633"/>
      <c r="E848" s="633"/>
      <c r="F848" s="633"/>
      <c r="G848" s="633"/>
      <c r="H848" s="633"/>
      <c r="I848" s="633"/>
      <c r="J848" s="633"/>
      <c r="K848" s="633"/>
      <c r="L848" s="248"/>
      <c r="M848" s="202"/>
      <c r="N848" s="647" t="s">
        <v>534</v>
      </c>
      <c r="O848" s="633"/>
      <c r="P848" s="633"/>
      <c r="Q848" s="633"/>
      <c r="R848" s="633"/>
      <c r="S848" s="633"/>
      <c r="T848" s="633"/>
      <c r="U848" s="633"/>
    </row>
    <row r="849" spans="1:21" ht="16.5" customHeight="1">
      <c r="A849" s="233"/>
      <c r="B849" s="239"/>
      <c r="C849" s="644" t="s">
        <v>10</v>
      </c>
      <c r="D849" s="645"/>
      <c r="E849" s="645"/>
      <c r="F849" s="645"/>
      <c r="G849" s="645"/>
      <c r="H849" s="645"/>
      <c r="I849" s="645"/>
      <c r="J849" s="645"/>
      <c r="K849" s="646"/>
      <c r="L849" s="248"/>
      <c r="M849" s="202"/>
      <c r="N849" s="644" t="s">
        <v>10</v>
      </c>
      <c r="O849" s="645"/>
      <c r="P849" s="645"/>
      <c r="Q849" s="645"/>
      <c r="R849" s="645"/>
      <c r="S849" s="645"/>
      <c r="T849" s="645"/>
      <c r="U849" s="646"/>
    </row>
    <row r="850" spans="1:21" ht="16.5" customHeight="1">
      <c r="A850" s="233"/>
      <c r="B850" s="239"/>
      <c r="C850" s="641" t="s">
        <v>11</v>
      </c>
      <c r="D850" s="635" t="s">
        <v>12</v>
      </c>
      <c r="E850" s="637" t="s">
        <v>13</v>
      </c>
      <c r="F850" s="638"/>
      <c r="G850" s="641" t="s">
        <v>14</v>
      </c>
      <c r="H850" s="635" t="s">
        <v>15</v>
      </c>
      <c r="I850" s="635" t="s">
        <v>16</v>
      </c>
      <c r="J850" s="643" t="s">
        <v>17</v>
      </c>
      <c r="K850" s="648" t="s">
        <v>18</v>
      </c>
      <c r="L850" s="248"/>
      <c r="M850" s="202"/>
      <c r="N850" s="641" t="s">
        <v>11</v>
      </c>
      <c r="O850" s="635" t="s">
        <v>12</v>
      </c>
      <c r="P850" s="637" t="s">
        <v>13</v>
      </c>
      <c r="Q850" s="638"/>
      <c r="R850" s="641" t="s">
        <v>14</v>
      </c>
      <c r="S850" s="635" t="s">
        <v>15</v>
      </c>
      <c r="T850" s="635" t="s">
        <v>16</v>
      </c>
      <c r="U850" s="643" t="s">
        <v>17</v>
      </c>
    </row>
    <row r="851" spans="1:21" ht="16.5" customHeight="1">
      <c r="A851" s="233"/>
      <c r="B851" s="239"/>
      <c r="C851" s="642"/>
      <c r="D851" s="636"/>
      <c r="E851" s="154" t="s">
        <v>19</v>
      </c>
      <c r="F851" s="154" t="s">
        <v>20</v>
      </c>
      <c r="G851" s="642"/>
      <c r="H851" s="636"/>
      <c r="I851" s="636"/>
      <c r="J851" s="636"/>
      <c r="K851" s="649"/>
      <c r="L851" s="248"/>
      <c r="M851" s="202"/>
      <c r="N851" s="642"/>
      <c r="O851" s="636"/>
      <c r="P851" s="154" t="s">
        <v>19</v>
      </c>
      <c r="Q851" s="154" t="s">
        <v>20</v>
      </c>
      <c r="R851" s="642"/>
      <c r="S851" s="636"/>
      <c r="T851" s="636"/>
      <c r="U851" s="636"/>
    </row>
    <row r="852" spans="1:21" ht="16.5" customHeight="1">
      <c r="A852" s="233"/>
      <c r="B852" s="239"/>
      <c r="C852" s="159">
        <v>1</v>
      </c>
      <c r="D852" s="159" t="s">
        <v>55</v>
      </c>
      <c r="E852" s="159" t="s">
        <v>21</v>
      </c>
      <c r="F852" s="159"/>
      <c r="G852" s="159" t="s">
        <v>54</v>
      </c>
      <c r="H852" s="159"/>
      <c r="I852" s="159"/>
      <c r="J852" s="159"/>
      <c r="K852" s="250"/>
      <c r="L852" s="248"/>
      <c r="M852" s="202"/>
      <c r="N852" s="159">
        <v>1</v>
      </c>
      <c r="O852" s="159" t="s">
        <v>55</v>
      </c>
      <c r="P852" s="159" t="s">
        <v>21</v>
      </c>
      <c r="Q852" s="159"/>
      <c r="R852" s="159" t="s">
        <v>56</v>
      </c>
      <c r="S852" s="159"/>
      <c r="T852" s="159"/>
      <c r="U852" s="159"/>
    </row>
    <row r="853" spans="1:21" ht="16.5" customHeight="1">
      <c r="A853" s="233"/>
      <c r="B853" s="239"/>
      <c r="C853" s="270">
        <v>2</v>
      </c>
      <c r="D853" s="291"/>
      <c r="E853" s="291"/>
      <c r="F853" s="291"/>
      <c r="G853" s="291" t="s">
        <v>57</v>
      </c>
      <c r="H853" s="291"/>
      <c r="I853" s="291"/>
      <c r="J853" s="291"/>
      <c r="K853" s="296"/>
      <c r="L853" s="248"/>
      <c r="M853" s="202"/>
      <c r="N853" s="207"/>
      <c r="O853" s="159"/>
      <c r="P853" s="159"/>
      <c r="Q853" s="159"/>
      <c r="R853" s="159"/>
      <c r="S853" s="159"/>
      <c r="T853" s="159"/>
      <c r="U853" s="159"/>
    </row>
    <row r="854" spans="1:21" ht="48.75" customHeight="1">
      <c r="A854" s="233"/>
      <c r="B854" s="239"/>
      <c r="C854" s="178">
        <v>3</v>
      </c>
      <c r="D854" s="163" t="s">
        <v>61</v>
      </c>
      <c r="E854" s="163"/>
      <c r="F854" s="163" t="s">
        <v>21</v>
      </c>
      <c r="G854" s="155" t="s">
        <v>59</v>
      </c>
      <c r="H854" s="163" t="s">
        <v>60</v>
      </c>
      <c r="I854" s="163">
        <v>19.309999999999999</v>
      </c>
      <c r="J854" s="206">
        <v>2030</v>
      </c>
      <c r="K854" s="158">
        <f t="shared" ref="K854:K855" si="75">I854*J854</f>
        <v>39199.299999999996</v>
      </c>
      <c r="L854" s="248"/>
      <c r="M854" s="202"/>
      <c r="N854" s="178">
        <v>2</v>
      </c>
      <c r="O854" s="163" t="s">
        <v>61</v>
      </c>
      <c r="P854" s="163"/>
      <c r="Q854" s="163" t="s">
        <v>21</v>
      </c>
      <c r="R854" s="155" t="s">
        <v>59</v>
      </c>
      <c r="S854" s="163" t="s">
        <v>60</v>
      </c>
      <c r="T854" s="163">
        <v>19.309999999999999</v>
      </c>
      <c r="U854" s="206">
        <v>2030</v>
      </c>
    </row>
    <row r="855" spans="1:21" ht="32.25" customHeight="1">
      <c r="A855" s="233"/>
      <c r="B855" s="239"/>
      <c r="C855" s="178">
        <v>4</v>
      </c>
      <c r="D855" s="163" t="s">
        <v>62</v>
      </c>
      <c r="E855" s="163"/>
      <c r="F855" s="163" t="s">
        <v>21</v>
      </c>
      <c r="G855" s="155" t="s">
        <v>63</v>
      </c>
      <c r="H855" s="163" t="s">
        <v>25</v>
      </c>
      <c r="I855" s="164">
        <v>10.4</v>
      </c>
      <c r="J855" s="210">
        <v>2824.038462</v>
      </c>
      <c r="K855" s="166">
        <f t="shared" si="75"/>
        <v>29370.0000048</v>
      </c>
      <c r="L855" s="248"/>
      <c r="M855" s="202"/>
      <c r="N855" s="178">
        <v>3</v>
      </c>
      <c r="O855" s="163" t="s">
        <v>62</v>
      </c>
      <c r="P855" s="163"/>
      <c r="Q855" s="163" t="s">
        <v>21</v>
      </c>
      <c r="R855" s="155" t="s">
        <v>63</v>
      </c>
      <c r="S855" s="163" t="s">
        <v>25</v>
      </c>
      <c r="T855" s="164">
        <v>10.4</v>
      </c>
      <c r="U855" s="167">
        <v>2824</v>
      </c>
    </row>
    <row r="856" spans="1:21" ht="16.5" customHeight="1">
      <c r="A856" s="233"/>
      <c r="B856" s="239"/>
      <c r="C856" s="629" t="s">
        <v>41</v>
      </c>
      <c r="D856" s="630"/>
      <c r="E856" s="630"/>
      <c r="F856" s="630"/>
      <c r="G856" s="630"/>
      <c r="H856" s="631"/>
      <c r="I856" s="161"/>
      <c r="J856" s="162"/>
      <c r="K856" s="255">
        <f>SUM(K854:K855)</f>
        <v>68569.300004799996</v>
      </c>
      <c r="L856" s="248"/>
      <c r="M856" s="202"/>
      <c r="N856" s="629" t="s">
        <v>41</v>
      </c>
      <c r="O856" s="630"/>
      <c r="P856" s="630"/>
      <c r="Q856" s="630"/>
      <c r="R856" s="630"/>
      <c r="S856" s="631"/>
      <c r="T856" s="161"/>
      <c r="U856" s="162"/>
    </row>
    <row r="857" spans="1:21" ht="16.5" customHeight="1">
      <c r="A857" s="233"/>
      <c r="B857" s="239"/>
      <c r="C857" s="159">
        <v>5</v>
      </c>
      <c r="D857" s="159">
        <v>2.1</v>
      </c>
      <c r="E857" s="159" t="s">
        <v>21</v>
      </c>
      <c r="F857" s="159"/>
      <c r="G857" s="159" t="s">
        <v>65</v>
      </c>
      <c r="H857" s="159"/>
      <c r="I857" s="159"/>
      <c r="J857" s="159"/>
      <c r="K857" s="250"/>
      <c r="L857" s="248"/>
      <c r="M857" s="202"/>
      <c r="N857" s="159">
        <v>4</v>
      </c>
      <c r="O857" s="159">
        <v>4</v>
      </c>
      <c r="P857" s="159" t="s">
        <v>21</v>
      </c>
      <c r="Q857" s="159"/>
      <c r="R857" s="159" t="s">
        <v>227</v>
      </c>
      <c r="S857" s="159"/>
      <c r="T857" s="159"/>
      <c r="U857" s="159"/>
    </row>
    <row r="858" spans="1:21" ht="16.5" customHeight="1">
      <c r="A858" s="233"/>
      <c r="B858" s="239"/>
      <c r="C858" s="269">
        <v>6</v>
      </c>
      <c r="D858" s="270" t="s">
        <v>336</v>
      </c>
      <c r="E858" s="270"/>
      <c r="F858" s="270"/>
      <c r="G858" s="271" t="s">
        <v>337</v>
      </c>
      <c r="H858" s="270"/>
      <c r="I858" s="270"/>
      <c r="J858" s="270"/>
      <c r="K858" s="272"/>
      <c r="L858" s="248"/>
      <c r="M858" s="202"/>
      <c r="N858" s="269">
        <v>5</v>
      </c>
      <c r="O858" s="270"/>
      <c r="P858" s="270"/>
      <c r="Q858" s="270"/>
      <c r="R858" s="271" t="s">
        <v>382</v>
      </c>
      <c r="S858" s="270"/>
      <c r="T858" s="270"/>
      <c r="U858" s="270"/>
    </row>
    <row r="859" spans="1:21" ht="16.5" customHeight="1">
      <c r="A859" s="233"/>
      <c r="B859" s="239"/>
      <c r="C859" s="275">
        <v>7</v>
      </c>
      <c r="D859" s="178" t="s">
        <v>338</v>
      </c>
      <c r="E859" s="178"/>
      <c r="F859" s="178" t="s">
        <v>21</v>
      </c>
      <c r="G859" s="155" t="s">
        <v>339</v>
      </c>
      <c r="H859" s="178" t="s">
        <v>73</v>
      </c>
      <c r="I859" s="177">
        <v>128</v>
      </c>
      <c r="J859" s="180">
        <v>8298</v>
      </c>
      <c r="K859" s="174">
        <f>I859*J859</f>
        <v>1062144</v>
      </c>
      <c r="L859" s="248"/>
      <c r="M859" s="202"/>
      <c r="N859" s="275">
        <v>6</v>
      </c>
      <c r="O859" s="178">
        <v>4.0999999999999996</v>
      </c>
      <c r="P859" s="178"/>
      <c r="Q859" s="178" t="s">
        <v>21</v>
      </c>
      <c r="R859" s="155" t="s">
        <v>464</v>
      </c>
      <c r="S859" s="178" t="s">
        <v>73</v>
      </c>
      <c r="T859" s="177">
        <v>102</v>
      </c>
      <c r="U859" s="180">
        <v>19283</v>
      </c>
    </row>
    <row r="860" spans="1:21" ht="16.5" customHeight="1">
      <c r="A860" s="233"/>
      <c r="B860" s="239"/>
      <c r="C860" s="639" t="s">
        <v>41</v>
      </c>
      <c r="D860" s="640"/>
      <c r="E860" s="640"/>
      <c r="F860" s="640"/>
      <c r="G860" s="640"/>
      <c r="H860" s="153"/>
      <c r="I860" s="175"/>
      <c r="J860" s="179"/>
      <c r="K860" s="279">
        <f>SUM(K859)</f>
        <v>1062144</v>
      </c>
      <c r="L860" s="248"/>
      <c r="M860" s="202"/>
      <c r="N860" s="639" t="s">
        <v>41</v>
      </c>
      <c r="O860" s="640"/>
      <c r="P860" s="640"/>
      <c r="Q860" s="640"/>
      <c r="R860" s="640"/>
      <c r="S860" s="153"/>
      <c r="T860" s="175"/>
      <c r="U860" s="179"/>
    </row>
    <row r="861" spans="1:21" ht="18.75" customHeight="1">
      <c r="A861" s="233"/>
      <c r="B861" s="239"/>
      <c r="C861" s="159">
        <v>8</v>
      </c>
      <c r="D861" s="159">
        <v>2.2000000000000002</v>
      </c>
      <c r="E861" s="159" t="s">
        <v>21</v>
      </c>
      <c r="F861" s="159"/>
      <c r="G861" s="159" t="s">
        <v>22</v>
      </c>
      <c r="H861" s="159"/>
      <c r="I861" s="159"/>
      <c r="J861" s="159"/>
      <c r="K861" s="250"/>
      <c r="L861" s="248"/>
      <c r="M861" s="202"/>
      <c r="N861" s="159">
        <v>9</v>
      </c>
      <c r="O861" s="159">
        <v>2.2000000000000002</v>
      </c>
      <c r="P861" s="159" t="s">
        <v>21</v>
      </c>
      <c r="Q861" s="159"/>
      <c r="R861" s="159" t="s">
        <v>22</v>
      </c>
      <c r="S861" s="159"/>
      <c r="T861" s="159"/>
      <c r="U861" s="159"/>
    </row>
    <row r="862" spans="1:21" ht="53.25" customHeight="1">
      <c r="A862" s="233"/>
      <c r="B862" s="239"/>
      <c r="C862" s="163">
        <v>9</v>
      </c>
      <c r="D862" s="163" t="s">
        <v>83</v>
      </c>
      <c r="E862" s="163"/>
      <c r="F862" s="163" t="s">
        <v>21</v>
      </c>
      <c r="G862" s="155" t="s">
        <v>84</v>
      </c>
      <c r="H862" s="163" t="s">
        <v>85</v>
      </c>
      <c r="I862" s="163">
        <v>38.15</v>
      </c>
      <c r="J862" s="206">
        <v>20619.003929999999</v>
      </c>
      <c r="K862" s="158">
        <f t="shared" ref="K862:K866" si="76">I862*J862</f>
        <v>786614.99992949993</v>
      </c>
      <c r="L862" s="248"/>
      <c r="M862" s="202"/>
      <c r="N862" s="163">
        <v>10</v>
      </c>
      <c r="O862" s="163" t="s">
        <v>86</v>
      </c>
      <c r="P862" s="163"/>
      <c r="Q862" s="163" t="s">
        <v>21</v>
      </c>
      <c r="R862" s="155" t="s">
        <v>84</v>
      </c>
      <c r="S862" s="163" t="s">
        <v>88</v>
      </c>
      <c r="T862" s="163">
        <v>38.15</v>
      </c>
      <c r="U862" s="206">
        <v>20619</v>
      </c>
    </row>
    <row r="863" spans="1:21" ht="36.75" customHeight="1">
      <c r="A863" s="233"/>
      <c r="B863" s="239"/>
      <c r="C863" s="163">
        <v>10</v>
      </c>
      <c r="D863" s="163" t="s">
        <v>289</v>
      </c>
      <c r="E863" s="163"/>
      <c r="F863" s="163" t="s">
        <v>21</v>
      </c>
      <c r="G863" s="155" t="s">
        <v>290</v>
      </c>
      <c r="H863" s="163" t="s">
        <v>85</v>
      </c>
      <c r="I863" s="163">
        <v>20</v>
      </c>
      <c r="J863" s="206">
        <v>54921</v>
      </c>
      <c r="K863" s="158">
        <f t="shared" si="76"/>
        <v>1098420</v>
      </c>
      <c r="L863" s="248"/>
      <c r="M863" s="202"/>
      <c r="N863" s="163">
        <v>11</v>
      </c>
      <c r="O863" s="163">
        <v>1.1100000000000001</v>
      </c>
      <c r="P863" s="163"/>
      <c r="Q863" s="163" t="s">
        <v>21</v>
      </c>
      <c r="R863" s="155" t="s">
        <v>232</v>
      </c>
      <c r="S863" s="163" t="s">
        <v>88</v>
      </c>
      <c r="T863" s="163">
        <v>20</v>
      </c>
      <c r="U863" s="206">
        <v>54922</v>
      </c>
    </row>
    <row r="864" spans="1:21" ht="36.75" customHeight="1">
      <c r="A864" s="233"/>
      <c r="B864" s="243"/>
      <c r="C864" s="163">
        <v>11</v>
      </c>
      <c r="D864" s="163" t="s">
        <v>470</v>
      </c>
      <c r="E864" s="163"/>
      <c r="F864" s="163" t="s">
        <v>21</v>
      </c>
      <c r="G864" s="155" t="s">
        <v>471</v>
      </c>
      <c r="H864" s="163" t="s">
        <v>85</v>
      </c>
      <c r="I864" s="163">
        <v>2.08</v>
      </c>
      <c r="J864" s="206">
        <v>113900</v>
      </c>
      <c r="K864" s="158">
        <f t="shared" si="76"/>
        <v>236912</v>
      </c>
      <c r="L864" s="248"/>
      <c r="M864" s="202"/>
      <c r="N864" s="163"/>
      <c r="O864" s="163"/>
      <c r="P864" s="163"/>
      <c r="Q864" s="163"/>
      <c r="R864" s="155"/>
      <c r="S864" s="163"/>
      <c r="T864" s="163"/>
      <c r="U864" s="206"/>
    </row>
    <row r="865" spans="1:21" ht="36.75" customHeight="1">
      <c r="A865" s="233"/>
      <c r="B865" s="243"/>
      <c r="C865" s="163">
        <v>12</v>
      </c>
      <c r="D865" s="163" t="s">
        <v>472</v>
      </c>
      <c r="E865" s="163"/>
      <c r="F865" s="163" t="s">
        <v>21</v>
      </c>
      <c r="G865" s="155" t="s">
        <v>473</v>
      </c>
      <c r="H865" s="163" t="s">
        <v>85</v>
      </c>
      <c r="I865" s="163">
        <v>16.649999999999999</v>
      </c>
      <c r="J865" s="206">
        <v>109981.02099999999</v>
      </c>
      <c r="K865" s="158">
        <f t="shared" si="76"/>
        <v>1831183.9996499997</v>
      </c>
      <c r="L865" s="248"/>
      <c r="M865" s="202"/>
      <c r="N865" s="163"/>
      <c r="O865" s="163"/>
      <c r="P865" s="163"/>
      <c r="Q865" s="163"/>
      <c r="R865" s="155"/>
      <c r="S865" s="163"/>
      <c r="T865" s="163"/>
      <c r="U865" s="206"/>
    </row>
    <row r="866" spans="1:21" ht="36" customHeight="1">
      <c r="A866" s="233"/>
      <c r="B866" s="243"/>
      <c r="C866" s="163">
        <v>13</v>
      </c>
      <c r="D866" s="163" t="s">
        <v>341</v>
      </c>
      <c r="E866" s="163"/>
      <c r="F866" s="163" t="s">
        <v>21</v>
      </c>
      <c r="G866" s="155" t="s">
        <v>342</v>
      </c>
      <c r="H866" s="163" t="s">
        <v>85</v>
      </c>
      <c r="I866" s="163">
        <v>7</v>
      </c>
      <c r="J866" s="206">
        <v>64533</v>
      </c>
      <c r="K866" s="158">
        <f t="shared" si="76"/>
        <v>451731</v>
      </c>
      <c r="L866" s="248"/>
      <c r="M866" s="202"/>
      <c r="N866" s="163">
        <v>12</v>
      </c>
      <c r="O866" s="163" t="s">
        <v>343</v>
      </c>
      <c r="P866" s="163"/>
      <c r="Q866" s="163" t="s">
        <v>21</v>
      </c>
      <c r="R866" s="155" t="s">
        <v>344</v>
      </c>
      <c r="S866" s="163" t="s">
        <v>73</v>
      </c>
      <c r="T866" s="163">
        <v>7</v>
      </c>
      <c r="U866" s="206">
        <v>64533</v>
      </c>
    </row>
    <row r="867" spans="1:21" ht="16.5" customHeight="1">
      <c r="A867" s="233"/>
      <c r="B867" s="239"/>
      <c r="C867" s="629" t="s">
        <v>41</v>
      </c>
      <c r="D867" s="630"/>
      <c r="E867" s="630"/>
      <c r="F867" s="630"/>
      <c r="G867" s="630"/>
      <c r="H867" s="631"/>
      <c r="I867" s="282"/>
      <c r="J867" s="282"/>
      <c r="K867" s="255">
        <f>SUM(K862:K866)</f>
        <v>4404861.9995794995</v>
      </c>
      <c r="L867" s="248"/>
      <c r="M867" s="202"/>
      <c r="N867" s="629" t="s">
        <v>41</v>
      </c>
      <c r="O867" s="630"/>
      <c r="P867" s="630"/>
      <c r="Q867" s="630"/>
      <c r="R867" s="630"/>
      <c r="S867" s="631"/>
      <c r="T867" s="282"/>
      <c r="U867" s="282"/>
    </row>
    <row r="868" spans="1:21" ht="41.25" customHeight="1">
      <c r="A868" s="233"/>
      <c r="B868" s="239"/>
      <c r="C868" s="159">
        <v>14</v>
      </c>
      <c r="D868" s="159">
        <v>2.2999999999999998</v>
      </c>
      <c r="E868" s="159" t="s">
        <v>21</v>
      </c>
      <c r="F868" s="159"/>
      <c r="G868" s="159" t="s">
        <v>89</v>
      </c>
      <c r="H868" s="159"/>
      <c r="I868" s="159"/>
      <c r="J868" s="159"/>
      <c r="K868" s="250"/>
      <c r="L868" s="248"/>
      <c r="M868" s="202"/>
      <c r="N868" s="159">
        <v>13</v>
      </c>
      <c r="O868" s="159">
        <v>2.2999999999999998</v>
      </c>
      <c r="P868" s="159" t="s">
        <v>21</v>
      </c>
      <c r="Q868" s="159"/>
      <c r="R868" s="159" t="s">
        <v>89</v>
      </c>
      <c r="S868" s="159"/>
      <c r="T868" s="159"/>
      <c r="U868" s="159"/>
    </row>
    <row r="869" spans="1:21" ht="31.5" customHeight="1">
      <c r="A869" s="233"/>
      <c r="B869" s="239"/>
      <c r="C869" s="163">
        <v>15</v>
      </c>
      <c r="D869" s="183" t="s">
        <v>90</v>
      </c>
      <c r="E869" s="163"/>
      <c r="F869" s="163" t="s">
        <v>21</v>
      </c>
      <c r="G869" s="155" t="s">
        <v>91</v>
      </c>
      <c r="H869" s="163" t="s">
        <v>73</v>
      </c>
      <c r="I869" s="164">
        <v>89.4</v>
      </c>
      <c r="J869" s="167">
        <v>5350</v>
      </c>
      <c r="K869" s="166">
        <f t="shared" ref="K869:K871" si="77">I869*J869</f>
        <v>478290.00000000006</v>
      </c>
      <c r="L869" s="248"/>
      <c r="M869" s="202"/>
      <c r="N869" s="163">
        <v>14</v>
      </c>
      <c r="O869" s="183">
        <v>1.4</v>
      </c>
      <c r="P869" s="163"/>
      <c r="Q869" s="163" t="s">
        <v>21</v>
      </c>
      <c r="R869" s="155" t="s">
        <v>92</v>
      </c>
      <c r="S869" s="163" t="s">
        <v>73</v>
      </c>
      <c r="T869" s="164">
        <v>89.4</v>
      </c>
      <c r="U869" s="167">
        <v>5350</v>
      </c>
    </row>
    <row r="870" spans="1:21" ht="23.25" customHeight="1">
      <c r="A870" s="233"/>
      <c r="B870" s="239"/>
      <c r="C870" s="163">
        <v>16</v>
      </c>
      <c r="D870" s="183" t="s">
        <v>93</v>
      </c>
      <c r="E870" s="163"/>
      <c r="F870" s="163" t="s">
        <v>21</v>
      </c>
      <c r="G870" s="155" t="s">
        <v>94</v>
      </c>
      <c r="H870" s="163" t="s">
        <v>95</v>
      </c>
      <c r="I870" s="164">
        <v>1788</v>
      </c>
      <c r="J870" s="167">
        <v>1392</v>
      </c>
      <c r="K870" s="166">
        <f t="shared" si="77"/>
        <v>2488896</v>
      </c>
      <c r="L870" s="248"/>
      <c r="M870" s="202"/>
      <c r="N870" s="163">
        <v>15</v>
      </c>
      <c r="O870" s="183">
        <v>1.2</v>
      </c>
      <c r="P870" s="163"/>
      <c r="Q870" s="163" t="s">
        <v>21</v>
      </c>
      <c r="R870" s="155" t="s">
        <v>96</v>
      </c>
      <c r="S870" s="163" t="s">
        <v>97</v>
      </c>
      <c r="T870" s="164">
        <v>1788</v>
      </c>
      <c r="U870" s="167">
        <v>1392</v>
      </c>
    </row>
    <row r="871" spans="1:21" ht="27" customHeight="1">
      <c r="A871" s="233"/>
      <c r="B871" s="239"/>
      <c r="C871" s="163">
        <v>17</v>
      </c>
      <c r="D871" s="183" t="s">
        <v>98</v>
      </c>
      <c r="E871" s="163"/>
      <c r="F871" s="163" t="s">
        <v>21</v>
      </c>
      <c r="G871" s="155" t="s">
        <v>99</v>
      </c>
      <c r="H871" s="163" t="s">
        <v>73</v>
      </c>
      <c r="I871" s="164">
        <v>89.4</v>
      </c>
      <c r="J871" s="167">
        <v>3571</v>
      </c>
      <c r="K871" s="166">
        <f t="shared" si="77"/>
        <v>319247.40000000002</v>
      </c>
      <c r="L871" s="248"/>
      <c r="M871" s="202"/>
      <c r="N871" s="163">
        <v>16</v>
      </c>
      <c r="O871" s="183">
        <v>1.5</v>
      </c>
      <c r="P871" s="163"/>
      <c r="Q871" s="163" t="s">
        <v>21</v>
      </c>
      <c r="R871" s="155" t="s">
        <v>100</v>
      </c>
      <c r="S871" s="163" t="s">
        <v>73</v>
      </c>
      <c r="T871" s="164">
        <v>89.4</v>
      </c>
      <c r="U871" s="167">
        <v>3571</v>
      </c>
    </row>
    <row r="872" spans="1:21" ht="16.5" customHeight="1">
      <c r="A872" s="233"/>
      <c r="B872" s="239"/>
      <c r="C872" s="629" t="s">
        <v>41</v>
      </c>
      <c r="D872" s="630"/>
      <c r="E872" s="630"/>
      <c r="F872" s="630"/>
      <c r="G872" s="630"/>
      <c r="H872" s="631"/>
      <c r="I872" s="163"/>
      <c r="J872" s="163"/>
      <c r="K872" s="255">
        <f>SUM(K869:K871)</f>
        <v>3286433.4</v>
      </c>
      <c r="L872" s="248"/>
      <c r="M872" s="202"/>
      <c r="N872" s="629" t="s">
        <v>41</v>
      </c>
      <c r="O872" s="630"/>
      <c r="P872" s="630"/>
      <c r="Q872" s="630"/>
      <c r="R872" s="630"/>
      <c r="S872" s="631"/>
      <c r="T872" s="163"/>
      <c r="U872" s="163"/>
    </row>
    <row r="873" spans="1:21" ht="16.5" customHeight="1">
      <c r="A873" s="233"/>
      <c r="B873" s="239"/>
      <c r="C873" s="259">
        <v>18</v>
      </c>
      <c r="D873" s="207">
        <v>2.6</v>
      </c>
      <c r="E873" s="207" t="s">
        <v>21</v>
      </c>
      <c r="F873" s="207"/>
      <c r="G873" s="207" t="s">
        <v>291</v>
      </c>
      <c r="H873" s="207"/>
      <c r="I873" s="207"/>
      <c r="J873" s="207"/>
      <c r="K873" s="260"/>
      <c r="L873" s="248"/>
      <c r="M873" s="202"/>
      <c r="N873" s="259">
        <v>17</v>
      </c>
      <c r="O873" s="207">
        <v>2.6</v>
      </c>
      <c r="P873" s="207" t="s">
        <v>21</v>
      </c>
      <c r="Q873" s="207"/>
      <c r="R873" s="207" t="s">
        <v>101</v>
      </c>
      <c r="S873" s="207"/>
      <c r="T873" s="207"/>
      <c r="U873" s="207"/>
    </row>
    <row r="874" spans="1:21" ht="16.5" customHeight="1">
      <c r="A874" s="233"/>
      <c r="B874" s="239"/>
      <c r="C874" s="163">
        <v>19</v>
      </c>
      <c r="D874" s="178" t="s">
        <v>102</v>
      </c>
      <c r="E874" s="178"/>
      <c r="F874" s="178" t="s">
        <v>21</v>
      </c>
      <c r="G874" s="176" t="s">
        <v>293</v>
      </c>
      <c r="H874" s="178" t="s">
        <v>73</v>
      </c>
      <c r="I874" s="178">
        <v>19.669</v>
      </c>
      <c r="J874" s="306">
        <v>40659</v>
      </c>
      <c r="K874" s="307">
        <f t="shared" ref="K874:K875" si="78">I874*J874</f>
        <v>799721.87100000004</v>
      </c>
      <c r="L874" s="248"/>
      <c r="M874" s="202"/>
      <c r="N874" s="163">
        <v>18</v>
      </c>
      <c r="O874" s="178" t="s">
        <v>102</v>
      </c>
      <c r="P874" s="178"/>
      <c r="Q874" s="178" t="s">
        <v>21</v>
      </c>
      <c r="R874" s="176" t="s">
        <v>103</v>
      </c>
      <c r="S874" s="178" t="s">
        <v>25</v>
      </c>
      <c r="T874" s="178">
        <v>63.49</v>
      </c>
      <c r="U874" s="178">
        <v>55381</v>
      </c>
    </row>
    <row r="875" spans="1:21" ht="16.5" customHeight="1">
      <c r="A875" s="233"/>
      <c r="B875" s="239"/>
      <c r="C875" s="163">
        <v>20</v>
      </c>
      <c r="D875" s="163"/>
      <c r="E875" s="163"/>
      <c r="F875" s="163" t="s">
        <v>21</v>
      </c>
      <c r="G875" s="155" t="s">
        <v>391</v>
      </c>
      <c r="H875" s="163" t="s">
        <v>73</v>
      </c>
      <c r="I875" s="163">
        <v>8.234</v>
      </c>
      <c r="J875" s="206">
        <v>55511</v>
      </c>
      <c r="K875" s="307">
        <f t="shared" si="78"/>
        <v>457077.57400000002</v>
      </c>
      <c r="L875" s="248"/>
      <c r="M875" s="202"/>
      <c r="N875" s="220"/>
      <c r="O875" s="311"/>
      <c r="P875" s="311"/>
      <c r="Q875" s="311"/>
      <c r="R875" s="297"/>
      <c r="S875" s="252"/>
      <c r="T875" s="178"/>
      <c r="U875" s="178"/>
    </row>
    <row r="876" spans="1:21" ht="16.5" customHeight="1">
      <c r="A876" s="233"/>
      <c r="B876" s="239"/>
      <c r="C876" s="629" t="s">
        <v>41</v>
      </c>
      <c r="D876" s="630"/>
      <c r="E876" s="630"/>
      <c r="F876" s="630"/>
      <c r="G876" s="630"/>
      <c r="H876" s="631"/>
      <c r="I876" s="163"/>
      <c r="J876" s="163"/>
      <c r="K876" s="255">
        <f>SUM(K874:K875)</f>
        <v>1256799.4450000001</v>
      </c>
      <c r="L876" s="248"/>
      <c r="M876" s="202"/>
      <c r="N876" s="629" t="s">
        <v>41</v>
      </c>
      <c r="O876" s="630"/>
      <c r="P876" s="630"/>
      <c r="Q876" s="630"/>
      <c r="R876" s="630"/>
      <c r="S876" s="631"/>
      <c r="T876" s="163"/>
      <c r="U876" s="163"/>
    </row>
    <row r="877" spans="1:21" ht="16.5" customHeight="1">
      <c r="A877" s="233"/>
      <c r="B877" s="239"/>
      <c r="C877" s="259">
        <v>21</v>
      </c>
      <c r="D877" s="207">
        <v>2.6</v>
      </c>
      <c r="E877" s="207" t="s">
        <v>21</v>
      </c>
      <c r="F877" s="207"/>
      <c r="G877" s="207" t="s">
        <v>101</v>
      </c>
      <c r="H877" s="207"/>
      <c r="I877" s="207"/>
      <c r="J877" s="207"/>
      <c r="K877" s="260"/>
      <c r="L877" s="248"/>
      <c r="M877" s="202"/>
      <c r="N877" s="259">
        <v>19</v>
      </c>
      <c r="O877" s="207">
        <v>5</v>
      </c>
      <c r="P877" s="207" t="s">
        <v>21</v>
      </c>
      <c r="Q877" s="207"/>
      <c r="R877" s="207" t="s">
        <v>107</v>
      </c>
      <c r="S877" s="207"/>
      <c r="T877" s="207"/>
      <c r="U877" s="207"/>
    </row>
    <row r="878" spans="1:21" ht="25.5" customHeight="1">
      <c r="A878" s="233"/>
      <c r="B878" s="243"/>
      <c r="C878" s="163">
        <v>22</v>
      </c>
      <c r="D878" s="183" t="s">
        <v>102</v>
      </c>
      <c r="E878" s="163"/>
      <c r="F878" s="163" t="s">
        <v>21</v>
      </c>
      <c r="G878" s="155" t="s">
        <v>103</v>
      </c>
      <c r="H878" s="163" t="s">
        <v>25</v>
      </c>
      <c r="I878" s="164">
        <v>63.49</v>
      </c>
      <c r="J878" s="167">
        <v>55381.00488</v>
      </c>
      <c r="K878" s="166">
        <f>I878*J878</f>
        <v>3516139.9998312001</v>
      </c>
      <c r="L878" s="248"/>
      <c r="M878" s="202"/>
      <c r="N878" s="163">
        <v>20</v>
      </c>
      <c r="O878" s="183" t="s">
        <v>392</v>
      </c>
      <c r="P878" s="163"/>
      <c r="Q878" s="163" t="s">
        <v>21</v>
      </c>
      <c r="R878" s="155" t="s">
        <v>110</v>
      </c>
      <c r="S878" s="163" t="s">
        <v>73</v>
      </c>
      <c r="T878" s="164">
        <v>16</v>
      </c>
      <c r="U878" s="167">
        <v>535504</v>
      </c>
    </row>
    <row r="879" spans="1:21" ht="16.5" customHeight="1">
      <c r="A879" s="233"/>
      <c r="B879" s="239"/>
      <c r="C879" s="629" t="s">
        <v>41</v>
      </c>
      <c r="D879" s="630"/>
      <c r="E879" s="630"/>
      <c r="F879" s="630"/>
      <c r="G879" s="630"/>
      <c r="H879" s="631"/>
      <c r="I879" s="163"/>
      <c r="J879" s="163"/>
      <c r="K879" s="255">
        <f>SUM(K878)</f>
        <v>3516139.9998312001</v>
      </c>
      <c r="L879" s="248"/>
      <c r="M879" s="202"/>
      <c r="N879" s="629" t="s">
        <v>41</v>
      </c>
      <c r="O879" s="630"/>
      <c r="P879" s="630"/>
      <c r="Q879" s="630"/>
      <c r="R879" s="630"/>
      <c r="S879" s="631"/>
      <c r="T879" s="163"/>
      <c r="U879" s="163"/>
    </row>
    <row r="880" spans="1:21" ht="16.5" customHeight="1">
      <c r="A880" s="233"/>
      <c r="B880" s="239"/>
      <c r="C880" s="259">
        <v>23</v>
      </c>
      <c r="D880" s="207" t="s">
        <v>105</v>
      </c>
      <c r="E880" s="207" t="s">
        <v>21</v>
      </c>
      <c r="F880" s="207"/>
      <c r="G880" s="207" t="s">
        <v>106</v>
      </c>
      <c r="H880" s="207"/>
      <c r="I880" s="207"/>
      <c r="J880" s="207"/>
      <c r="K880" s="260"/>
      <c r="L880" s="248"/>
      <c r="M880" s="202"/>
      <c r="N880" s="259">
        <v>21</v>
      </c>
      <c r="O880" s="207">
        <v>23</v>
      </c>
      <c r="P880" s="207" t="s">
        <v>21</v>
      </c>
      <c r="Q880" s="207"/>
      <c r="R880" s="207" t="s">
        <v>111</v>
      </c>
      <c r="S880" s="207"/>
      <c r="T880" s="207"/>
      <c r="U880" s="207"/>
    </row>
    <row r="881" spans="1:21" ht="45" customHeight="1">
      <c r="A881" s="233"/>
      <c r="B881" s="243"/>
      <c r="C881" s="220">
        <v>24</v>
      </c>
      <c r="D881" s="183" t="s">
        <v>108</v>
      </c>
      <c r="E881" s="163"/>
      <c r="F881" s="163" t="s">
        <v>21</v>
      </c>
      <c r="G881" s="155" t="s">
        <v>109</v>
      </c>
      <c r="H881" s="163" t="s">
        <v>73</v>
      </c>
      <c r="I881" s="164">
        <v>16</v>
      </c>
      <c r="J881" s="167">
        <v>535504</v>
      </c>
      <c r="K881" s="166">
        <f>I881*J881</f>
        <v>8568064</v>
      </c>
      <c r="L881" s="248"/>
      <c r="M881" s="202"/>
      <c r="N881" s="220">
        <v>22</v>
      </c>
      <c r="O881" s="183" t="s">
        <v>115</v>
      </c>
      <c r="P881" s="163"/>
      <c r="Q881" s="163" t="s">
        <v>21</v>
      </c>
      <c r="R881" s="155" t="s">
        <v>113</v>
      </c>
      <c r="S881" s="163" t="s">
        <v>114</v>
      </c>
      <c r="T881" s="164">
        <v>1920</v>
      </c>
      <c r="U881" s="167">
        <v>5903</v>
      </c>
    </row>
    <row r="882" spans="1:21" ht="16.5" customHeight="1">
      <c r="A882" s="233"/>
      <c r="B882" s="239"/>
      <c r="C882" s="629" t="s">
        <v>41</v>
      </c>
      <c r="D882" s="630"/>
      <c r="E882" s="630"/>
      <c r="F882" s="630"/>
      <c r="G882" s="630"/>
      <c r="H882" s="631"/>
      <c r="I882" s="163"/>
      <c r="J882" s="163"/>
      <c r="K882" s="255">
        <f>SUM(K881)</f>
        <v>8568064</v>
      </c>
      <c r="L882" s="248"/>
      <c r="M882" s="202"/>
      <c r="N882" s="629" t="s">
        <v>41</v>
      </c>
      <c r="O882" s="630"/>
      <c r="P882" s="630"/>
      <c r="Q882" s="630"/>
      <c r="R882" s="630"/>
      <c r="S882" s="631"/>
      <c r="T882" s="163"/>
      <c r="U882" s="163"/>
    </row>
    <row r="883" spans="1:21" ht="16.5" customHeight="1">
      <c r="A883" s="233"/>
      <c r="B883" s="239"/>
      <c r="C883" s="259">
        <v>25</v>
      </c>
      <c r="D883" s="207">
        <v>3.3</v>
      </c>
      <c r="E883" s="207" t="s">
        <v>21</v>
      </c>
      <c r="F883" s="207"/>
      <c r="G883" s="207" t="s">
        <v>111</v>
      </c>
      <c r="H883" s="207"/>
      <c r="I883" s="207"/>
      <c r="J883" s="207"/>
      <c r="K883" s="260"/>
      <c r="L883" s="248"/>
      <c r="M883" s="202"/>
      <c r="N883" s="297"/>
      <c r="O883" s="297"/>
      <c r="P883" s="297"/>
      <c r="Q883" s="297"/>
      <c r="R883" s="297"/>
      <c r="S883" s="298"/>
      <c r="T883" s="178"/>
      <c r="U883" s="178"/>
    </row>
    <row r="884" spans="1:21" ht="16.5" customHeight="1">
      <c r="A884" s="233"/>
      <c r="B884" s="243"/>
      <c r="C884" s="220">
        <v>26</v>
      </c>
      <c r="D884" s="183" t="s">
        <v>112</v>
      </c>
      <c r="E884" s="163"/>
      <c r="F884" s="163" t="s">
        <v>21</v>
      </c>
      <c r="G884" s="155" t="s">
        <v>113</v>
      </c>
      <c r="H884" s="163" t="s">
        <v>114</v>
      </c>
      <c r="I884" s="164">
        <v>1920</v>
      </c>
      <c r="J884" s="167">
        <v>5903</v>
      </c>
      <c r="K884" s="166">
        <f>I884*J884</f>
        <v>11333760</v>
      </c>
      <c r="L884" s="248"/>
      <c r="M884" s="202"/>
      <c r="N884" s="297"/>
      <c r="O884" s="297"/>
      <c r="P884" s="297"/>
      <c r="Q884" s="297"/>
      <c r="R884" s="297"/>
      <c r="S884" s="298"/>
      <c r="T884" s="178"/>
      <c r="U884" s="178"/>
    </row>
    <row r="885" spans="1:21" ht="16.5" customHeight="1">
      <c r="A885" s="233"/>
      <c r="B885" s="239"/>
      <c r="C885" s="629" t="s">
        <v>41</v>
      </c>
      <c r="D885" s="630"/>
      <c r="E885" s="630"/>
      <c r="F885" s="630"/>
      <c r="G885" s="630"/>
      <c r="H885" s="631"/>
      <c r="I885" s="163"/>
      <c r="J885" s="163"/>
      <c r="K885" s="255">
        <f>SUM(K884)</f>
        <v>11333760</v>
      </c>
      <c r="L885" s="248"/>
      <c r="M885" s="202"/>
      <c r="N885" s="297"/>
      <c r="O885" s="297"/>
      <c r="P885" s="297"/>
      <c r="Q885" s="297"/>
      <c r="R885" s="297"/>
      <c r="S885" s="298"/>
      <c r="T885" s="178"/>
      <c r="U885" s="178"/>
    </row>
    <row r="886" spans="1:21" ht="16.5" customHeight="1">
      <c r="A886" s="233"/>
      <c r="B886" s="239"/>
      <c r="C886" s="259">
        <v>27</v>
      </c>
      <c r="D886" s="207">
        <v>6</v>
      </c>
      <c r="E886" s="207" t="s">
        <v>21</v>
      </c>
      <c r="F886" s="207"/>
      <c r="G886" s="207" t="s">
        <v>393</v>
      </c>
      <c r="H886" s="207"/>
      <c r="I886" s="207"/>
      <c r="J886" s="207"/>
      <c r="K886" s="260"/>
      <c r="L886" s="248"/>
      <c r="M886" s="202"/>
      <c r="N886" s="259">
        <v>23</v>
      </c>
      <c r="O886" s="207">
        <v>6</v>
      </c>
      <c r="P886" s="207" t="s">
        <v>21</v>
      </c>
      <c r="Q886" s="207"/>
      <c r="R886" s="207" t="s">
        <v>393</v>
      </c>
      <c r="S886" s="207"/>
      <c r="T886" s="207"/>
      <c r="U886" s="207"/>
    </row>
    <row r="887" spans="1:21" ht="57" customHeight="1">
      <c r="A887" s="233"/>
      <c r="B887" s="239"/>
      <c r="C887" s="220">
        <v>28</v>
      </c>
      <c r="D887" s="183" t="s">
        <v>312</v>
      </c>
      <c r="E887" s="163"/>
      <c r="F887" s="163" t="s">
        <v>21</v>
      </c>
      <c r="G887" s="155" t="s">
        <v>313</v>
      </c>
      <c r="H887" s="163" t="s">
        <v>314</v>
      </c>
      <c r="I887" s="164">
        <v>19.669</v>
      </c>
      <c r="J887" s="210">
        <v>220663.02290000001</v>
      </c>
      <c r="K887" s="166">
        <f t="shared" ref="K887:K888" si="79">I887*J887</f>
        <v>4340220.9974201005</v>
      </c>
      <c r="L887" s="248"/>
      <c r="M887" s="202"/>
      <c r="N887" s="220">
        <v>24</v>
      </c>
      <c r="O887" s="183">
        <v>6.1</v>
      </c>
      <c r="P887" s="163"/>
      <c r="Q887" s="163" t="s">
        <v>21</v>
      </c>
      <c r="R887" s="155" t="s">
        <v>494</v>
      </c>
      <c r="S887" s="163" t="s">
        <v>88</v>
      </c>
      <c r="T887" s="164">
        <v>2.08</v>
      </c>
      <c r="U887" s="167">
        <v>113899</v>
      </c>
    </row>
    <row r="888" spans="1:21" ht="29.25" customHeight="1">
      <c r="A888" s="233"/>
      <c r="B888" s="243"/>
      <c r="C888" s="163">
        <v>29</v>
      </c>
      <c r="D888" s="183" t="s">
        <v>425</v>
      </c>
      <c r="E888" s="163"/>
      <c r="F888" s="163" t="s">
        <v>21</v>
      </c>
      <c r="G888" s="155" t="s">
        <v>426</v>
      </c>
      <c r="H888" s="163" t="s">
        <v>314</v>
      </c>
      <c r="I888" s="164">
        <v>10.4</v>
      </c>
      <c r="J888" s="167">
        <v>114289</v>
      </c>
      <c r="K888" s="166">
        <f t="shared" si="79"/>
        <v>1188605.6000000001</v>
      </c>
      <c r="L888" s="248"/>
      <c r="M888" s="202"/>
      <c r="N888" s="163">
        <v>25</v>
      </c>
      <c r="O888" s="183">
        <v>6.2</v>
      </c>
      <c r="P888" s="163"/>
      <c r="Q888" s="163" t="s">
        <v>21</v>
      </c>
      <c r="R888" s="155" t="s">
        <v>497</v>
      </c>
      <c r="S888" s="163" t="s">
        <v>88</v>
      </c>
      <c r="T888" s="164">
        <v>2.08</v>
      </c>
      <c r="U888" s="167">
        <v>109982</v>
      </c>
    </row>
    <row r="889" spans="1:21" ht="16.5" customHeight="1">
      <c r="A889" s="233"/>
      <c r="B889" s="239"/>
      <c r="C889" s="629" t="s">
        <v>41</v>
      </c>
      <c r="D889" s="630"/>
      <c r="E889" s="630"/>
      <c r="F889" s="630"/>
      <c r="G889" s="630"/>
      <c r="H889" s="631"/>
      <c r="I889" s="163"/>
      <c r="J889" s="163"/>
      <c r="K889" s="255">
        <f>SUM(K887:K888)</f>
        <v>5528826.5974201001</v>
      </c>
      <c r="L889" s="248"/>
      <c r="M889" s="202"/>
      <c r="N889" s="629" t="s">
        <v>41</v>
      </c>
      <c r="O889" s="630"/>
      <c r="P889" s="630"/>
      <c r="Q889" s="630"/>
      <c r="R889" s="630"/>
      <c r="S889" s="631"/>
      <c r="T889" s="163"/>
      <c r="U889" s="163"/>
    </row>
    <row r="890" spans="1:21" ht="16.5" customHeight="1">
      <c r="A890" s="233"/>
      <c r="B890" s="239"/>
      <c r="C890" s="259">
        <v>30</v>
      </c>
      <c r="D890" s="207">
        <v>8</v>
      </c>
      <c r="E890" s="207" t="s">
        <v>21</v>
      </c>
      <c r="F890" s="207"/>
      <c r="G890" s="207" t="s">
        <v>535</v>
      </c>
      <c r="H890" s="207"/>
      <c r="I890" s="207"/>
      <c r="J890" s="207"/>
      <c r="K890" s="260"/>
      <c r="L890" s="248"/>
      <c r="M890" s="202"/>
      <c r="N890" s="259">
        <v>31</v>
      </c>
      <c r="O890" s="207">
        <v>20</v>
      </c>
      <c r="P890" s="207" t="s">
        <v>21</v>
      </c>
      <c r="Q890" s="207"/>
      <c r="R890" s="207" t="s">
        <v>29</v>
      </c>
      <c r="S890" s="207"/>
      <c r="T890" s="207"/>
      <c r="U890" s="207"/>
    </row>
    <row r="891" spans="1:21" ht="16.5" customHeight="1">
      <c r="A891" s="233"/>
      <c r="B891" s="239"/>
      <c r="C891" s="163">
        <v>31</v>
      </c>
      <c r="D891" s="178" t="s">
        <v>142</v>
      </c>
      <c r="E891" s="178"/>
      <c r="F891" s="178" t="s">
        <v>21</v>
      </c>
      <c r="G891" s="176" t="s">
        <v>143</v>
      </c>
      <c r="H891" s="178" t="s">
        <v>32</v>
      </c>
      <c r="I891" s="178">
        <v>8</v>
      </c>
      <c r="J891" s="306">
        <v>15733</v>
      </c>
      <c r="K891" s="307">
        <f t="shared" ref="K891:K896" si="80">I891*J891</f>
        <v>125864</v>
      </c>
      <c r="L891" s="248"/>
      <c r="M891" s="202"/>
      <c r="N891" s="163">
        <v>32</v>
      </c>
      <c r="O891" s="178" t="s">
        <v>144</v>
      </c>
      <c r="P891" s="178"/>
      <c r="Q891" s="178" t="s">
        <v>21</v>
      </c>
      <c r="R891" s="176" t="s">
        <v>145</v>
      </c>
      <c r="S891" s="178" t="s">
        <v>146</v>
      </c>
      <c r="T891" s="178">
        <v>8</v>
      </c>
      <c r="U891" s="306">
        <v>15733</v>
      </c>
    </row>
    <row r="892" spans="1:21" ht="16.5" customHeight="1">
      <c r="A892" s="233"/>
      <c r="B892" s="239"/>
      <c r="C892" s="163">
        <v>32</v>
      </c>
      <c r="D892" s="178">
        <v>8.6</v>
      </c>
      <c r="E892" s="178"/>
      <c r="F892" s="178" t="s">
        <v>21</v>
      </c>
      <c r="G892" s="176" t="s">
        <v>147</v>
      </c>
      <c r="H892" s="178" t="s">
        <v>32</v>
      </c>
      <c r="I892" s="178">
        <v>2</v>
      </c>
      <c r="J892" s="306">
        <v>376716</v>
      </c>
      <c r="K892" s="307">
        <f t="shared" si="80"/>
        <v>753432</v>
      </c>
      <c r="L892" s="248"/>
      <c r="M892" s="202"/>
      <c r="N892" s="163">
        <v>33</v>
      </c>
      <c r="O892" s="178">
        <v>20.6</v>
      </c>
      <c r="P892" s="178"/>
      <c r="Q892" s="178" t="s">
        <v>21</v>
      </c>
      <c r="R892" s="178" t="s">
        <v>148</v>
      </c>
      <c r="S892" s="178" t="s">
        <v>32</v>
      </c>
      <c r="T892" s="178">
        <v>2</v>
      </c>
      <c r="U892" s="306">
        <v>480677</v>
      </c>
    </row>
    <row r="893" spans="1:21" ht="69.75" customHeight="1">
      <c r="A893" s="233"/>
      <c r="B893" s="239"/>
      <c r="C893" s="220">
        <v>33</v>
      </c>
      <c r="D893" s="183">
        <v>8.5</v>
      </c>
      <c r="E893" s="163"/>
      <c r="F893" s="163" t="s">
        <v>21</v>
      </c>
      <c r="G893" s="155" t="s">
        <v>149</v>
      </c>
      <c r="H893" s="163" t="s">
        <v>32</v>
      </c>
      <c r="I893" s="164">
        <v>2</v>
      </c>
      <c r="J893" s="167">
        <v>250853</v>
      </c>
      <c r="K893" s="307">
        <f t="shared" si="80"/>
        <v>501706</v>
      </c>
      <c r="L893" s="248"/>
      <c r="M893" s="202"/>
      <c r="N893" s="220">
        <v>34</v>
      </c>
      <c r="O893" s="183">
        <v>8.5</v>
      </c>
      <c r="P893" s="163"/>
      <c r="Q893" s="163" t="s">
        <v>21</v>
      </c>
      <c r="R893" s="155" t="s">
        <v>149</v>
      </c>
      <c r="S893" s="163" t="s">
        <v>32</v>
      </c>
      <c r="T893" s="164">
        <v>2</v>
      </c>
      <c r="U893" s="167">
        <v>250853</v>
      </c>
    </row>
    <row r="894" spans="1:21" ht="16.5" customHeight="1">
      <c r="A894" s="233"/>
      <c r="B894" s="239"/>
      <c r="C894" s="163">
        <v>34</v>
      </c>
      <c r="D894" s="178" t="s">
        <v>427</v>
      </c>
      <c r="E894" s="178"/>
      <c r="F894" s="178" t="s">
        <v>21</v>
      </c>
      <c r="G894" s="176" t="s">
        <v>428</v>
      </c>
      <c r="H894" s="178" t="s">
        <v>32</v>
      </c>
      <c r="I894" s="178">
        <v>2</v>
      </c>
      <c r="J894" s="306">
        <v>225629</v>
      </c>
      <c r="K894" s="307">
        <f t="shared" si="80"/>
        <v>451258</v>
      </c>
      <c r="L894" s="248"/>
      <c r="M894" s="202"/>
      <c r="N894" s="163">
        <v>35</v>
      </c>
      <c r="O894" s="178">
        <v>20.52</v>
      </c>
      <c r="P894" s="178"/>
      <c r="Q894" s="178" t="s">
        <v>21</v>
      </c>
      <c r="R894" s="176" t="s">
        <v>458</v>
      </c>
      <c r="S894" s="178" t="s">
        <v>146</v>
      </c>
      <c r="T894" s="178">
        <v>2</v>
      </c>
      <c r="U894" s="306">
        <v>225630</v>
      </c>
    </row>
    <row r="895" spans="1:21" ht="16.5" customHeight="1">
      <c r="A895" s="233"/>
      <c r="B895" s="239"/>
      <c r="C895" s="163">
        <v>35</v>
      </c>
      <c r="D895" s="178" t="s">
        <v>429</v>
      </c>
      <c r="E895" s="178"/>
      <c r="F895" s="178" t="s">
        <v>21</v>
      </c>
      <c r="G895" s="176" t="s">
        <v>430</v>
      </c>
      <c r="H895" s="178" t="s">
        <v>32</v>
      </c>
      <c r="I895" s="178">
        <v>1</v>
      </c>
      <c r="J895" s="306">
        <v>339476</v>
      </c>
      <c r="K895" s="307">
        <f t="shared" si="80"/>
        <v>339476</v>
      </c>
      <c r="L895" s="248"/>
      <c r="M895" s="202"/>
      <c r="N895" s="163">
        <v>36</v>
      </c>
      <c r="O895" s="178">
        <v>20.53</v>
      </c>
      <c r="P895" s="178"/>
      <c r="Q895" s="178" t="s">
        <v>21</v>
      </c>
      <c r="R895" s="178" t="s">
        <v>465</v>
      </c>
      <c r="S895" s="178" t="s">
        <v>146</v>
      </c>
      <c r="T895" s="178">
        <v>1</v>
      </c>
      <c r="U895" s="306">
        <v>339476</v>
      </c>
    </row>
    <row r="896" spans="1:21" ht="43.5" customHeight="1">
      <c r="A896" s="233"/>
      <c r="B896" s="239"/>
      <c r="C896" s="220">
        <v>36</v>
      </c>
      <c r="D896" s="183" t="s">
        <v>431</v>
      </c>
      <c r="E896" s="163"/>
      <c r="F896" s="163" t="s">
        <v>21</v>
      </c>
      <c r="G896" s="155" t="s">
        <v>432</v>
      </c>
      <c r="H896" s="163" t="s">
        <v>32</v>
      </c>
      <c r="I896" s="164">
        <v>1</v>
      </c>
      <c r="J896" s="167">
        <v>374333</v>
      </c>
      <c r="K896" s="307">
        <f t="shared" si="80"/>
        <v>374333</v>
      </c>
      <c r="L896" s="248"/>
      <c r="M896" s="202"/>
      <c r="N896" s="220">
        <v>37</v>
      </c>
      <c r="O896" s="183">
        <v>20.54</v>
      </c>
      <c r="P896" s="163"/>
      <c r="Q896" s="163" t="s">
        <v>21</v>
      </c>
      <c r="R896" s="155" t="s">
        <v>432</v>
      </c>
      <c r="S896" s="163" t="s">
        <v>146</v>
      </c>
      <c r="T896" s="164">
        <v>1</v>
      </c>
      <c r="U896" s="167">
        <v>374334</v>
      </c>
    </row>
    <row r="897" spans="1:21" ht="16.5" customHeight="1">
      <c r="A897" s="233"/>
      <c r="B897" s="239"/>
      <c r="C897" s="629" t="s">
        <v>41</v>
      </c>
      <c r="D897" s="630"/>
      <c r="E897" s="630"/>
      <c r="F897" s="630"/>
      <c r="G897" s="630"/>
      <c r="H897" s="631"/>
      <c r="I897" s="163"/>
      <c r="J897" s="163"/>
      <c r="K897" s="255">
        <f>SUM(K891:K896)</f>
        <v>2546069</v>
      </c>
      <c r="L897" s="248"/>
      <c r="M897" s="202"/>
      <c r="N897" s="629" t="s">
        <v>41</v>
      </c>
      <c r="O897" s="630"/>
      <c r="P897" s="630"/>
      <c r="Q897" s="630"/>
      <c r="R897" s="630"/>
      <c r="S897" s="631"/>
      <c r="T897" s="163"/>
      <c r="U897" s="163"/>
    </row>
    <row r="898" spans="1:21" ht="16.5" customHeight="1">
      <c r="A898" s="233"/>
      <c r="B898" s="239"/>
      <c r="C898" s="259">
        <v>37</v>
      </c>
      <c r="D898" s="207">
        <v>4.3</v>
      </c>
      <c r="E898" s="207" t="s">
        <v>21</v>
      </c>
      <c r="F898" s="207"/>
      <c r="G898" s="207" t="s">
        <v>234</v>
      </c>
      <c r="H898" s="207"/>
      <c r="I898" s="207"/>
      <c r="J898" s="207"/>
      <c r="K898" s="260"/>
      <c r="L898" s="248"/>
      <c r="M898" s="202"/>
      <c r="N898" s="259">
        <v>38</v>
      </c>
      <c r="O898" s="207">
        <v>4.3</v>
      </c>
      <c r="P898" s="207" t="s">
        <v>21</v>
      </c>
      <c r="Q898" s="207"/>
      <c r="R898" s="207" t="s">
        <v>234</v>
      </c>
      <c r="S898" s="207"/>
      <c r="T898" s="207"/>
      <c r="U898" s="207"/>
    </row>
    <row r="899" spans="1:21" ht="16.5" customHeight="1">
      <c r="A899" s="233"/>
      <c r="B899" s="239"/>
      <c r="C899" s="163">
        <v>38</v>
      </c>
      <c r="D899" s="178" t="s">
        <v>536</v>
      </c>
      <c r="E899" s="178"/>
      <c r="F899" s="178" t="s">
        <v>21</v>
      </c>
      <c r="G899" s="176" t="s">
        <v>537</v>
      </c>
      <c r="H899" s="178" t="s">
        <v>32</v>
      </c>
      <c r="I899" s="178">
        <v>2</v>
      </c>
      <c r="J899" s="306">
        <v>33393</v>
      </c>
      <c r="K899" s="307">
        <f t="shared" ref="K899:K901" si="81">I899*J899</f>
        <v>66786</v>
      </c>
      <c r="L899" s="248"/>
      <c r="M899" s="202"/>
      <c r="N899" s="163">
        <v>39</v>
      </c>
      <c r="O899" s="178" t="s">
        <v>536</v>
      </c>
      <c r="P899" s="178"/>
      <c r="Q899" s="178" t="s">
        <v>21</v>
      </c>
      <c r="R899" s="176" t="s">
        <v>537</v>
      </c>
      <c r="S899" s="178" t="s">
        <v>32</v>
      </c>
      <c r="T899" s="178">
        <v>2</v>
      </c>
      <c r="U899" s="178">
        <v>33393</v>
      </c>
    </row>
    <row r="900" spans="1:21" ht="16.5" customHeight="1">
      <c r="A900" s="233"/>
      <c r="B900" s="239"/>
      <c r="C900" s="163">
        <v>39</v>
      </c>
      <c r="D900" s="178" t="s">
        <v>119</v>
      </c>
      <c r="E900" s="178"/>
      <c r="F900" s="178" t="s">
        <v>21</v>
      </c>
      <c r="G900" s="176" t="s">
        <v>120</v>
      </c>
      <c r="H900" s="178" t="s">
        <v>32</v>
      </c>
      <c r="I900" s="178">
        <v>7</v>
      </c>
      <c r="J900" s="306">
        <v>66335</v>
      </c>
      <c r="K900" s="307">
        <f t="shared" si="81"/>
        <v>464345</v>
      </c>
      <c r="L900" s="248"/>
      <c r="M900" s="202"/>
      <c r="N900" s="163">
        <v>40</v>
      </c>
      <c r="O900" s="178" t="s">
        <v>119</v>
      </c>
      <c r="P900" s="178"/>
      <c r="Q900" s="178" t="s">
        <v>21</v>
      </c>
      <c r="R900" s="176" t="s">
        <v>120</v>
      </c>
      <c r="S900" s="178" t="s">
        <v>32</v>
      </c>
      <c r="T900" s="178">
        <v>7</v>
      </c>
      <c r="U900" s="178">
        <v>66335</v>
      </c>
    </row>
    <row r="901" spans="1:21" ht="16.5" customHeight="1">
      <c r="A901" s="233"/>
      <c r="B901" s="239"/>
      <c r="C901" s="220">
        <v>40</v>
      </c>
      <c r="D901" s="163" t="s">
        <v>235</v>
      </c>
      <c r="E901" s="163"/>
      <c r="F901" s="163" t="s">
        <v>21</v>
      </c>
      <c r="G901" s="155" t="s">
        <v>236</v>
      </c>
      <c r="H901" s="163" t="s">
        <v>32</v>
      </c>
      <c r="I901" s="163">
        <v>2</v>
      </c>
      <c r="J901" s="206">
        <v>102150</v>
      </c>
      <c r="K901" s="307">
        <f t="shared" si="81"/>
        <v>204300</v>
      </c>
      <c r="L901" s="248"/>
      <c r="M901" s="202"/>
      <c r="N901" s="220">
        <v>41</v>
      </c>
      <c r="O901" s="163" t="s">
        <v>235</v>
      </c>
      <c r="P901" s="163"/>
      <c r="Q901" s="163" t="s">
        <v>21</v>
      </c>
      <c r="R901" s="155" t="s">
        <v>236</v>
      </c>
      <c r="S901" s="163" t="s">
        <v>32</v>
      </c>
      <c r="T901" s="163">
        <v>2</v>
      </c>
      <c r="U901" s="163">
        <v>102150</v>
      </c>
    </row>
    <row r="902" spans="1:21" ht="16.5" customHeight="1">
      <c r="A902" s="233"/>
      <c r="B902" s="239"/>
      <c r="C902" s="629" t="s">
        <v>41</v>
      </c>
      <c r="D902" s="630"/>
      <c r="E902" s="630"/>
      <c r="F902" s="630"/>
      <c r="G902" s="630"/>
      <c r="H902" s="631"/>
      <c r="I902" s="163"/>
      <c r="J902" s="206"/>
      <c r="K902" s="255">
        <f>SUM(K899:K901)</f>
        <v>735431</v>
      </c>
      <c r="L902" s="248"/>
      <c r="M902" s="202"/>
      <c r="N902" s="629" t="s">
        <v>41</v>
      </c>
      <c r="O902" s="630"/>
      <c r="P902" s="630"/>
      <c r="Q902" s="630"/>
      <c r="R902" s="630"/>
      <c r="S902" s="631"/>
      <c r="T902" s="163"/>
      <c r="U902" s="163"/>
    </row>
    <row r="903" spans="1:21" ht="16.5" customHeight="1">
      <c r="A903" s="233"/>
      <c r="B903" s="239"/>
      <c r="C903" s="259">
        <v>41</v>
      </c>
      <c r="D903" s="207">
        <v>4.4000000000000004</v>
      </c>
      <c r="E903" s="207" t="s">
        <v>21</v>
      </c>
      <c r="F903" s="207"/>
      <c r="G903" s="207" t="s">
        <v>121</v>
      </c>
      <c r="H903" s="207"/>
      <c r="I903" s="207"/>
      <c r="J903" s="318"/>
      <c r="K903" s="260"/>
      <c r="L903" s="248"/>
      <c r="M903" s="202"/>
      <c r="N903" s="259">
        <v>42</v>
      </c>
      <c r="O903" s="207">
        <v>4.4000000000000004</v>
      </c>
      <c r="P903" s="207" t="s">
        <v>21</v>
      </c>
      <c r="Q903" s="207"/>
      <c r="R903" s="207" t="s">
        <v>121</v>
      </c>
      <c r="S903" s="207"/>
      <c r="T903" s="207"/>
      <c r="U903" s="207"/>
    </row>
    <row r="904" spans="1:21" ht="16.5" customHeight="1">
      <c r="A904" s="233"/>
      <c r="B904" s="243"/>
      <c r="C904" s="163">
        <v>42</v>
      </c>
      <c r="D904" s="178" t="s">
        <v>538</v>
      </c>
      <c r="E904" s="178"/>
      <c r="F904" s="178" t="s">
        <v>21</v>
      </c>
      <c r="G904" s="176" t="s">
        <v>539</v>
      </c>
      <c r="H904" s="178" t="s">
        <v>32</v>
      </c>
      <c r="I904" s="178">
        <v>2</v>
      </c>
      <c r="J904" s="306">
        <v>80092</v>
      </c>
      <c r="K904" s="352">
        <f t="shared" ref="K904:K907" si="82">I904*J904</f>
        <v>160184</v>
      </c>
      <c r="L904" s="248"/>
      <c r="M904" s="202"/>
      <c r="N904" s="163">
        <v>43</v>
      </c>
      <c r="O904" s="178" t="s">
        <v>538</v>
      </c>
      <c r="P904" s="178"/>
      <c r="Q904" s="178" t="s">
        <v>21</v>
      </c>
      <c r="R904" s="176" t="s">
        <v>539</v>
      </c>
      <c r="S904" s="178" t="s">
        <v>32</v>
      </c>
      <c r="T904" s="178">
        <v>2</v>
      </c>
      <c r="U904" s="178">
        <v>80092</v>
      </c>
    </row>
    <row r="905" spans="1:21" ht="16.5" customHeight="1">
      <c r="A905" s="233"/>
      <c r="B905" s="243"/>
      <c r="C905" s="163">
        <v>43</v>
      </c>
      <c r="D905" s="163" t="s">
        <v>296</v>
      </c>
      <c r="E905" s="163"/>
      <c r="F905" s="163" t="s">
        <v>21</v>
      </c>
      <c r="G905" s="155" t="s">
        <v>297</v>
      </c>
      <c r="H905" s="163" t="s">
        <v>32</v>
      </c>
      <c r="I905" s="163">
        <v>3</v>
      </c>
      <c r="J905" s="206">
        <v>163146</v>
      </c>
      <c r="K905" s="352">
        <f t="shared" si="82"/>
        <v>489438</v>
      </c>
      <c r="L905" s="248"/>
      <c r="M905" s="202"/>
      <c r="N905" s="163">
        <v>44</v>
      </c>
      <c r="O905" s="163" t="s">
        <v>296</v>
      </c>
      <c r="P905" s="163"/>
      <c r="Q905" s="163" t="s">
        <v>21</v>
      </c>
      <c r="R905" s="155" t="s">
        <v>297</v>
      </c>
      <c r="S905" s="163" t="s">
        <v>32</v>
      </c>
      <c r="T905" s="163">
        <v>3</v>
      </c>
      <c r="U905" s="163">
        <v>163146</v>
      </c>
    </row>
    <row r="906" spans="1:21" ht="16.5" customHeight="1">
      <c r="A906" s="233"/>
      <c r="B906" s="243"/>
      <c r="C906" s="163">
        <v>44</v>
      </c>
      <c r="D906" s="163" t="s">
        <v>540</v>
      </c>
      <c r="E906" s="163"/>
      <c r="F906" s="163" t="s">
        <v>21</v>
      </c>
      <c r="G906" s="155" t="s">
        <v>541</v>
      </c>
      <c r="H906" s="163" t="s">
        <v>32</v>
      </c>
      <c r="I906" s="163">
        <v>2</v>
      </c>
      <c r="J906" s="206">
        <v>104099</v>
      </c>
      <c r="K906" s="352">
        <f t="shared" si="82"/>
        <v>208198</v>
      </c>
      <c r="L906" s="248"/>
      <c r="M906" s="202"/>
      <c r="N906" s="163">
        <v>45</v>
      </c>
      <c r="O906" s="163" t="s">
        <v>540</v>
      </c>
      <c r="P906" s="163"/>
      <c r="Q906" s="163" t="s">
        <v>21</v>
      </c>
      <c r="R906" s="155" t="s">
        <v>541</v>
      </c>
      <c r="S906" s="163" t="s">
        <v>32</v>
      </c>
      <c r="T906" s="163">
        <v>2</v>
      </c>
      <c r="U906" s="163">
        <v>104099</v>
      </c>
    </row>
    <row r="907" spans="1:21" ht="16.5" customHeight="1">
      <c r="A907" s="233"/>
      <c r="B907" s="243"/>
      <c r="C907" s="163">
        <v>45</v>
      </c>
      <c r="D907" s="163" t="s">
        <v>298</v>
      </c>
      <c r="E907" s="163"/>
      <c r="F907" s="163" t="s">
        <v>21</v>
      </c>
      <c r="G907" s="155" t="s">
        <v>299</v>
      </c>
      <c r="H907" s="163" t="s">
        <v>32</v>
      </c>
      <c r="I907" s="163">
        <v>2</v>
      </c>
      <c r="J907" s="206">
        <v>363426</v>
      </c>
      <c r="K907" s="352">
        <f t="shared" si="82"/>
        <v>726852</v>
      </c>
      <c r="L907" s="248"/>
      <c r="M907" s="202"/>
      <c r="N907" s="163">
        <v>46</v>
      </c>
      <c r="O907" s="163" t="s">
        <v>298</v>
      </c>
      <c r="P907" s="163"/>
      <c r="Q907" s="163" t="s">
        <v>21</v>
      </c>
      <c r="R907" s="155" t="s">
        <v>299</v>
      </c>
      <c r="S907" s="163" t="s">
        <v>32</v>
      </c>
      <c r="T907" s="163">
        <v>2</v>
      </c>
      <c r="U907" s="163">
        <v>363426</v>
      </c>
    </row>
    <row r="908" spans="1:21" ht="16.5" customHeight="1">
      <c r="A908" s="233"/>
      <c r="B908" s="239"/>
      <c r="C908" s="629" t="s">
        <v>41</v>
      </c>
      <c r="D908" s="630"/>
      <c r="E908" s="630"/>
      <c r="F908" s="630"/>
      <c r="G908" s="630"/>
      <c r="H908" s="631"/>
      <c r="I908" s="163"/>
      <c r="J908" s="206"/>
      <c r="K908" s="255">
        <f>SUM(K904:K907)</f>
        <v>1584672</v>
      </c>
      <c r="L908" s="248"/>
      <c r="M908" s="202"/>
      <c r="N908" s="629" t="s">
        <v>41</v>
      </c>
      <c r="O908" s="630"/>
      <c r="P908" s="630"/>
      <c r="Q908" s="630"/>
      <c r="R908" s="630"/>
      <c r="S908" s="631"/>
      <c r="T908" s="163"/>
      <c r="U908" s="163"/>
    </row>
    <row r="909" spans="1:21" ht="16.5" customHeight="1">
      <c r="A909" s="233"/>
      <c r="B909" s="239"/>
      <c r="C909" s="259">
        <v>46</v>
      </c>
      <c r="D909" s="207" t="s">
        <v>126</v>
      </c>
      <c r="E909" s="207" t="s">
        <v>21</v>
      </c>
      <c r="F909" s="207"/>
      <c r="G909" s="207" t="s">
        <v>127</v>
      </c>
      <c r="H909" s="207"/>
      <c r="I909" s="207"/>
      <c r="J909" s="318"/>
      <c r="K909" s="260"/>
      <c r="L909" s="248"/>
      <c r="M909" s="202"/>
      <c r="N909" s="259">
        <v>47</v>
      </c>
      <c r="O909" s="207">
        <v>25</v>
      </c>
      <c r="P909" s="207" t="s">
        <v>21</v>
      </c>
      <c r="Q909" s="207"/>
      <c r="R909" s="207" t="s">
        <v>397</v>
      </c>
      <c r="S909" s="207"/>
      <c r="T909" s="207"/>
      <c r="U909" s="207"/>
    </row>
    <row r="910" spans="1:21" ht="16.5" customHeight="1">
      <c r="A910" s="233"/>
      <c r="B910" s="239"/>
      <c r="C910" s="163">
        <v>47</v>
      </c>
      <c r="D910" s="178" t="s">
        <v>542</v>
      </c>
      <c r="E910" s="178"/>
      <c r="F910" s="178" t="s">
        <v>21</v>
      </c>
      <c r="G910" s="176" t="s">
        <v>543</v>
      </c>
      <c r="H910" s="178" t="s">
        <v>32</v>
      </c>
      <c r="I910" s="178">
        <v>1</v>
      </c>
      <c r="J910" s="306">
        <v>157264</v>
      </c>
      <c r="K910" s="352">
        <f t="shared" ref="K910:K911" si="83">I910*J910</f>
        <v>157264</v>
      </c>
      <c r="L910" s="248"/>
      <c r="M910" s="202"/>
      <c r="N910" s="163">
        <v>48</v>
      </c>
      <c r="O910" s="178" t="s">
        <v>544</v>
      </c>
      <c r="P910" s="178"/>
      <c r="Q910" s="178" t="s">
        <v>21</v>
      </c>
      <c r="R910" s="176" t="s">
        <v>545</v>
      </c>
      <c r="S910" s="178" t="s">
        <v>60</v>
      </c>
      <c r="T910" s="178">
        <v>12</v>
      </c>
      <c r="U910" s="178">
        <v>132622</v>
      </c>
    </row>
    <row r="911" spans="1:21" ht="16.5" customHeight="1">
      <c r="A911" s="233"/>
      <c r="B911" s="239"/>
      <c r="C911" s="163">
        <v>48</v>
      </c>
      <c r="D911" s="163" t="s">
        <v>300</v>
      </c>
      <c r="E911" s="163"/>
      <c r="F911" s="163" t="s">
        <v>21</v>
      </c>
      <c r="G911" s="155" t="s">
        <v>301</v>
      </c>
      <c r="H911" s="163" t="s">
        <v>32</v>
      </c>
      <c r="I911" s="163">
        <v>1</v>
      </c>
      <c r="J911" s="206">
        <v>294963</v>
      </c>
      <c r="K911" s="352">
        <f t="shared" si="83"/>
        <v>294963</v>
      </c>
      <c r="L911" s="248"/>
      <c r="M911" s="202"/>
      <c r="N911" s="220"/>
      <c r="O911" s="311"/>
      <c r="P911" s="311"/>
      <c r="Q911" s="311"/>
      <c r="R911" s="297"/>
      <c r="S911" s="252"/>
      <c r="T911" s="178"/>
      <c r="U911" s="178"/>
    </row>
    <row r="912" spans="1:21" ht="16.5" customHeight="1">
      <c r="A912" s="233"/>
      <c r="B912" s="239"/>
      <c r="C912" s="629" t="s">
        <v>41</v>
      </c>
      <c r="D912" s="630"/>
      <c r="E912" s="630"/>
      <c r="F912" s="630"/>
      <c r="G912" s="630"/>
      <c r="H912" s="631"/>
      <c r="I912" s="163"/>
      <c r="J912" s="206"/>
      <c r="K912" s="255">
        <f>SUM(K910:K911)</f>
        <v>452227</v>
      </c>
      <c r="L912" s="248"/>
      <c r="M912" s="202"/>
      <c r="N912" s="629" t="s">
        <v>41</v>
      </c>
      <c r="O912" s="630"/>
      <c r="P912" s="630"/>
      <c r="Q912" s="630"/>
      <c r="R912" s="630"/>
      <c r="S912" s="631"/>
      <c r="T912" s="163"/>
      <c r="U912" s="163"/>
    </row>
    <row r="913" spans="1:21" ht="16.5" customHeight="1">
      <c r="A913" s="233"/>
      <c r="B913" s="239"/>
      <c r="C913" s="259">
        <v>49</v>
      </c>
      <c r="D913" s="207">
        <v>4.17</v>
      </c>
      <c r="E913" s="207" t="s">
        <v>21</v>
      </c>
      <c r="F913" s="207"/>
      <c r="G913" s="207" t="s">
        <v>418</v>
      </c>
      <c r="H913" s="207"/>
      <c r="I913" s="207"/>
      <c r="J913" s="318"/>
      <c r="K913" s="260"/>
      <c r="L913" s="248"/>
      <c r="M913" s="202"/>
      <c r="N913" s="259">
        <v>49</v>
      </c>
      <c r="O913" s="207" t="s">
        <v>412</v>
      </c>
      <c r="P913" s="207" t="s">
        <v>21</v>
      </c>
      <c r="Q913" s="207"/>
      <c r="R913" s="207" t="s">
        <v>413</v>
      </c>
      <c r="S913" s="207"/>
      <c r="T913" s="207"/>
      <c r="U913" s="207"/>
    </row>
    <row r="914" spans="1:21" ht="16.5" customHeight="1">
      <c r="A914" s="233"/>
      <c r="B914" s="239"/>
      <c r="C914" s="163">
        <v>50</v>
      </c>
      <c r="D914" s="178" t="s">
        <v>546</v>
      </c>
      <c r="E914" s="178"/>
      <c r="F914" s="178" t="s">
        <v>21</v>
      </c>
      <c r="G914" s="176" t="s">
        <v>545</v>
      </c>
      <c r="H914" s="178" t="s">
        <v>60</v>
      </c>
      <c r="I914" s="178">
        <v>12</v>
      </c>
      <c r="J914" s="306">
        <v>132622</v>
      </c>
      <c r="K914" s="352">
        <f>I914*J914</f>
        <v>1591464</v>
      </c>
      <c r="L914" s="248"/>
      <c r="M914" s="202"/>
      <c r="N914" s="163">
        <v>50</v>
      </c>
      <c r="O914" s="178" t="s">
        <v>547</v>
      </c>
      <c r="P914" s="178"/>
      <c r="Q914" s="178" t="s">
        <v>21</v>
      </c>
      <c r="R914" s="176" t="s">
        <v>548</v>
      </c>
      <c r="S914" s="178" t="s">
        <v>32</v>
      </c>
      <c r="T914" s="178">
        <v>4</v>
      </c>
      <c r="U914" s="178">
        <v>204034</v>
      </c>
    </row>
    <row r="915" spans="1:21" ht="16.5" customHeight="1">
      <c r="A915" s="233"/>
      <c r="B915" s="239"/>
      <c r="C915" s="629" t="s">
        <v>41</v>
      </c>
      <c r="D915" s="630"/>
      <c r="E915" s="630"/>
      <c r="F915" s="630"/>
      <c r="G915" s="630"/>
      <c r="H915" s="631"/>
      <c r="I915" s="163"/>
      <c r="J915" s="206"/>
      <c r="K915" s="255">
        <f>SUM(K914)</f>
        <v>1591464</v>
      </c>
      <c r="L915" s="248"/>
      <c r="M915" s="202"/>
      <c r="N915" s="629" t="s">
        <v>41</v>
      </c>
      <c r="O915" s="630"/>
      <c r="P915" s="630"/>
      <c r="Q915" s="630"/>
      <c r="R915" s="630"/>
      <c r="S915" s="631"/>
      <c r="T915" s="163"/>
      <c r="U915" s="163"/>
    </row>
    <row r="916" spans="1:21" ht="16.5" customHeight="1">
      <c r="A916" s="233"/>
      <c r="B916" s="239"/>
      <c r="C916" s="259">
        <v>51</v>
      </c>
      <c r="D916" s="207" t="s">
        <v>410</v>
      </c>
      <c r="E916" s="207" t="s">
        <v>21</v>
      </c>
      <c r="F916" s="207"/>
      <c r="G916" s="207" t="s">
        <v>411</v>
      </c>
      <c r="H916" s="207"/>
      <c r="I916" s="207"/>
      <c r="J916" s="318"/>
      <c r="K916" s="260"/>
      <c r="L916" s="248"/>
      <c r="M916" s="202"/>
      <c r="N916" s="259">
        <v>52</v>
      </c>
      <c r="O916" s="207"/>
      <c r="P916" s="207" t="s">
        <v>21</v>
      </c>
      <c r="Q916" s="207"/>
      <c r="R916" s="207" t="s">
        <v>133</v>
      </c>
      <c r="S916" s="207"/>
      <c r="T916" s="207"/>
      <c r="U916" s="207"/>
    </row>
    <row r="917" spans="1:21" ht="16.5" customHeight="1">
      <c r="A917" s="233"/>
      <c r="B917" s="239"/>
      <c r="C917" s="163">
        <v>52</v>
      </c>
      <c r="D917" s="178" t="s">
        <v>549</v>
      </c>
      <c r="E917" s="178"/>
      <c r="F917" s="178" t="s">
        <v>21</v>
      </c>
      <c r="G917" s="176" t="s">
        <v>550</v>
      </c>
      <c r="H917" s="178" t="s">
        <v>32</v>
      </c>
      <c r="I917" s="178">
        <v>6</v>
      </c>
      <c r="J917" s="306">
        <v>204034</v>
      </c>
      <c r="K917" s="352">
        <f>I917*J917</f>
        <v>1224204</v>
      </c>
      <c r="L917" s="248"/>
      <c r="M917" s="202"/>
      <c r="N917" s="163">
        <v>53</v>
      </c>
      <c r="O917" s="178" t="s">
        <v>551</v>
      </c>
      <c r="P917" s="178"/>
      <c r="Q917" s="178" t="s">
        <v>21</v>
      </c>
      <c r="R917" s="176" t="s">
        <v>253</v>
      </c>
      <c r="S917" s="178" t="s">
        <v>32</v>
      </c>
      <c r="T917" s="178">
        <v>1</v>
      </c>
      <c r="U917" s="178">
        <v>281214</v>
      </c>
    </row>
    <row r="918" spans="1:21" ht="16.5" customHeight="1">
      <c r="A918" s="233"/>
      <c r="B918" s="239"/>
      <c r="C918" s="629" t="s">
        <v>41</v>
      </c>
      <c r="D918" s="630"/>
      <c r="E918" s="630"/>
      <c r="F918" s="630"/>
      <c r="G918" s="630"/>
      <c r="H918" s="631"/>
      <c r="I918" s="163"/>
      <c r="J918" s="206"/>
      <c r="K918" s="255">
        <f>SUM(K917)</f>
        <v>1224204</v>
      </c>
      <c r="L918" s="248"/>
      <c r="M918" s="202"/>
      <c r="N918" s="163">
        <v>54</v>
      </c>
      <c r="O918" s="163" t="s">
        <v>552</v>
      </c>
      <c r="P918" s="163"/>
      <c r="Q918" s="163" t="s">
        <v>21</v>
      </c>
      <c r="R918" s="155" t="s">
        <v>553</v>
      </c>
      <c r="S918" s="163" t="s">
        <v>32</v>
      </c>
      <c r="T918" s="163">
        <v>1</v>
      </c>
      <c r="U918" s="163">
        <v>157264</v>
      </c>
    </row>
    <row r="919" spans="1:21" ht="16.5" customHeight="1">
      <c r="A919" s="233"/>
      <c r="B919" s="239"/>
      <c r="C919" s="259">
        <v>53</v>
      </c>
      <c r="D919" s="207">
        <v>4.1399999999999997</v>
      </c>
      <c r="E919" s="207" t="s">
        <v>21</v>
      </c>
      <c r="F919" s="207"/>
      <c r="G919" s="207" t="s">
        <v>251</v>
      </c>
      <c r="H919" s="207"/>
      <c r="I919" s="207"/>
      <c r="J919" s="318"/>
      <c r="K919" s="260"/>
      <c r="L919" s="248"/>
      <c r="M919" s="202"/>
      <c r="N919" s="163">
        <v>55</v>
      </c>
      <c r="O919" s="163" t="s">
        <v>302</v>
      </c>
      <c r="P919" s="163"/>
      <c r="Q919" s="163" t="s">
        <v>21</v>
      </c>
      <c r="R919" s="155" t="s">
        <v>301</v>
      </c>
      <c r="S919" s="163" t="s">
        <v>32</v>
      </c>
      <c r="T919" s="163">
        <v>1</v>
      </c>
      <c r="U919" s="163">
        <v>157264</v>
      </c>
    </row>
    <row r="920" spans="1:21" ht="16.5" customHeight="1">
      <c r="A920" s="233"/>
      <c r="B920" s="239"/>
      <c r="C920" s="163">
        <v>54</v>
      </c>
      <c r="D920" s="178" t="s">
        <v>252</v>
      </c>
      <c r="E920" s="178"/>
      <c r="F920" s="178" t="s">
        <v>21</v>
      </c>
      <c r="G920" s="176" t="s">
        <v>253</v>
      </c>
      <c r="H920" s="178" t="s">
        <v>32</v>
      </c>
      <c r="I920" s="178">
        <v>1</v>
      </c>
      <c r="J920" s="306">
        <v>281214</v>
      </c>
      <c r="K920" s="352">
        <f>I920*J920</f>
        <v>281214</v>
      </c>
      <c r="L920" s="248"/>
      <c r="M920" s="202"/>
      <c r="N920" s="220"/>
      <c r="O920" s="182"/>
      <c r="P920" s="182"/>
      <c r="Q920" s="182"/>
      <c r="R920" s="160"/>
      <c r="S920" s="253"/>
      <c r="T920" s="163"/>
      <c r="U920" s="163"/>
    </row>
    <row r="921" spans="1:21" ht="16.5" customHeight="1">
      <c r="A921" s="233"/>
      <c r="B921" s="239"/>
      <c r="C921" s="629" t="s">
        <v>41</v>
      </c>
      <c r="D921" s="630"/>
      <c r="E921" s="630"/>
      <c r="F921" s="630"/>
      <c r="G921" s="630"/>
      <c r="H921" s="631"/>
      <c r="I921" s="163"/>
      <c r="J921" s="206"/>
      <c r="K921" s="255">
        <f>SUM(K920)</f>
        <v>281214</v>
      </c>
      <c r="L921" s="248"/>
      <c r="M921" s="202"/>
      <c r="N921" s="629" t="s">
        <v>41</v>
      </c>
      <c r="O921" s="630"/>
      <c r="P921" s="630"/>
      <c r="Q921" s="630"/>
      <c r="R921" s="630"/>
      <c r="S921" s="631"/>
      <c r="T921" s="163"/>
      <c r="U921" s="163"/>
    </row>
    <row r="922" spans="1:21" ht="16.5" customHeight="1">
      <c r="A922" s="233"/>
      <c r="B922" s="239"/>
      <c r="C922" s="644" t="s">
        <v>42</v>
      </c>
      <c r="D922" s="645"/>
      <c r="E922" s="645"/>
      <c r="F922" s="645"/>
      <c r="G922" s="645"/>
      <c r="H922" s="645"/>
      <c r="I922" s="645"/>
      <c r="J922" s="681"/>
      <c r="K922" s="319">
        <f>ROUND(K856+K860+K867+K902+K872+K876+K879+K882+K889+K897+K908+K912+K915+K921+K918+K885,0)</f>
        <v>47440880</v>
      </c>
      <c r="L922" s="248"/>
      <c r="M922" s="202"/>
      <c r="N922" s="644" t="s">
        <v>42</v>
      </c>
      <c r="O922" s="645"/>
      <c r="P922" s="645"/>
      <c r="Q922" s="645"/>
      <c r="R922" s="645"/>
      <c r="S922" s="645"/>
      <c r="T922" s="645"/>
      <c r="U922" s="681"/>
    </row>
    <row r="923" spans="1:21" ht="16.5" customHeight="1">
      <c r="A923" s="233"/>
      <c r="B923" s="239"/>
      <c r="C923" s="299"/>
      <c r="D923" s="299"/>
      <c r="E923" s="299"/>
      <c r="F923" s="299"/>
      <c r="G923" s="299"/>
      <c r="H923" s="299"/>
      <c r="I923" s="299"/>
      <c r="J923" s="299"/>
      <c r="K923" s="300"/>
      <c r="L923" s="248"/>
      <c r="M923" s="202"/>
      <c r="N923" s="299"/>
      <c r="O923" s="299"/>
      <c r="P923" s="299"/>
      <c r="Q923" s="299"/>
      <c r="R923" s="299"/>
      <c r="S923" s="299"/>
      <c r="T923" s="299"/>
      <c r="U923" s="299"/>
    </row>
    <row r="924" spans="1:21" ht="16.5" customHeight="1">
      <c r="A924" s="233"/>
      <c r="B924" s="239"/>
      <c r="C924" s="644" t="s">
        <v>203</v>
      </c>
      <c r="D924" s="645"/>
      <c r="E924" s="645"/>
      <c r="F924" s="645"/>
      <c r="G924" s="645"/>
      <c r="H924" s="645"/>
      <c r="I924" s="645"/>
      <c r="J924" s="645"/>
      <c r="K924" s="646"/>
      <c r="L924" s="248"/>
      <c r="M924" s="202"/>
      <c r="N924" s="644" t="s">
        <v>203</v>
      </c>
      <c r="O924" s="645"/>
      <c r="P924" s="645"/>
      <c r="Q924" s="645"/>
      <c r="R924" s="645"/>
      <c r="S924" s="645"/>
      <c r="T924" s="645"/>
      <c r="U924" s="646"/>
    </row>
    <row r="925" spans="1:21" ht="16.5" customHeight="1">
      <c r="A925" s="233"/>
      <c r="B925" s="239"/>
      <c r="C925" s="641" t="s">
        <v>11</v>
      </c>
      <c r="D925" s="635" t="s">
        <v>12</v>
      </c>
      <c r="E925" s="637" t="s">
        <v>13</v>
      </c>
      <c r="F925" s="638"/>
      <c r="G925" s="641" t="s">
        <v>14</v>
      </c>
      <c r="H925" s="635" t="s">
        <v>15</v>
      </c>
      <c r="I925" s="635" t="s">
        <v>16</v>
      </c>
      <c r="J925" s="643" t="s">
        <v>17</v>
      </c>
      <c r="K925" s="648" t="s">
        <v>18</v>
      </c>
      <c r="L925" s="248"/>
      <c r="M925" s="202"/>
      <c r="N925" s="641" t="s">
        <v>11</v>
      </c>
      <c r="O925" s="635" t="s">
        <v>12</v>
      </c>
      <c r="P925" s="637" t="s">
        <v>13</v>
      </c>
      <c r="Q925" s="638"/>
      <c r="R925" s="641" t="s">
        <v>14</v>
      </c>
      <c r="S925" s="635" t="s">
        <v>15</v>
      </c>
      <c r="T925" s="635" t="s">
        <v>16</v>
      </c>
      <c r="U925" s="643" t="s">
        <v>17</v>
      </c>
    </row>
    <row r="926" spans="1:21" ht="16.5" customHeight="1">
      <c r="A926" s="233"/>
      <c r="B926" s="239"/>
      <c r="C926" s="642"/>
      <c r="D926" s="636"/>
      <c r="E926" s="154" t="s">
        <v>19</v>
      </c>
      <c r="F926" s="154" t="s">
        <v>20</v>
      </c>
      <c r="G926" s="642"/>
      <c r="H926" s="636"/>
      <c r="I926" s="636"/>
      <c r="J926" s="636"/>
      <c r="K926" s="649"/>
      <c r="L926" s="248"/>
      <c r="M926" s="202"/>
      <c r="N926" s="642"/>
      <c r="O926" s="636"/>
      <c r="P926" s="154" t="s">
        <v>19</v>
      </c>
      <c r="Q926" s="154" t="s">
        <v>20</v>
      </c>
      <c r="R926" s="642"/>
      <c r="S926" s="636"/>
      <c r="T926" s="636"/>
      <c r="U926" s="636"/>
    </row>
    <row r="927" spans="1:21" ht="16.5" customHeight="1">
      <c r="A927" s="233"/>
      <c r="B927" s="239"/>
      <c r="C927" s="159">
        <v>1</v>
      </c>
      <c r="D927" s="159">
        <v>3</v>
      </c>
      <c r="E927" s="159" t="s">
        <v>21</v>
      </c>
      <c r="F927" s="159"/>
      <c r="G927" s="159" t="s">
        <v>150</v>
      </c>
      <c r="H927" s="159"/>
      <c r="I927" s="159"/>
      <c r="J927" s="159"/>
      <c r="K927" s="250"/>
      <c r="L927" s="248"/>
      <c r="M927" s="202"/>
      <c r="N927" s="159">
        <v>1</v>
      </c>
      <c r="O927" s="159">
        <v>3</v>
      </c>
      <c r="P927" s="159" t="s">
        <v>21</v>
      </c>
      <c r="Q927" s="159"/>
      <c r="R927" s="159" t="s">
        <v>150</v>
      </c>
      <c r="S927" s="159"/>
      <c r="T927" s="159"/>
      <c r="U927" s="159"/>
    </row>
    <row r="928" spans="1:21" ht="16.5" customHeight="1">
      <c r="A928" s="233"/>
      <c r="B928" s="239"/>
      <c r="C928" s="270">
        <v>2</v>
      </c>
      <c r="D928" s="291" t="s">
        <v>554</v>
      </c>
      <c r="E928" s="291"/>
      <c r="F928" s="291"/>
      <c r="G928" s="291" t="s">
        <v>555</v>
      </c>
      <c r="H928" s="291"/>
      <c r="I928" s="291"/>
      <c r="J928" s="291"/>
      <c r="K928" s="296"/>
      <c r="L928" s="248"/>
      <c r="M928" s="202"/>
      <c r="N928" s="270">
        <v>2</v>
      </c>
      <c r="O928" s="291" t="s">
        <v>554</v>
      </c>
      <c r="P928" s="291"/>
      <c r="Q928" s="291"/>
      <c r="R928" s="291" t="s">
        <v>555</v>
      </c>
      <c r="S928" s="291"/>
      <c r="T928" s="291"/>
      <c r="U928" s="291"/>
    </row>
    <row r="929" spans="1:21" ht="16.5" customHeight="1">
      <c r="A929" s="233"/>
      <c r="B929" s="239"/>
      <c r="C929" s="178">
        <v>3</v>
      </c>
      <c r="D929" s="163" t="s">
        <v>556</v>
      </c>
      <c r="E929" s="163"/>
      <c r="F929" s="163" t="s">
        <v>21</v>
      </c>
      <c r="G929" s="155" t="s">
        <v>557</v>
      </c>
      <c r="H929" s="163" t="s">
        <v>60</v>
      </c>
      <c r="I929" s="163">
        <v>12</v>
      </c>
      <c r="J929" s="206">
        <v>560701</v>
      </c>
      <c r="K929" s="158">
        <f>I929*J929</f>
        <v>6728412</v>
      </c>
      <c r="L929" s="248"/>
      <c r="M929" s="202"/>
      <c r="N929" s="178">
        <v>3</v>
      </c>
      <c r="O929" s="163" t="s">
        <v>556</v>
      </c>
      <c r="P929" s="163"/>
      <c r="Q929" s="163" t="s">
        <v>21</v>
      </c>
      <c r="R929" s="155" t="s">
        <v>557</v>
      </c>
      <c r="S929" s="163" t="s">
        <v>60</v>
      </c>
      <c r="T929" s="163">
        <v>12</v>
      </c>
      <c r="U929" s="206">
        <v>560701</v>
      </c>
    </row>
    <row r="930" spans="1:21" ht="16.5" customHeight="1">
      <c r="A930" s="233"/>
      <c r="B930" s="239"/>
      <c r="C930" s="629" t="s">
        <v>41</v>
      </c>
      <c r="D930" s="630"/>
      <c r="E930" s="630"/>
      <c r="F930" s="630"/>
      <c r="G930" s="630"/>
      <c r="H930" s="631"/>
      <c r="I930" s="161"/>
      <c r="J930" s="206"/>
      <c r="K930" s="255">
        <f>SUM(K929)</f>
        <v>6728412</v>
      </c>
      <c r="L930" s="248"/>
      <c r="M930" s="202"/>
      <c r="N930" s="629" t="s">
        <v>41</v>
      </c>
      <c r="O930" s="630"/>
      <c r="P930" s="630"/>
      <c r="Q930" s="630"/>
      <c r="R930" s="630"/>
      <c r="S930" s="631"/>
      <c r="T930" s="161"/>
      <c r="U930" s="206"/>
    </row>
    <row r="931" spans="1:21" ht="16.5" customHeight="1">
      <c r="A931" s="233"/>
      <c r="B931" s="239"/>
      <c r="C931" s="159">
        <v>4</v>
      </c>
      <c r="D931" s="159" t="s">
        <v>442</v>
      </c>
      <c r="E931" s="159" t="s">
        <v>21</v>
      </c>
      <c r="F931" s="159"/>
      <c r="G931" s="159" t="s">
        <v>413</v>
      </c>
      <c r="H931" s="159"/>
      <c r="I931" s="159"/>
      <c r="J931" s="214"/>
      <c r="K931" s="250"/>
      <c r="L931" s="248"/>
      <c r="M931" s="202"/>
      <c r="N931" s="159">
        <v>4</v>
      </c>
      <c r="O931" s="159" t="s">
        <v>442</v>
      </c>
      <c r="P931" s="159" t="s">
        <v>21</v>
      </c>
      <c r="Q931" s="159"/>
      <c r="R931" s="159" t="s">
        <v>413</v>
      </c>
      <c r="S931" s="159"/>
      <c r="T931" s="159"/>
      <c r="U931" s="214"/>
    </row>
    <row r="932" spans="1:21" ht="16.5" customHeight="1">
      <c r="A932" s="233"/>
      <c r="B932" s="239"/>
      <c r="C932" s="178">
        <v>5</v>
      </c>
      <c r="D932" s="163" t="s">
        <v>532</v>
      </c>
      <c r="E932" s="163"/>
      <c r="F932" s="163" t="s">
        <v>21</v>
      </c>
      <c r="G932" s="155" t="s">
        <v>533</v>
      </c>
      <c r="H932" s="163" t="s">
        <v>32</v>
      </c>
      <c r="I932" s="163">
        <v>4</v>
      </c>
      <c r="J932" s="206">
        <v>4488597.0966666667</v>
      </c>
      <c r="K932" s="158">
        <f t="shared" ref="K932:K933" si="84">I932*J932</f>
        <v>17954388.386666667</v>
      </c>
      <c r="L932" s="248"/>
      <c r="M932" s="202"/>
      <c r="N932" s="178">
        <v>5</v>
      </c>
      <c r="O932" s="163" t="s">
        <v>532</v>
      </c>
      <c r="P932" s="163"/>
      <c r="Q932" s="163" t="s">
        <v>21</v>
      </c>
      <c r="R932" s="155" t="s">
        <v>533</v>
      </c>
      <c r="S932" s="163" t="s">
        <v>32</v>
      </c>
      <c r="T932" s="163">
        <v>4</v>
      </c>
      <c r="U932" s="206">
        <v>4488597.0966666667</v>
      </c>
    </row>
    <row r="933" spans="1:21" ht="16.5" customHeight="1">
      <c r="A933" s="233"/>
      <c r="B933" s="239"/>
      <c r="C933" s="178">
        <v>6</v>
      </c>
      <c r="D933" s="163" t="s">
        <v>558</v>
      </c>
      <c r="E933" s="163"/>
      <c r="F933" s="163" t="s">
        <v>21</v>
      </c>
      <c r="G933" s="155" t="s">
        <v>559</v>
      </c>
      <c r="H933" s="163" t="s">
        <v>32</v>
      </c>
      <c r="I933" s="163">
        <v>1</v>
      </c>
      <c r="J933" s="206">
        <v>1562335.53</v>
      </c>
      <c r="K933" s="158">
        <f t="shared" si="84"/>
        <v>1562335.53</v>
      </c>
      <c r="L933" s="248"/>
      <c r="M933" s="202"/>
      <c r="N933" s="178">
        <v>6</v>
      </c>
      <c r="O933" s="163" t="s">
        <v>558</v>
      </c>
      <c r="P933" s="163"/>
      <c r="Q933" s="163" t="s">
        <v>21</v>
      </c>
      <c r="R933" s="155" t="s">
        <v>559</v>
      </c>
      <c r="S933" s="163" t="s">
        <v>32</v>
      </c>
      <c r="T933" s="163">
        <v>1</v>
      </c>
      <c r="U933" s="206">
        <v>1562335.53</v>
      </c>
    </row>
    <row r="934" spans="1:21" ht="16.5" customHeight="1">
      <c r="A934" s="233"/>
      <c r="B934" s="239"/>
      <c r="C934" s="629" t="s">
        <v>41</v>
      </c>
      <c r="D934" s="630"/>
      <c r="E934" s="630"/>
      <c r="F934" s="630"/>
      <c r="G934" s="630"/>
      <c r="H934" s="631"/>
      <c r="I934" s="161"/>
      <c r="J934" s="206"/>
      <c r="K934" s="255">
        <f>SUM(K932:K933)</f>
        <v>19516723.916666668</v>
      </c>
      <c r="L934" s="248"/>
      <c r="M934" s="202"/>
      <c r="N934" s="629" t="s">
        <v>41</v>
      </c>
      <c r="O934" s="630"/>
      <c r="P934" s="630"/>
      <c r="Q934" s="630"/>
      <c r="R934" s="630"/>
      <c r="S934" s="631"/>
      <c r="T934" s="161"/>
      <c r="U934" s="206"/>
    </row>
    <row r="935" spans="1:21" ht="16.5" customHeight="1">
      <c r="A935" s="233"/>
      <c r="B935" s="239"/>
      <c r="C935" s="159">
        <v>7</v>
      </c>
      <c r="D935" s="159"/>
      <c r="E935" s="159" t="s">
        <v>21</v>
      </c>
      <c r="F935" s="159"/>
      <c r="G935" s="159" t="s">
        <v>192</v>
      </c>
      <c r="H935" s="159"/>
      <c r="I935" s="159"/>
      <c r="J935" s="214"/>
      <c r="K935" s="250"/>
      <c r="L935" s="248"/>
      <c r="M935" s="202"/>
      <c r="N935" s="159">
        <v>7</v>
      </c>
      <c r="O935" s="159"/>
      <c r="P935" s="159" t="s">
        <v>21</v>
      </c>
      <c r="Q935" s="159"/>
      <c r="R935" s="159" t="s">
        <v>192</v>
      </c>
      <c r="S935" s="159"/>
      <c r="T935" s="159"/>
      <c r="U935" s="214"/>
    </row>
    <row r="936" spans="1:21" ht="16.5" customHeight="1">
      <c r="A936" s="233"/>
      <c r="B936" s="239"/>
      <c r="C936" s="178">
        <v>8</v>
      </c>
      <c r="D936" s="163" t="s">
        <v>560</v>
      </c>
      <c r="E936" s="163"/>
      <c r="F936" s="163" t="s">
        <v>21</v>
      </c>
      <c r="G936" s="155" t="s">
        <v>561</v>
      </c>
      <c r="H936" s="163" t="s">
        <v>32</v>
      </c>
      <c r="I936" s="163">
        <v>1</v>
      </c>
      <c r="J936" s="206">
        <v>3348000</v>
      </c>
      <c r="K936" s="158">
        <f t="shared" ref="K936:K939" si="85">I936*J936</f>
        <v>3348000</v>
      </c>
      <c r="L936" s="248"/>
      <c r="M936" s="202"/>
      <c r="N936" s="178">
        <v>8</v>
      </c>
      <c r="O936" s="163" t="s">
        <v>560</v>
      </c>
      <c r="P936" s="163"/>
      <c r="Q936" s="163" t="s">
        <v>21</v>
      </c>
      <c r="R936" s="155" t="s">
        <v>561</v>
      </c>
      <c r="S936" s="163" t="s">
        <v>32</v>
      </c>
      <c r="T936" s="163">
        <v>1</v>
      </c>
      <c r="U936" s="206">
        <v>3348000</v>
      </c>
    </row>
    <row r="937" spans="1:21" ht="16.5" customHeight="1">
      <c r="A937" s="233"/>
      <c r="B937" s="239"/>
      <c r="C937" s="178">
        <v>9</v>
      </c>
      <c r="D937" s="163" t="s">
        <v>323</v>
      </c>
      <c r="E937" s="163"/>
      <c r="F937" s="163" t="s">
        <v>21</v>
      </c>
      <c r="G937" s="155" t="s">
        <v>324</v>
      </c>
      <c r="H937" s="163" t="s">
        <v>32</v>
      </c>
      <c r="I937" s="163">
        <v>1</v>
      </c>
      <c r="J937" s="206">
        <v>11846556</v>
      </c>
      <c r="K937" s="158">
        <f t="shared" si="85"/>
        <v>11846556</v>
      </c>
      <c r="L937" s="248"/>
      <c r="M937" s="202"/>
      <c r="N937" s="178">
        <v>9</v>
      </c>
      <c r="O937" s="163" t="s">
        <v>323</v>
      </c>
      <c r="P937" s="163"/>
      <c r="Q937" s="163" t="s">
        <v>21</v>
      </c>
      <c r="R937" s="155" t="s">
        <v>324</v>
      </c>
      <c r="S937" s="163" t="s">
        <v>32</v>
      </c>
      <c r="T937" s="163">
        <v>1</v>
      </c>
      <c r="U937" s="206">
        <v>11846556</v>
      </c>
    </row>
    <row r="938" spans="1:21" ht="16.5" customHeight="1">
      <c r="A938" s="233"/>
      <c r="B938" s="239"/>
      <c r="C938" s="163">
        <v>10</v>
      </c>
      <c r="D938" s="163" t="s">
        <v>562</v>
      </c>
      <c r="E938" s="163"/>
      <c r="F938" s="163" t="s">
        <v>21</v>
      </c>
      <c r="G938" s="155" t="s">
        <v>563</v>
      </c>
      <c r="H938" s="163" t="s">
        <v>32</v>
      </c>
      <c r="I938" s="163">
        <v>1</v>
      </c>
      <c r="J938" s="206">
        <v>5757072</v>
      </c>
      <c r="K938" s="158">
        <f t="shared" si="85"/>
        <v>5757072</v>
      </c>
      <c r="L938" s="248"/>
      <c r="M938" s="202"/>
      <c r="N938" s="163">
        <v>10</v>
      </c>
      <c r="O938" s="163" t="s">
        <v>562</v>
      </c>
      <c r="P938" s="163"/>
      <c r="Q938" s="163" t="s">
        <v>21</v>
      </c>
      <c r="R938" s="155" t="s">
        <v>563</v>
      </c>
      <c r="S938" s="163" t="s">
        <v>32</v>
      </c>
      <c r="T938" s="163">
        <v>1</v>
      </c>
      <c r="U938" s="206">
        <v>5757072</v>
      </c>
    </row>
    <row r="939" spans="1:21" ht="16.5" customHeight="1">
      <c r="A939" s="233"/>
      <c r="B939" s="239"/>
      <c r="C939" s="163">
        <v>11</v>
      </c>
      <c r="D939" s="163" t="s">
        <v>564</v>
      </c>
      <c r="E939" s="163"/>
      <c r="F939" s="163" t="s">
        <v>21</v>
      </c>
      <c r="G939" s="155" t="s">
        <v>565</v>
      </c>
      <c r="H939" s="163" t="s">
        <v>32</v>
      </c>
      <c r="I939" s="163">
        <v>2</v>
      </c>
      <c r="J939" s="206">
        <v>14258365</v>
      </c>
      <c r="K939" s="158">
        <f t="shared" si="85"/>
        <v>28516730</v>
      </c>
      <c r="L939" s="248"/>
      <c r="M939" s="202"/>
      <c r="N939" s="163">
        <v>11</v>
      </c>
      <c r="O939" s="163" t="s">
        <v>564</v>
      </c>
      <c r="P939" s="163"/>
      <c r="Q939" s="163" t="s">
        <v>21</v>
      </c>
      <c r="R939" s="155" t="s">
        <v>565</v>
      </c>
      <c r="S939" s="163" t="s">
        <v>32</v>
      </c>
      <c r="T939" s="163">
        <v>2</v>
      </c>
      <c r="U939" s="206">
        <v>14258365</v>
      </c>
    </row>
    <row r="940" spans="1:21" ht="16.5" customHeight="1">
      <c r="A940" s="233"/>
      <c r="B940" s="239"/>
      <c r="C940" s="629" t="s">
        <v>41</v>
      </c>
      <c r="D940" s="630"/>
      <c r="E940" s="630"/>
      <c r="F940" s="630"/>
      <c r="G940" s="630"/>
      <c r="H940" s="631"/>
      <c r="I940" s="161"/>
      <c r="J940" s="162"/>
      <c r="K940" s="255">
        <f>SUM(K936:K939)</f>
        <v>49468358</v>
      </c>
      <c r="L940" s="248"/>
      <c r="M940" s="202"/>
      <c r="N940" s="629" t="s">
        <v>41</v>
      </c>
      <c r="O940" s="630"/>
      <c r="P940" s="630"/>
      <c r="Q940" s="630"/>
      <c r="R940" s="630"/>
      <c r="S940" s="631"/>
      <c r="T940" s="161"/>
      <c r="U940" s="162"/>
    </row>
    <row r="941" spans="1:21" ht="16.5" customHeight="1">
      <c r="A941" s="233"/>
      <c r="B941" s="239"/>
      <c r="C941" s="159">
        <v>12</v>
      </c>
      <c r="D941" s="159" t="s">
        <v>566</v>
      </c>
      <c r="E941" s="159" t="s">
        <v>21</v>
      </c>
      <c r="F941" s="159"/>
      <c r="G941" s="159" t="s">
        <v>567</v>
      </c>
      <c r="H941" s="159"/>
      <c r="I941" s="159"/>
      <c r="J941" s="214"/>
      <c r="K941" s="250"/>
      <c r="L941" s="248"/>
      <c r="M941" s="202"/>
      <c r="N941" s="159">
        <v>12</v>
      </c>
      <c r="O941" s="159" t="s">
        <v>566</v>
      </c>
      <c r="P941" s="159" t="s">
        <v>21</v>
      </c>
      <c r="Q941" s="159"/>
      <c r="R941" s="159" t="s">
        <v>567</v>
      </c>
      <c r="S941" s="159"/>
      <c r="T941" s="159"/>
      <c r="U941" s="214"/>
    </row>
    <row r="942" spans="1:21" ht="16.5" customHeight="1">
      <c r="A942" s="233"/>
      <c r="B942" s="239"/>
      <c r="C942" s="178">
        <v>13</v>
      </c>
      <c r="D942" s="163" t="s">
        <v>568</v>
      </c>
      <c r="E942" s="163"/>
      <c r="F942" s="163" t="s">
        <v>21</v>
      </c>
      <c r="G942" s="155" t="s">
        <v>569</v>
      </c>
      <c r="H942" s="163" t="s">
        <v>32</v>
      </c>
      <c r="I942" s="163">
        <v>1</v>
      </c>
      <c r="J942" s="206">
        <v>6716584</v>
      </c>
      <c r="K942" s="158">
        <f t="shared" ref="K942:K943" si="86">I942*J942</f>
        <v>6716584</v>
      </c>
      <c r="L942" s="248"/>
      <c r="M942" s="202"/>
      <c r="N942" s="178">
        <v>13</v>
      </c>
      <c r="O942" s="163" t="s">
        <v>568</v>
      </c>
      <c r="P942" s="163"/>
      <c r="Q942" s="163" t="s">
        <v>21</v>
      </c>
      <c r="R942" s="155" t="s">
        <v>569</v>
      </c>
      <c r="S942" s="163" t="s">
        <v>32</v>
      </c>
      <c r="T942" s="163">
        <v>1</v>
      </c>
      <c r="U942" s="206">
        <v>6716584</v>
      </c>
    </row>
    <row r="943" spans="1:21" ht="16.5" customHeight="1">
      <c r="A943" s="233"/>
      <c r="B943" s="239"/>
      <c r="C943" s="178">
        <v>14</v>
      </c>
      <c r="D943" s="163" t="s">
        <v>570</v>
      </c>
      <c r="E943" s="163"/>
      <c r="F943" s="163" t="s">
        <v>21</v>
      </c>
      <c r="G943" s="155" t="s">
        <v>571</v>
      </c>
      <c r="H943" s="163" t="s">
        <v>32</v>
      </c>
      <c r="I943" s="163">
        <v>1</v>
      </c>
      <c r="J943" s="206">
        <v>9093168</v>
      </c>
      <c r="K943" s="158">
        <f t="shared" si="86"/>
        <v>9093168</v>
      </c>
      <c r="L943" s="248"/>
      <c r="M943" s="202"/>
      <c r="N943" s="178">
        <v>14</v>
      </c>
      <c r="O943" s="163" t="s">
        <v>570</v>
      </c>
      <c r="P943" s="163"/>
      <c r="Q943" s="163" t="s">
        <v>21</v>
      </c>
      <c r="R943" s="155" t="s">
        <v>571</v>
      </c>
      <c r="S943" s="163" t="s">
        <v>32</v>
      </c>
      <c r="T943" s="163">
        <v>1</v>
      </c>
      <c r="U943" s="206">
        <v>9093168</v>
      </c>
    </row>
    <row r="944" spans="1:21" ht="16.5" customHeight="1">
      <c r="A944" s="233"/>
      <c r="B944" s="239"/>
      <c r="C944" s="629" t="s">
        <v>41</v>
      </c>
      <c r="D944" s="630"/>
      <c r="E944" s="630"/>
      <c r="F944" s="630"/>
      <c r="G944" s="630"/>
      <c r="H944" s="631"/>
      <c r="I944" s="161"/>
      <c r="J944" s="206"/>
      <c r="K944" s="255">
        <f>SUM(K942:K943)</f>
        <v>15809752</v>
      </c>
      <c r="L944" s="248"/>
      <c r="M944" s="202"/>
      <c r="N944" s="629" t="s">
        <v>41</v>
      </c>
      <c r="O944" s="630"/>
      <c r="P944" s="630"/>
      <c r="Q944" s="630"/>
      <c r="R944" s="630"/>
      <c r="S944" s="631"/>
      <c r="T944" s="161"/>
      <c r="U944" s="206"/>
    </row>
    <row r="945" spans="1:21" ht="16.5" customHeight="1">
      <c r="A945" s="233"/>
      <c r="B945" s="239"/>
      <c r="C945" s="159">
        <v>15</v>
      </c>
      <c r="D945" s="159" t="s">
        <v>438</v>
      </c>
      <c r="E945" s="159" t="s">
        <v>21</v>
      </c>
      <c r="F945" s="159"/>
      <c r="G945" s="159" t="s">
        <v>439</v>
      </c>
      <c r="H945" s="159"/>
      <c r="I945" s="159"/>
      <c r="J945" s="214"/>
      <c r="K945" s="250"/>
      <c r="L945" s="248"/>
      <c r="M945" s="202"/>
      <c r="N945" s="159">
        <v>15</v>
      </c>
      <c r="O945" s="159" t="s">
        <v>438</v>
      </c>
      <c r="P945" s="159" t="s">
        <v>21</v>
      </c>
      <c r="Q945" s="159"/>
      <c r="R945" s="159" t="s">
        <v>439</v>
      </c>
      <c r="S945" s="159"/>
      <c r="T945" s="159"/>
      <c r="U945" s="214"/>
    </row>
    <row r="946" spans="1:21" ht="16.5" customHeight="1">
      <c r="A946" s="233"/>
      <c r="B946" s="239"/>
      <c r="C946" s="178">
        <v>16</v>
      </c>
      <c r="D946" s="163" t="s">
        <v>572</v>
      </c>
      <c r="E946" s="163"/>
      <c r="F946" s="163" t="s">
        <v>21</v>
      </c>
      <c r="G946" s="155" t="s">
        <v>573</v>
      </c>
      <c r="H946" s="163" t="s">
        <v>32</v>
      </c>
      <c r="I946" s="163">
        <v>1</v>
      </c>
      <c r="J946" s="206">
        <v>3621172</v>
      </c>
      <c r="K946" s="158">
        <f t="shared" ref="K946:K947" si="87">I946*J946</f>
        <v>3621172</v>
      </c>
      <c r="L946" s="248"/>
      <c r="M946" s="202"/>
      <c r="N946" s="178">
        <v>16</v>
      </c>
      <c r="O946" s="163" t="s">
        <v>572</v>
      </c>
      <c r="P946" s="163"/>
      <c r="Q946" s="163" t="s">
        <v>21</v>
      </c>
      <c r="R946" s="155" t="s">
        <v>573</v>
      </c>
      <c r="S946" s="163" t="s">
        <v>32</v>
      </c>
      <c r="T946" s="163">
        <v>1</v>
      </c>
      <c r="U946" s="206">
        <v>3621172</v>
      </c>
    </row>
    <row r="947" spans="1:21" ht="16.5" customHeight="1">
      <c r="A947" s="233"/>
      <c r="B947" s="239"/>
      <c r="C947" s="178">
        <v>17</v>
      </c>
      <c r="D947" s="163" t="s">
        <v>440</v>
      </c>
      <c r="E947" s="163"/>
      <c r="F947" s="163" t="s">
        <v>21</v>
      </c>
      <c r="G947" s="155" t="s">
        <v>441</v>
      </c>
      <c r="H947" s="163" t="s">
        <v>32</v>
      </c>
      <c r="I947" s="163">
        <v>2</v>
      </c>
      <c r="J947" s="206">
        <v>5431758</v>
      </c>
      <c r="K947" s="158">
        <f t="shared" si="87"/>
        <v>10863516</v>
      </c>
      <c r="L947" s="248"/>
      <c r="M947" s="202"/>
      <c r="N947" s="178">
        <v>17</v>
      </c>
      <c r="O947" s="163" t="s">
        <v>440</v>
      </c>
      <c r="P947" s="163"/>
      <c r="Q947" s="163" t="s">
        <v>21</v>
      </c>
      <c r="R947" s="155" t="s">
        <v>441</v>
      </c>
      <c r="S947" s="163" t="s">
        <v>32</v>
      </c>
      <c r="T947" s="163">
        <v>2</v>
      </c>
      <c r="U947" s="206">
        <v>5431758</v>
      </c>
    </row>
    <row r="948" spans="1:21" ht="16.5" customHeight="1">
      <c r="A948" s="233"/>
      <c r="B948" s="239"/>
      <c r="C948" s="629" t="s">
        <v>41</v>
      </c>
      <c r="D948" s="630"/>
      <c r="E948" s="630"/>
      <c r="F948" s="630"/>
      <c r="G948" s="630"/>
      <c r="H948" s="631"/>
      <c r="I948" s="161"/>
      <c r="J948" s="206"/>
      <c r="K948" s="255">
        <f>SUM(K946:K947)</f>
        <v>14484688</v>
      </c>
      <c r="L948" s="248"/>
      <c r="M948" s="202"/>
      <c r="N948" s="629" t="s">
        <v>41</v>
      </c>
      <c r="O948" s="630"/>
      <c r="P948" s="630"/>
      <c r="Q948" s="630"/>
      <c r="R948" s="630"/>
      <c r="S948" s="631"/>
      <c r="T948" s="161"/>
      <c r="U948" s="206"/>
    </row>
    <row r="949" spans="1:21" ht="16.5" customHeight="1">
      <c r="A949" s="233"/>
      <c r="B949" s="239"/>
      <c r="C949" s="159">
        <v>18</v>
      </c>
      <c r="D949" s="159"/>
      <c r="E949" s="159" t="s">
        <v>21</v>
      </c>
      <c r="F949" s="159"/>
      <c r="G949" s="159" t="s">
        <v>574</v>
      </c>
      <c r="H949" s="159"/>
      <c r="I949" s="159"/>
      <c r="J949" s="214"/>
      <c r="K949" s="250"/>
      <c r="L949" s="248"/>
      <c r="M949" s="202"/>
      <c r="N949" s="159">
        <v>18</v>
      </c>
      <c r="O949" s="159"/>
      <c r="P949" s="159" t="s">
        <v>21</v>
      </c>
      <c r="Q949" s="159"/>
      <c r="R949" s="159" t="s">
        <v>574</v>
      </c>
      <c r="S949" s="159"/>
      <c r="T949" s="159"/>
      <c r="U949" s="214"/>
    </row>
    <row r="950" spans="1:21" ht="16.5" customHeight="1">
      <c r="A950" s="233"/>
      <c r="B950" s="239"/>
      <c r="C950" s="178">
        <v>19</v>
      </c>
      <c r="D950" s="163" t="s">
        <v>575</v>
      </c>
      <c r="E950" s="163"/>
      <c r="F950" s="163" t="s">
        <v>21</v>
      </c>
      <c r="G950" s="155" t="s">
        <v>322</v>
      </c>
      <c r="H950" s="163" t="s">
        <v>32</v>
      </c>
      <c r="I950" s="163">
        <v>2</v>
      </c>
      <c r="J950" s="206">
        <v>26484430</v>
      </c>
      <c r="K950" s="158">
        <f t="shared" ref="K950:K953" si="88">I950*J950</f>
        <v>52968860</v>
      </c>
      <c r="L950" s="248"/>
      <c r="M950" s="202"/>
      <c r="N950" s="178">
        <v>19</v>
      </c>
      <c r="O950" s="163" t="s">
        <v>575</v>
      </c>
      <c r="P950" s="163"/>
      <c r="Q950" s="163" t="s">
        <v>21</v>
      </c>
      <c r="R950" s="155" t="s">
        <v>576</v>
      </c>
      <c r="S950" s="163" t="s">
        <v>32</v>
      </c>
      <c r="T950" s="163">
        <v>2</v>
      </c>
      <c r="U950" s="206">
        <v>4188579</v>
      </c>
    </row>
    <row r="951" spans="1:21" ht="16.5" customHeight="1">
      <c r="A951" s="233"/>
      <c r="B951" s="239"/>
      <c r="C951" s="178">
        <v>20</v>
      </c>
      <c r="D951" s="163" t="s">
        <v>577</v>
      </c>
      <c r="E951" s="163"/>
      <c r="F951" s="163" t="s">
        <v>21</v>
      </c>
      <c r="G951" s="155" t="s">
        <v>578</v>
      </c>
      <c r="H951" s="163" t="s">
        <v>32</v>
      </c>
      <c r="I951" s="163">
        <v>2</v>
      </c>
      <c r="J951" s="206">
        <v>3061560</v>
      </c>
      <c r="K951" s="158">
        <f t="shared" si="88"/>
        <v>6123120</v>
      </c>
      <c r="L951" s="248"/>
      <c r="M951" s="202"/>
      <c r="N951" s="178">
        <v>20</v>
      </c>
      <c r="O951" s="163" t="s">
        <v>577</v>
      </c>
      <c r="P951" s="163"/>
      <c r="Q951" s="163" t="s">
        <v>21</v>
      </c>
      <c r="R951" s="155" t="s">
        <v>578</v>
      </c>
      <c r="S951" s="163" t="s">
        <v>32</v>
      </c>
      <c r="T951" s="163">
        <v>2</v>
      </c>
      <c r="U951" s="206">
        <v>3061560</v>
      </c>
    </row>
    <row r="952" spans="1:21" ht="16.5" customHeight="1">
      <c r="A952" s="233"/>
      <c r="B952" s="239"/>
      <c r="C952" s="163">
        <v>21</v>
      </c>
      <c r="D952" s="163" t="s">
        <v>579</v>
      </c>
      <c r="E952" s="163"/>
      <c r="F952" s="163" t="s">
        <v>21</v>
      </c>
      <c r="G952" s="155" t="s">
        <v>580</v>
      </c>
      <c r="H952" s="163" t="s">
        <v>32</v>
      </c>
      <c r="I952" s="163">
        <v>2</v>
      </c>
      <c r="J952" s="206">
        <v>1835200</v>
      </c>
      <c r="K952" s="158">
        <f t="shared" si="88"/>
        <v>3670400</v>
      </c>
      <c r="L952" s="248"/>
      <c r="M952" s="202"/>
      <c r="N952" s="163">
        <v>21</v>
      </c>
      <c r="O952" s="163" t="s">
        <v>579</v>
      </c>
      <c r="P952" s="163"/>
      <c r="Q952" s="163" t="s">
        <v>21</v>
      </c>
      <c r="R952" s="155" t="s">
        <v>580</v>
      </c>
      <c r="S952" s="163" t="s">
        <v>32</v>
      </c>
      <c r="T952" s="163">
        <v>2</v>
      </c>
      <c r="U952" s="206">
        <v>1835200</v>
      </c>
    </row>
    <row r="953" spans="1:21" ht="16.5" customHeight="1">
      <c r="A953" s="233"/>
      <c r="B953" s="239"/>
      <c r="C953" s="163">
        <v>22</v>
      </c>
      <c r="D953" s="163" t="s">
        <v>317</v>
      </c>
      <c r="E953" s="163"/>
      <c r="F953" s="163" t="s">
        <v>21</v>
      </c>
      <c r="G953" s="155" t="s">
        <v>318</v>
      </c>
      <c r="H953" s="163" t="s">
        <v>32</v>
      </c>
      <c r="I953" s="163">
        <v>3</v>
      </c>
      <c r="J953" s="206">
        <v>7392880</v>
      </c>
      <c r="K953" s="158">
        <f t="shared" si="88"/>
        <v>22178640</v>
      </c>
      <c r="L953" s="248"/>
      <c r="M953" s="202"/>
      <c r="N953" s="163">
        <v>22</v>
      </c>
      <c r="O953" s="163" t="s">
        <v>317</v>
      </c>
      <c r="P953" s="163"/>
      <c r="Q953" s="163" t="s">
        <v>21</v>
      </c>
      <c r="R953" s="155" t="s">
        <v>318</v>
      </c>
      <c r="S953" s="163" t="s">
        <v>32</v>
      </c>
      <c r="T953" s="163">
        <v>3</v>
      </c>
      <c r="U953" s="206">
        <v>7392880</v>
      </c>
    </row>
    <row r="954" spans="1:21" ht="16.5" customHeight="1">
      <c r="A954" s="233"/>
      <c r="B954" s="239"/>
      <c r="C954" s="629" t="s">
        <v>41</v>
      </c>
      <c r="D954" s="630"/>
      <c r="E954" s="630"/>
      <c r="F954" s="630"/>
      <c r="G954" s="630"/>
      <c r="H954" s="631"/>
      <c r="I954" s="161"/>
      <c r="J954" s="206"/>
      <c r="K954" s="255">
        <f>SUM(K950:K953)</f>
        <v>84941020</v>
      </c>
      <c r="L954" s="248"/>
      <c r="M954" s="202"/>
      <c r="N954" s="629" t="s">
        <v>41</v>
      </c>
      <c r="O954" s="630"/>
      <c r="P954" s="630"/>
      <c r="Q954" s="630"/>
      <c r="R954" s="630"/>
      <c r="S954" s="631"/>
      <c r="T954" s="161"/>
      <c r="U954" s="206"/>
    </row>
    <row r="955" spans="1:21" ht="16.5" customHeight="1">
      <c r="A955" s="233"/>
      <c r="B955" s="239"/>
      <c r="C955" s="159">
        <v>23</v>
      </c>
      <c r="D955" s="159" t="s">
        <v>168</v>
      </c>
      <c r="E955" s="159" t="s">
        <v>21</v>
      </c>
      <c r="F955" s="159"/>
      <c r="G955" s="159" t="s">
        <v>169</v>
      </c>
      <c r="H955" s="159"/>
      <c r="I955" s="159"/>
      <c r="J955" s="214"/>
      <c r="K955" s="250"/>
      <c r="L955" s="248"/>
      <c r="M955" s="202"/>
      <c r="N955" s="159">
        <v>23</v>
      </c>
      <c r="O955" s="159" t="s">
        <v>168</v>
      </c>
      <c r="P955" s="159" t="s">
        <v>21</v>
      </c>
      <c r="Q955" s="159"/>
      <c r="R955" s="159" t="s">
        <v>169</v>
      </c>
      <c r="S955" s="159"/>
      <c r="T955" s="159"/>
      <c r="U955" s="214"/>
    </row>
    <row r="956" spans="1:21" ht="16.5" customHeight="1">
      <c r="A956" s="233"/>
      <c r="B956" s="243"/>
      <c r="C956" s="178">
        <v>24</v>
      </c>
      <c r="D956" s="163" t="s">
        <v>581</v>
      </c>
      <c r="E956" s="163"/>
      <c r="F956" s="163" t="s">
        <v>21</v>
      </c>
      <c r="G956" s="155" t="s">
        <v>582</v>
      </c>
      <c r="H956" s="163" t="s">
        <v>32</v>
      </c>
      <c r="I956" s="163">
        <v>1</v>
      </c>
      <c r="J956" s="206">
        <v>13122311</v>
      </c>
      <c r="K956" s="158">
        <f t="shared" ref="K956:K957" si="89">I956*J956</f>
        <v>13122311</v>
      </c>
      <c r="L956" s="248"/>
      <c r="M956" s="202"/>
      <c r="N956" s="178">
        <v>24</v>
      </c>
      <c r="O956" s="163" t="s">
        <v>581</v>
      </c>
      <c r="P956" s="163"/>
      <c r="Q956" s="163" t="s">
        <v>21</v>
      </c>
      <c r="R956" s="155" t="s">
        <v>582</v>
      </c>
      <c r="S956" s="163" t="s">
        <v>32</v>
      </c>
      <c r="T956" s="163">
        <v>1</v>
      </c>
      <c r="U956" s="206">
        <v>12593185.710000001</v>
      </c>
    </row>
    <row r="957" spans="1:21" ht="16.5" customHeight="1">
      <c r="A957" s="233"/>
      <c r="B957" s="243"/>
      <c r="C957" s="178">
        <v>25</v>
      </c>
      <c r="D957" s="163" t="s">
        <v>333</v>
      </c>
      <c r="E957" s="163"/>
      <c r="F957" s="163" t="s">
        <v>21</v>
      </c>
      <c r="G957" s="155" t="s">
        <v>334</v>
      </c>
      <c r="H957" s="163" t="s">
        <v>32</v>
      </c>
      <c r="I957" s="163">
        <v>1</v>
      </c>
      <c r="J957" s="206">
        <v>21588318.360000003</v>
      </c>
      <c r="K957" s="158">
        <f t="shared" si="89"/>
        <v>21588318.360000003</v>
      </c>
      <c r="L957" s="248"/>
      <c r="M957" s="202"/>
      <c r="N957" s="178">
        <v>25</v>
      </c>
      <c r="O957" s="163" t="s">
        <v>333</v>
      </c>
      <c r="P957" s="163"/>
      <c r="Q957" s="163" t="s">
        <v>21</v>
      </c>
      <c r="R957" s="155" t="s">
        <v>334</v>
      </c>
      <c r="S957" s="163" t="s">
        <v>32</v>
      </c>
      <c r="T957" s="163">
        <v>1</v>
      </c>
      <c r="U957" s="206">
        <v>21588318.360000003</v>
      </c>
    </row>
    <row r="958" spans="1:21" ht="16.5" customHeight="1">
      <c r="A958" s="233"/>
      <c r="B958" s="239"/>
      <c r="C958" s="629" t="s">
        <v>41</v>
      </c>
      <c r="D958" s="630"/>
      <c r="E958" s="630"/>
      <c r="F958" s="630"/>
      <c r="G958" s="630"/>
      <c r="H958" s="631"/>
      <c r="I958" s="161"/>
      <c r="J958" s="206"/>
      <c r="K958" s="255">
        <f>SUM(K956:K957)</f>
        <v>34710629.359999999</v>
      </c>
      <c r="L958" s="248"/>
      <c r="M958" s="202"/>
      <c r="N958" s="629" t="s">
        <v>41</v>
      </c>
      <c r="O958" s="630"/>
      <c r="P958" s="630"/>
      <c r="Q958" s="630"/>
      <c r="R958" s="630"/>
      <c r="S958" s="631"/>
      <c r="T958" s="161"/>
      <c r="U958" s="206"/>
    </row>
    <row r="959" spans="1:21" ht="16.5" customHeight="1">
      <c r="A959" s="233"/>
      <c r="B959" s="239"/>
      <c r="C959" s="159">
        <v>26</v>
      </c>
      <c r="D959" s="159" t="s">
        <v>284</v>
      </c>
      <c r="E959" s="159" t="s">
        <v>21</v>
      </c>
      <c r="F959" s="159"/>
      <c r="G959" s="159" t="s">
        <v>285</v>
      </c>
      <c r="H959" s="159"/>
      <c r="I959" s="159"/>
      <c r="J959" s="214"/>
      <c r="K959" s="250"/>
      <c r="L959" s="248"/>
      <c r="M959" s="202"/>
      <c r="N959" s="159">
        <v>26</v>
      </c>
      <c r="O959" s="159" t="s">
        <v>284</v>
      </c>
      <c r="P959" s="159" t="s">
        <v>21</v>
      </c>
      <c r="Q959" s="159"/>
      <c r="R959" s="159" t="s">
        <v>285</v>
      </c>
      <c r="S959" s="159"/>
      <c r="T959" s="159"/>
      <c r="U959" s="214"/>
    </row>
    <row r="960" spans="1:21" ht="16.5" customHeight="1">
      <c r="A960" s="233"/>
      <c r="B960" s="239"/>
      <c r="C960" s="178">
        <v>27</v>
      </c>
      <c r="D960" s="163" t="s">
        <v>286</v>
      </c>
      <c r="E960" s="163"/>
      <c r="F960" s="163" t="s">
        <v>21</v>
      </c>
      <c r="G960" s="155" t="s">
        <v>287</v>
      </c>
      <c r="H960" s="163" t="s">
        <v>32</v>
      </c>
      <c r="I960" s="163">
        <v>1</v>
      </c>
      <c r="J960" s="206">
        <v>3897250</v>
      </c>
      <c r="K960" s="158">
        <f>I960*J960</f>
        <v>3897250</v>
      </c>
      <c r="L960" s="248"/>
      <c r="M960" s="202"/>
      <c r="N960" s="178">
        <v>27</v>
      </c>
      <c r="O960" s="163" t="s">
        <v>286</v>
      </c>
      <c r="P960" s="163"/>
      <c r="Q960" s="163" t="s">
        <v>21</v>
      </c>
      <c r="R960" s="155" t="s">
        <v>287</v>
      </c>
      <c r="S960" s="163" t="s">
        <v>32</v>
      </c>
      <c r="T960" s="163">
        <v>1</v>
      </c>
      <c r="U960" s="206">
        <v>3897250</v>
      </c>
    </row>
    <row r="961" spans="1:21" ht="16.5" customHeight="1">
      <c r="A961" s="233"/>
      <c r="B961" s="239"/>
      <c r="C961" s="629" t="s">
        <v>41</v>
      </c>
      <c r="D961" s="630"/>
      <c r="E961" s="630"/>
      <c r="F961" s="630"/>
      <c r="G961" s="630"/>
      <c r="H961" s="631"/>
      <c r="I961" s="161"/>
      <c r="J961" s="206"/>
      <c r="K961" s="255">
        <f>SUM(K960)</f>
        <v>3897250</v>
      </c>
      <c r="L961" s="248"/>
      <c r="M961" s="202"/>
      <c r="N961" s="629" t="s">
        <v>41</v>
      </c>
      <c r="O961" s="630"/>
      <c r="P961" s="630"/>
      <c r="Q961" s="630"/>
      <c r="R961" s="630"/>
      <c r="S961" s="631"/>
      <c r="T961" s="161"/>
      <c r="U961" s="206"/>
    </row>
    <row r="962" spans="1:21" ht="16.5" customHeight="1">
      <c r="A962" s="233"/>
      <c r="B962" s="239"/>
      <c r="C962" s="632" t="s">
        <v>52</v>
      </c>
      <c r="D962" s="633"/>
      <c r="E962" s="633"/>
      <c r="F962" s="633"/>
      <c r="G962" s="633"/>
      <c r="H962" s="633"/>
      <c r="I962" s="633"/>
      <c r="J962" s="634"/>
      <c r="K962" s="256">
        <f>ROUND(K930+K934+K940+K944+K948+K954+K958+K961,0)</f>
        <v>229556833</v>
      </c>
      <c r="L962" s="248"/>
      <c r="M962" s="202"/>
      <c r="N962" s="632" t="s">
        <v>52</v>
      </c>
      <c r="O962" s="633"/>
      <c r="P962" s="633"/>
      <c r="Q962" s="633"/>
      <c r="R962" s="633"/>
      <c r="S962" s="633"/>
      <c r="T962" s="633"/>
      <c r="U962" s="634"/>
    </row>
    <row r="963" spans="1:21" ht="16.5" customHeight="1">
      <c r="A963" s="233"/>
      <c r="B963" s="239"/>
      <c r="C963" s="312"/>
      <c r="D963" s="312"/>
      <c r="E963" s="312"/>
      <c r="F963" s="312"/>
      <c r="G963" s="312"/>
      <c r="H963" s="312"/>
      <c r="I963" s="312"/>
      <c r="J963" s="321"/>
      <c r="K963" s="258"/>
      <c r="L963" s="248"/>
      <c r="M963" s="202"/>
      <c r="N963" s="312"/>
      <c r="O963" s="312"/>
      <c r="P963" s="312"/>
      <c r="Q963" s="312"/>
      <c r="R963" s="312"/>
      <c r="S963" s="312"/>
      <c r="T963" s="312"/>
      <c r="U963" s="321"/>
    </row>
    <row r="964" spans="1:21" ht="55.5" customHeight="1">
      <c r="A964" s="233"/>
      <c r="B964" s="247">
        <v>16</v>
      </c>
      <c r="C964" s="647" t="s">
        <v>583</v>
      </c>
      <c r="D964" s="633"/>
      <c r="E964" s="633"/>
      <c r="F964" s="633"/>
      <c r="G964" s="633"/>
      <c r="H964" s="633"/>
      <c r="I964" s="633"/>
      <c r="J964" s="633"/>
      <c r="K964" s="633"/>
      <c r="L964" s="248"/>
      <c r="M964" s="202"/>
      <c r="N964" s="647" t="s">
        <v>583</v>
      </c>
      <c r="O964" s="633"/>
      <c r="P964" s="633"/>
      <c r="Q964" s="633"/>
      <c r="R964" s="633"/>
      <c r="S964" s="633"/>
      <c r="T964" s="633"/>
      <c r="U964" s="633"/>
    </row>
    <row r="965" spans="1:21" ht="16.5" customHeight="1">
      <c r="A965" s="233"/>
      <c r="B965" s="239"/>
      <c r="C965" s="644" t="s">
        <v>10</v>
      </c>
      <c r="D965" s="645"/>
      <c r="E965" s="645"/>
      <c r="F965" s="645"/>
      <c r="G965" s="645"/>
      <c r="H965" s="645"/>
      <c r="I965" s="645"/>
      <c r="J965" s="645"/>
      <c r="K965" s="646"/>
      <c r="L965" s="248"/>
      <c r="M965" s="202"/>
      <c r="N965" s="644" t="s">
        <v>10</v>
      </c>
      <c r="O965" s="645"/>
      <c r="P965" s="645"/>
      <c r="Q965" s="645"/>
      <c r="R965" s="645"/>
      <c r="S965" s="645"/>
      <c r="T965" s="645"/>
      <c r="U965" s="646"/>
    </row>
    <row r="966" spans="1:21" ht="18" customHeight="1">
      <c r="A966" s="233"/>
      <c r="B966" s="239"/>
      <c r="C966" s="641" t="s">
        <v>11</v>
      </c>
      <c r="D966" s="635" t="s">
        <v>12</v>
      </c>
      <c r="E966" s="637" t="s">
        <v>13</v>
      </c>
      <c r="F966" s="638"/>
      <c r="G966" s="641" t="s">
        <v>14</v>
      </c>
      <c r="H966" s="635" t="s">
        <v>15</v>
      </c>
      <c r="I966" s="635" t="s">
        <v>16</v>
      </c>
      <c r="J966" s="643" t="s">
        <v>17</v>
      </c>
      <c r="K966" s="648" t="s">
        <v>18</v>
      </c>
      <c r="L966" s="248"/>
      <c r="M966" s="202"/>
      <c r="N966" s="641" t="s">
        <v>11</v>
      </c>
      <c r="O966" s="635" t="s">
        <v>12</v>
      </c>
      <c r="P966" s="637" t="s">
        <v>13</v>
      </c>
      <c r="Q966" s="638"/>
      <c r="R966" s="641" t="s">
        <v>14</v>
      </c>
      <c r="S966" s="635" t="s">
        <v>15</v>
      </c>
      <c r="T966" s="635" t="s">
        <v>16</v>
      </c>
      <c r="U966" s="643" t="s">
        <v>17</v>
      </c>
    </row>
    <row r="967" spans="1:21" ht="16.5" customHeight="1">
      <c r="A967" s="233"/>
      <c r="B967" s="239"/>
      <c r="C967" s="642"/>
      <c r="D967" s="636"/>
      <c r="E967" s="154" t="s">
        <v>19</v>
      </c>
      <c r="F967" s="154" t="s">
        <v>20</v>
      </c>
      <c r="G967" s="642"/>
      <c r="H967" s="636"/>
      <c r="I967" s="636"/>
      <c r="J967" s="636"/>
      <c r="K967" s="649"/>
      <c r="L967" s="248"/>
      <c r="M967" s="202"/>
      <c r="N967" s="642"/>
      <c r="O967" s="636"/>
      <c r="P967" s="154" t="s">
        <v>19</v>
      </c>
      <c r="Q967" s="154" t="s">
        <v>20</v>
      </c>
      <c r="R967" s="642"/>
      <c r="S967" s="636"/>
      <c r="T967" s="636"/>
      <c r="U967" s="636"/>
    </row>
    <row r="968" spans="1:21" ht="16.5" customHeight="1">
      <c r="A968" s="233"/>
      <c r="B968" s="239"/>
      <c r="C968" s="159">
        <v>1</v>
      </c>
      <c r="D968" s="159">
        <v>1</v>
      </c>
      <c r="E968" s="159" t="s">
        <v>21</v>
      </c>
      <c r="F968" s="159"/>
      <c r="G968" s="159" t="s">
        <v>54</v>
      </c>
      <c r="H968" s="159"/>
      <c r="I968" s="159"/>
      <c r="J968" s="159"/>
      <c r="K968" s="250"/>
      <c r="L968" s="248"/>
      <c r="M968" s="202"/>
      <c r="N968" s="159">
        <v>1</v>
      </c>
      <c r="O968" s="159" t="s">
        <v>55</v>
      </c>
      <c r="P968" s="159" t="s">
        <v>21</v>
      </c>
      <c r="Q968" s="159"/>
      <c r="R968" s="159" t="s">
        <v>56</v>
      </c>
      <c r="S968" s="159"/>
      <c r="T968" s="159"/>
      <c r="U968" s="159"/>
    </row>
    <row r="969" spans="1:21" ht="16.5" customHeight="1">
      <c r="A969" s="233"/>
      <c r="B969" s="239"/>
      <c r="C969" s="270">
        <v>2</v>
      </c>
      <c r="D969" s="291">
        <v>1.1000000000000001</v>
      </c>
      <c r="E969" s="291"/>
      <c r="F969" s="291"/>
      <c r="G969" s="291" t="s">
        <v>57</v>
      </c>
      <c r="H969" s="291"/>
      <c r="I969" s="291"/>
      <c r="J969" s="291"/>
      <c r="K969" s="296"/>
      <c r="L969" s="248"/>
      <c r="M969" s="202"/>
      <c r="N969" s="207"/>
      <c r="O969" s="159"/>
      <c r="P969" s="159"/>
      <c r="Q969" s="159"/>
      <c r="R969" s="159"/>
      <c r="S969" s="159"/>
      <c r="T969" s="159"/>
      <c r="U969" s="159"/>
    </row>
    <row r="970" spans="1:21" ht="61.5" customHeight="1">
      <c r="A970" s="233"/>
      <c r="B970" s="239"/>
      <c r="C970" s="178">
        <v>3</v>
      </c>
      <c r="D970" s="163" t="s">
        <v>58</v>
      </c>
      <c r="E970" s="163"/>
      <c r="F970" s="163" t="s">
        <v>21</v>
      </c>
      <c r="G970" s="155" t="s">
        <v>59</v>
      </c>
      <c r="H970" s="163" t="s">
        <v>60</v>
      </c>
      <c r="I970" s="163">
        <v>146.18</v>
      </c>
      <c r="J970" s="206">
        <v>2030</v>
      </c>
      <c r="K970" s="158">
        <f>I970*J970</f>
        <v>296745.40000000002</v>
      </c>
      <c r="L970" s="248"/>
      <c r="M970" s="202"/>
      <c r="N970" s="178">
        <v>2</v>
      </c>
      <c r="O970" s="163" t="s">
        <v>61</v>
      </c>
      <c r="P970" s="163"/>
      <c r="Q970" s="163" t="s">
        <v>21</v>
      </c>
      <c r="R970" s="163" t="s">
        <v>59</v>
      </c>
      <c r="S970" s="163" t="s">
        <v>60</v>
      </c>
      <c r="T970" s="163">
        <v>146.18</v>
      </c>
      <c r="U970" s="163">
        <v>2030</v>
      </c>
    </row>
    <row r="971" spans="1:21" ht="16.5" customHeight="1">
      <c r="A971" s="233"/>
      <c r="B971" s="239"/>
      <c r="C971" s="629" t="s">
        <v>41</v>
      </c>
      <c r="D971" s="630"/>
      <c r="E971" s="630"/>
      <c r="F971" s="630"/>
      <c r="G971" s="630"/>
      <c r="H971" s="631"/>
      <c r="I971" s="161"/>
      <c r="J971" s="162"/>
      <c r="K971" s="255">
        <f>SUM(K970)</f>
        <v>296745.40000000002</v>
      </c>
      <c r="L971" s="248"/>
      <c r="M971" s="202"/>
      <c r="N971" s="629" t="s">
        <v>41</v>
      </c>
      <c r="O971" s="630"/>
      <c r="P971" s="630"/>
      <c r="Q971" s="630"/>
      <c r="R971" s="630"/>
      <c r="S971" s="631"/>
      <c r="T971" s="161"/>
      <c r="U971" s="162"/>
    </row>
    <row r="972" spans="1:21" ht="16.5" customHeight="1">
      <c r="A972" s="233"/>
      <c r="B972" s="239"/>
      <c r="C972" s="159">
        <v>4</v>
      </c>
      <c r="D972" s="159">
        <v>2.1</v>
      </c>
      <c r="E972" s="159" t="s">
        <v>21</v>
      </c>
      <c r="F972" s="159"/>
      <c r="G972" s="159" t="s">
        <v>65</v>
      </c>
      <c r="H972" s="159"/>
      <c r="I972" s="159"/>
      <c r="J972" s="159"/>
      <c r="K972" s="250"/>
      <c r="L972" s="248"/>
      <c r="M972" s="202"/>
      <c r="N972" s="159">
        <v>3</v>
      </c>
      <c r="O972" s="159">
        <v>4</v>
      </c>
      <c r="P972" s="159" t="s">
        <v>21</v>
      </c>
      <c r="Q972" s="159"/>
      <c r="R972" s="159" t="s">
        <v>227</v>
      </c>
      <c r="S972" s="159"/>
      <c r="T972" s="159"/>
      <c r="U972" s="159"/>
    </row>
    <row r="973" spans="1:21" ht="16.5" customHeight="1">
      <c r="A973" s="233"/>
      <c r="B973" s="239"/>
      <c r="C973" s="269">
        <v>5</v>
      </c>
      <c r="D973" s="270" t="s">
        <v>336</v>
      </c>
      <c r="E973" s="270"/>
      <c r="F973" s="270"/>
      <c r="G973" s="271" t="s">
        <v>337</v>
      </c>
      <c r="H973" s="270"/>
      <c r="I973" s="270"/>
      <c r="J973" s="270"/>
      <c r="K973" s="272"/>
      <c r="L973" s="248"/>
      <c r="M973" s="202"/>
      <c r="N973" s="269">
        <v>4</v>
      </c>
      <c r="O973" s="270"/>
      <c r="P973" s="270"/>
      <c r="Q973" s="270"/>
      <c r="R973" s="271" t="s">
        <v>382</v>
      </c>
      <c r="S973" s="270"/>
      <c r="T973" s="270"/>
      <c r="U973" s="270"/>
    </row>
    <row r="974" spans="1:21" ht="16.5" customHeight="1">
      <c r="A974" s="233"/>
      <c r="B974" s="239"/>
      <c r="C974" s="275">
        <v>6</v>
      </c>
      <c r="D974" s="178" t="s">
        <v>338</v>
      </c>
      <c r="E974" s="178"/>
      <c r="F974" s="178" t="s">
        <v>21</v>
      </c>
      <c r="G974" s="155" t="s">
        <v>339</v>
      </c>
      <c r="H974" s="178" t="s">
        <v>73</v>
      </c>
      <c r="I974" s="177">
        <v>66.319999999999993</v>
      </c>
      <c r="J974" s="180">
        <v>8298</v>
      </c>
      <c r="K974" s="174">
        <f>I974*J974</f>
        <v>550323.36</v>
      </c>
      <c r="L974" s="248"/>
      <c r="M974" s="202"/>
      <c r="N974" s="275">
        <v>5</v>
      </c>
      <c r="O974" s="178">
        <v>4.0999999999999996</v>
      </c>
      <c r="P974" s="178"/>
      <c r="Q974" s="178" t="s">
        <v>21</v>
      </c>
      <c r="R974" s="155" t="s">
        <v>464</v>
      </c>
      <c r="S974" s="178" t="s">
        <v>73</v>
      </c>
      <c r="T974" s="177">
        <v>53.18</v>
      </c>
      <c r="U974" s="180">
        <v>19283</v>
      </c>
    </row>
    <row r="975" spans="1:21" ht="16.5" customHeight="1">
      <c r="A975" s="233"/>
      <c r="B975" s="239"/>
      <c r="C975" s="639" t="s">
        <v>41</v>
      </c>
      <c r="D975" s="640"/>
      <c r="E975" s="640"/>
      <c r="F975" s="640"/>
      <c r="G975" s="640"/>
      <c r="H975" s="153"/>
      <c r="I975" s="175"/>
      <c r="J975" s="179"/>
      <c r="K975" s="279">
        <f>SUM(K974)</f>
        <v>550323.36</v>
      </c>
      <c r="L975" s="248"/>
      <c r="M975" s="202"/>
      <c r="N975" s="639" t="s">
        <v>41</v>
      </c>
      <c r="O975" s="640"/>
      <c r="P975" s="640"/>
      <c r="Q975" s="640"/>
      <c r="R975" s="640"/>
      <c r="S975" s="153"/>
      <c r="T975" s="175"/>
      <c r="U975" s="179"/>
    </row>
    <row r="976" spans="1:21" ht="16.5" customHeight="1">
      <c r="A976" s="233"/>
      <c r="B976" s="239"/>
      <c r="C976" s="159">
        <v>7</v>
      </c>
      <c r="D976" s="159">
        <v>2.2000000000000002</v>
      </c>
      <c r="E976" s="159" t="s">
        <v>21</v>
      </c>
      <c r="F976" s="159"/>
      <c r="G976" s="159" t="s">
        <v>183</v>
      </c>
      <c r="H976" s="159"/>
      <c r="I976" s="159"/>
      <c r="J976" s="159"/>
      <c r="K976" s="250"/>
      <c r="L976" s="248"/>
      <c r="M976" s="202"/>
      <c r="N976" s="159">
        <v>8</v>
      </c>
      <c r="O976" s="159"/>
      <c r="P976" s="159" t="s">
        <v>21</v>
      </c>
      <c r="Q976" s="159"/>
      <c r="R976" s="159" t="s">
        <v>22</v>
      </c>
      <c r="S976" s="159"/>
      <c r="T976" s="159"/>
      <c r="U976" s="159"/>
    </row>
    <row r="977" spans="1:21" ht="55.5" customHeight="1">
      <c r="A977" s="233"/>
      <c r="B977" s="239"/>
      <c r="C977" s="163">
        <v>8</v>
      </c>
      <c r="D977" s="163" t="s">
        <v>289</v>
      </c>
      <c r="E977" s="163"/>
      <c r="F977" s="163" t="s">
        <v>340</v>
      </c>
      <c r="G977" s="155" t="s">
        <v>290</v>
      </c>
      <c r="H977" s="163" t="s">
        <v>85</v>
      </c>
      <c r="I977" s="163">
        <v>31.04</v>
      </c>
      <c r="J977" s="206">
        <v>54921</v>
      </c>
      <c r="K977" s="158">
        <f t="shared" ref="K977:K978" si="90">I977*J977</f>
        <v>1704747.8399999999</v>
      </c>
      <c r="L977" s="248"/>
      <c r="M977" s="202"/>
      <c r="N977" s="163">
        <v>9</v>
      </c>
      <c r="O977" s="163">
        <v>1.1100000000000001</v>
      </c>
      <c r="P977" s="163"/>
      <c r="Q977" s="163" t="s">
        <v>340</v>
      </c>
      <c r="R977" s="155" t="s">
        <v>232</v>
      </c>
      <c r="S977" s="163" t="s">
        <v>88</v>
      </c>
      <c r="T977" s="163">
        <v>31.04</v>
      </c>
      <c r="U977" s="163">
        <v>54922</v>
      </c>
    </row>
    <row r="978" spans="1:21" ht="45.75" customHeight="1">
      <c r="A978" s="233"/>
      <c r="B978" s="239"/>
      <c r="C978" s="163">
        <v>9</v>
      </c>
      <c r="D978" s="163" t="s">
        <v>83</v>
      </c>
      <c r="E978" s="163"/>
      <c r="F978" s="163" t="s">
        <v>21</v>
      </c>
      <c r="G978" s="155" t="s">
        <v>84</v>
      </c>
      <c r="H978" s="163" t="s">
        <v>85</v>
      </c>
      <c r="I978" s="163">
        <v>7.36</v>
      </c>
      <c r="J978" s="206">
        <v>20619</v>
      </c>
      <c r="K978" s="158">
        <f t="shared" si="90"/>
        <v>151755.84</v>
      </c>
      <c r="L978" s="248"/>
      <c r="M978" s="202"/>
      <c r="N978" s="163">
        <v>10</v>
      </c>
      <c r="O978" s="163" t="s">
        <v>86</v>
      </c>
      <c r="P978" s="163"/>
      <c r="Q978" s="163" t="s">
        <v>21</v>
      </c>
      <c r="R978" s="155" t="s">
        <v>84</v>
      </c>
      <c r="S978" s="163" t="s">
        <v>88</v>
      </c>
      <c r="T978" s="163">
        <v>7.36</v>
      </c>
      <c r="U978" s="163">
        <v>20619</v>
      </c>
    </row>
    <row r="979" spans="1:21" ht="16.5" customHeight="1">
      <c r="A979" s="233"/>
      <c r="B979" s="239"/>
      <c r="C979" s="629" t="s">
        <v>41</v>
      </c>
      <c r="D979" s="630"/>
      <c r="E979" s="630"/>
      <c r="F979" s="630"/>
      <c r="G979" s="630"/>
      <c r="H979" s="631"/>
      <c r="I979" s="282"/>
      <c r="J979" s="282"/>
      <c r="K979" s="255">
        <f>SUM(K977:K978)</f>
        <v>1856503.68</v>
      </c>
      <c r="L979" s="248"/>
      <c r="M979" s="202"/>
      <c r="N979" s="629" t="s">
        <v>41</v>
      </c>
      <c r="O979" s="630"/>
      <c r="P979" s="630"/>
      <c r="Q979" s="630"/>
      <c r="R979" s="630"/>
      <c r="S979" s="631"/>
      <c r="T979" s="282"/>
      <c r="U979" s="282"/>
    </row>
    <row r="980" spans="1:21" ht="41.25" customHeight="1">
      <c r="A980" s="233"/>
      <c r="B980" s="239"/>
      <c r="C980" s="159">
        <v>10</v>
      </c>
      <c r="D980" s="159">
        <v>2.2999999999999998</v>
      </c>
      <c r="E980" s="159" t="s">
        <v>21</v>
      </c>
      <c r="F980" s="159"/>
      <c r="G980" s="159" t="s">
        <v>89</v>
      </c>
      <c r="H980" s="159"/>
      <c r="I980" s="159"/>
      <c r="J980" s="159"/>
      <c r="K980" s="250"/>
      <c r="L980" s="248"/>
      <c r="M980" s="202"/>
      <c r="N980" s="159">
        <v>11</v>
      </c>
      <c r="O980" s="159">
        <v>2.2999999999999998</v>
      </c>
      <c r="P980" s="159" t="s">
        <v>21</v>
      </c>
      <c r="Q980" s="159"/>
      <c r="R980" s="159" t="s">
        <v>89</v>
      </c>
      <c r="S980" s="159"/>
      <c r="T980" s="159"/>
      <c r="U980" s="159"/>
    </row>
    <row r="981" spans="1:21" ht="41.25" customHeight="1">
      <c r="A981" s="233"/>
      <c r="B981" s="239"/>
      <c r="C981" s="163">
        <v>11</v>
      </c>
      <c r="D981" s="183" t="s">
        <v>90</v>
      </c>
      <c r="E981" s="163"/>
      <c r="F981" s="163" t="s">
        <v>21</v>
      </c>
      <c r="G981" s="155" t="s">
        <v>91</v>
      </c>
      <c r="H981" s="163" t="s">
        <v>73</v>
      </c>
      <c r="I981" s="164">
        <v>66.33</v>
      </c>
      <c r="J981" s="167">
        <v>5350</v>
      </c>
      <c r="K981" s="166">
        <f t="shared" ref="K981:K983" si="91">I981*J981</f>
        <v>354865.5</v>
      </c>
      <c r="L981" s="248"/>
      <c r="M981" s="202"/>
      <c r="N981" s="163">
        <v>12</v>
      </c>
      <c r="O981" s="183">
        <v>1.4</v>
      </c>
      <c r="P981" s="163"/>
      <c r="Q981" s="163" t="s">
        <v>21</v>
      </c>
      <c r="R981" s="155" t="s">
        <v>92</v>
      </c>
      <c r="S981" s="163" t="s">
        <v>73</v>
      </c>
      <c r="T981" s="164">
        <v>66.33</v>
      </c>
      <c r="U981" s="167">
        <v>5350</v>
      </c>
    </row>
    <row r="982" spans="1:21" ht="30.75" customHeight="1">
      <c r="A982" s="233"/>
      <c r="B982" s="239"/>
      <c r="C982" s="163">
        <v>12</v>
      </c>
      <c r="D982" s="183" t="s">
        <v>93</v>
      </c>
      <c r="E982" s="163"/>
      <c r="F982" s="163" t="s">
        <v>21</v>
      </c>
      <c r="G982" s="155" t="s">
        <v>94</v>
      </c>
      <c r="H982" s="163" t="s">
        <v>95</v>
      </c>
      <c r="I982" s="164">
        <v>1061.28</v>
      </c>
      <c r="J982" s="167">
        <v>1392</v>
      </c>
      <c r="K982" s="166">
        <f t="shared" si="91"/>
        <v>1477301.76</v>
      </c>
      <c r="L982" s="248"/>
      <c r="M982" s="202"/>
      <c r="N982" s="163">
        <v>13</v>
      </c>
      <c r="O982" s="183">
        <v>1.2</v>
      </c>
      <c r="P982" s="163"/>
      <c r="Q982" s="163" t="s">
        <v>21</v>
      </c>
      <c r="R982" s="155" t="s">
        <v>96</v>
      </c>
      <c r="S982" s="163" t="s">
        <v>97</v>
      </c>
      <c r="T982" s="164">
        <v>1061.28</v>
      </c>
      <c r="U982" s="167">
        <v>1392</v>
      </c>
    </row>
    <row r="983" spans="1:21" ht="38.25" customHeight="1">
      <c r="A983" s="233"/>
      <c r="B983" s="239"/>
      <c r="C983" s="163">
        <v>13</v>
      </c>
      <c r="D983" s="183" t="s">
        <v>98</v>
      </c>
      <c r="E983" s="163"/>
      <c r="F983" s="163" t="s">
        <v>21</v>
      </c>
      <c r="G983" s="155" t="s">
        <v>99</v>
      </c>
      <c r="H983" s="163" t="s">
        <v>73</v>
      </c>
      <c r="I983" s="164">
        <v>66.33</v>
      </c>
      <c r="J983" s="167">
        <v>3571</v>
      </c>
      <c r="K983" s="166">
        <f t="shared" si="91"/>
        <v>236864.43</v>
      </c>
      <c r="L983" s="248"/>
      <c r="M983" s="202"/>
      <c r="N983" s="163">
        <v>14</v>
      </c>
      <c r="O983" s="183">
        <v>1.5</v>
      </c>
      <c r="P983" s="163"/>
      <c r="Q983" s="163" t="s">
        <v>21</v>
      </c>
      <c r="R983" s="155" t="s">
        <v>100</v>
      </c>
      <c r="S983" s="163" t="s">
        <v>73</v>
      </c>
      <c r="T983" s="164">
        <v>66.33</v>
      </c>
      <c r="U983" s="167">
        <v>3571</v>
      </c>
    </row>
    <row r="984" spans="1:21" ht="16.5" customHeight="1">
      <c r="A984" s="233"/>
      <c r="B984" s="239"/>
      <c r="C984" s="629" t="s">
        <v>41</v>
      </c>
      <c r="D984" s="630"/>
      <c r="E984" s="630"/>
      <c r="F984" s="630"/>
      <c r="G984" s="630"/>
      <c r="H984" s="631"/>
      <c r="I984" s="163"/>
      <c r="J984" s="163"/>
      <c r="K984" s="255">
        <f>SUM(K981:K983)</f>
        <v>2069031.69</v>
      </c>
      <c r="L984" s="248"/>
      <c r="M984" s="202"/>
      <c r="N984" s="629" t="s">
        <v>41</v>
      </c>
      <c r="O984" s="630"/>
      <c r="P984" s="630"/>
      <c r="Q984" s="630"/>
      <c r="R984" s="630"/>
      <c r="S984" s="631"/>
      <c r="T984" s="163"/>
      <c r="U984" s="163"/>
    </row>
    <row r="985" spans="1:21" ht="16.5" customHeight="1">
      <c r="A985" s="233"/>
      <c r="B985" s="239"/>
      <c r="C985" s="259">
        <v>14</v>
      </c>
      <c r="D985" s="207">
        <v>2.6</v>
      </c>
      <c r="E985" s="207" t="s">
        <v>21</v>
      </c>
      <c r="F985" s="207"/>
      <c r="G985" s="207" t="s">
        <v>101</v>
      </c>
      <c r="H985" s="207"/>
      <c r="I985" s="207"/>
      <c r="J985" s="207"/>
      <c r="K985" s="260"/>
      <c r="L985" s="248"/>
      <c r="M985" s="202"/>
      <c r="N985" s="259">
        <v>15</v>
      </c>
      <c r="O985" s="207">
        <v>2.6</v>
      </c>
      <c r="P985" s="207" t="s">
        <v>21</v>
      </c>
      <c r="Q985" s="207"/>
      <c r="R985" s="207" t="s">
        <v>101</v>
      </c>
      <c r="S985" s="207"/>
      <c r="T985" s="207"/>
      <c r="U985" s="207"/>
    </row>
    <row r="986" spans="1:21" ht="16.5" customHeight="1">
      <c r="A986" s="233"/>
      <c r="B986" s="243"/>
      <c r="C986" s="163">
        <v>15</v>
      </c>
      <c r="D986" s="178" t="s">
        <v>353</v>
      </c>
      <c r="E986" s="178"/>
      <c r="F986" s="178" t="s">
        <v>21</v>
      </c>
      <c r="G986" s="176" t="s">
        <v>354</v>
      </c>
      <c r="H986" s="178" t="s">
        <v>25</v>
      </c>
      <c r="I986" s="178">
        <v>13.52</v>
      </c>
      <c r="J986" s="306">
        <v>25079</v>
      </c>
      <c r="K986" s="307">
        <f t="shared" ref="K986:K987" si="92">I986*J986</f>
        <v>339068.08</v>
      </c>
      <c r="L986" s="248"/>
      <c r="M986" s="202"/>
      <c r="N986" s="163">
        <v>16</v>
      </c>
      <c r="O986" s="178">
        <v>20.49</v>
      </c>
      <c r="P986" s="178"/>
      <c r="Q986" s="178" t="s">
        <v>21</v>
      </c>
      <c r="R986" s="176" t="s">
        <v>355</v>
      </c>
      <c r="S986" s="178" t="s">
        <v>25</v>
      </c>
      <c r="T986" s="178">
        <v>13.52</v>
      </c>
      <c r="U986" s="306">
        <v>25078</v>
      </c>
    </row>
    <row r="987" spans="1:21" ht="28.5" customHeight="1">
      <c r="A987" s="233"/>
      <c r="B987" s="243"/>
      <c r="C987" s="275">
        <v>16</v>
      </c>
      <c r="D987" s="183" t="s">
        <v>102</v>
      </c>
      <c r="E987" s="178"/>
      <c r="F987" s="178" t="s">
        <v>21</v>
      </c>
      <c r="G987" s="176" t="s">
        <v>103</v>
      </c>
      <c r="H987" s="178" t="s">
        <v>25</v>
      </c>
      <c r="I987" s="177">
        <v>54.1</v>
      </c>
      <c r="J987" s="180">
        <v>55381</v>
      </c>
      <c r="K987" s="307">
        <f t="shared" si="92"/>
        <v>2996112.1</v>
      </c>
      <c r="L987" s="248"/>
      <c r="M987" s="202"/>
      <c r="N987" s="275">
        <v>17</v>
      </c>
      <c r="O987" s="183" t="s">
        <v>102</v>
      </c>
      <c r="P987" s="178"/>
      <c r="Q987" s="178" t="s">
        <v>21</v>
      </c>
      <c r="R987" s="176" t="s">
        <v>103</v>
      </c>
      <c r="S987" s="178" t="s">
        <v>25</v>
      </c>
      <c r="T987" s="177">
        <v>54.1</v>
      </c>
      <c r="U987" s="180">
        <v>55381</v>
      </c>
    </row>
    <row r="988" spans="1:21" ht="16.5" customHeight="1">
      <c r="A988" s="233"/>
      <c r="B988" s="239"/>
      <c r="C988" s="629" t="s">
        <v>41</v>
      </c>
      <c r="D988" s="630"/>
      <c r="E988" s="630"/>
      <c r="F988" s="630"/>
      <c r="G988" s="630"/>
      <c r="H988" s="631"/>
      <c r="I988" s="163"/>
      <c r="J988" s="163"/>
      <c r="K988" s="255">
        <f>SUM(K986:K987)</f>
        <v>3335180.18</v>
      </c>
      <c r="L988" s="248"/>
      <c r="M988" s="202"/>
      <c r="N988" s="629" t="s">
        <v>41</v>
      </c>
      <c r="O988" s="630"/>
      <c r="P988" s="630"/>
      <c r="Q988" s="630"/>
      <c r="R988" s="630"/>
      <c r="S988" s="631"/>
      <c r="T988" s="163"/>
      <c r="U988" s="163"/>
    </row>
    <row r="989" spans="1:21" ht="16.5" customHeight="1">
      <c r="A989" s="233"/>
      <c r="B989" s="239"/>
      <c r="C989" s="259">
        <v>17</v>
      </c>
      <c r="D989" s="207">
        <v>3.3</v>
      </c>
      <c r="E989" s="207" t="s">
        <v>21</v>
      </c>
      <c r="F989" s="207"/>
      <c r="G989" s="207" t="s">
        <v>111</v>
      </c>
      <c r="H989" s="207"/>
      <c r="I989" s="207"/>
      <c r="J989" s="207"/>
      <c r="K989" s="260"/>
      <c r="L989" s="248"/>
      <c r="M989" s="202"/>
      <c r="N989" s="259">
        <v>18</v>
      </c>
      <c r="O989" s="207">
        <v>3.3</v>
      </c>
      <c r="P989" s="207" t="s">
        <v>21</v>
      </c>
      <c r="Q989" s="207"/>
      <c r="R989" s="207" t="s">
        <v>111</v>
      </c>
      <c r="S989" s="207"/>
      <c r="T989" s="207"/>
      <c r="U989" s="207"/>
    </row>
    <row r="990" spans="1:21" ht="20.25" customHeight="1">
      <c r="A990" s="233"/>
      <c r="B990" s="243"/>
      <c r="C990" s="163">
        <v>18</v>
      </c>
      <c r="D990" s="183" t="s">
        <v>524</v>
      </c>
      <c r="E990" s="163"/>
      <c r="F990" s="163" t="s">
        <v>21</v>
      </c>
      <c r="G990" s="155" t="s">
        <v>525</v>
      </c>
      <c r="H990" s="163" t="s">
        <v>114</v>
      </c>
      <c r="I990" s="164">
        <v>92</v>
      </c>
      <c r="J990" s="167">
        <v>14837</v>
      </c>
      <c r="K990" s="166">
        <f>I990*J990</f>
        <v>1365004</v>
      </c>
      <c r="L990" s="248"/>
      <c r="M990" s="202"/>
      <c r="N990" s="163">
        <v>19</v>
      </c>
      <c r="O990" s="183" t="s">
        <v>584</v>
      </c>
      <c r="P990" s="163"/>
      <c r="Q990" s="163" t="s">
        <v>21</v>
      </c>
      <c r="R990" s="155" t="s">
        <v>585</v>
      </c>
      <c r="S990" s="163" t="s">
        <v>114</v>
      </c>
      <c r="T990" s="164">
        <v>92</v>
      </c>
      <c r="U990" s="167">
        <v>13531</v>
      </c>
    </row>
    <row r="991" spans="1:21" ht="16.5" customHeight="1">
      <c r="A991" s="233"/>
      <c r="B991" s="239"/>
      <c r="C991" s="629" t="s">
        <v>41</v>
      </c>
      <c r="D991" s="630"/>
      <c r="E991" s="630"/>
      <c r="F991" s="630"/>
      <c r="G991" s="630"/>
      <c r="H991" s="631"/>
      <c r="I991" s="163"/>
      <c r="J991" s="163"/>
      <c r="K991" s="255">
        <f>SUM(K989:K990)</f>
        <v>1365004</v>
      </c>
      <c r="L991" s="248"/>
      <c r="M991" s="202"/>
      <c r="N991" s="629" t="s">
        <v>41</v>
      </c>
      <c r="O991" s="630"/>
      <c r="P991" s="630"/>
      <c r="Q991" s="630"/>
      <c r="R991" s="630"/>
      <c r="S991" s="631"/>
      <c r="T991" s="163"/>
      <c r="U991" s="163"/>
    </row>
    <row r="992" spans="1:21" ht="16.5" customHeight="1">
      <c r="A992" s="233"/>
      <c r="B992" s="239"/>
      <c r="C992" s="259">
        <v>19</v>
      </c>
      <c r="D992" s="207">
        <v>25</v>
      </c>
      <c r="E992" s="207" t="s">
        <v>21</v>
      </c>
      <c r="F992" s="207"/>
      <c r="G992" s="207" t="s">
        <v>397</v>
      </c>
      <c r="H992" s="207"/>
      <c r="I992" s="207"/>
      <c r="J992" s="207"/>
      <c r="K992" s="260"/>
      <c r="L992" s="248"/>
      <c r="M992" s="202"/>
      <c r="N992" s="259">
        <v>20</v>
      </c>
      <c r="O992" s="207">
        <v>20</v>
      </c>
      <c r="P992" s="207" t="s">
        <v>21</v>
      </c>
      <c r="Q992" s="207"/>
      <c r="R992" s="207" t="s">
        <v>29</v>
      </c>
      <c r="S992" s="207"/>
      <c r="T992" s="207"/>
      <c r="U992" s="207"/>
    </row>
    <row r="993" spans="1:21" ht="35.25" customHeight="1">
      <c r="A993" s="233"/>
      <c r="B993" s="239"/>
      <c r="C993" s="163">
        <v>20</v>
      </c>
      <c r="D993" s="178" t="s">
        <v>544</v>
      </c>
      <c r="E993" s="178"/>
      <c r="F993" s="178" t="s">
        <v>21</v>
      </c>
      <c r="G993" s="176" t="s">
        <v>545</v>
      </c>
      <c r="H993" s="178" t="s">
        <v>60</v>
      </c>
      <c r="I993" s="178">
        <v>42.18</v>
      </c>
      <c r="J993" s="306">
        <v>132622</v>
      </c>
      <c r="K993" s="166">
        <f t="shared" ref="K993:K994" si="93">I993*J993</f>
        <v>5593995.96</v>
      </c>
      <c r="L993" s="248"/>
      <c r="M993" s="202"/>
      <c r="N993" s="163">
        <v>21</v>
      </c>
      <c r="O993" s="183">
        <v>20.62</v>
      </c>
      <c r="P993" s="163"/>
      <c r="Q993" s="163" t="s">
        <v>21</v>
      </c>
      <c r="R993" s="155" t="s">
        <v>586</v>
      </c>
      <c r="S993" s="163" t="s">
        <v>587</v>
      </c>
      <c r="T993" s="164">
        <v>1</v>
      </c>
      <c r="U993" s="167">
        <v>291295434</v>
      </c>
    </row>
    <row r="994" spans="1:21" ht="35.25" customHeight="1">
      <c r="A994" s="233"/>
      <c r="B994" s="239"/>
      <c r="C994" s="163">
        <v>21</v>
      </c>
      <c r="D994" s="178" t="s">
        <v>588</v>
      </c>
      <c r="E994" s="178"/>
      <c r="F994" s="178" t="s">
        <v>21</v>
      </c>
      <c r="G994" s="176" t="s">
        <v>589</v>
      </c>
      <c r="H994" s="178" t="s">
        <v>60</v>
      </c>
      <c r="I994" s="178">
        <v>104</v>
      </c>
      <c r="J994" s="306">
        <v>165778</v>
      </c>
      <c r="K994" s="166">
        <f t="shared" si="93"/>
        <v>17240912</v>
      </c>
      <c r="L994" s="248"/>
      <c r="M994" s="202"/>
      <c r="N994" s="220"/>
      <c r="O994" s="285"/>
      <c r="P994" s="182"/>
      <c r="Q994" s="182"/>
      <c r="R994" s="160"/>
      <c r="S994" s="253"/>
      <c r="T994" s="164"/>
      <c r="U994" s="167"/>
    </row>
    <row r="995" spans="1:21" ht="16.5" customHeight="1">
      <c r="A995" s="233"/>
      <c r="B995" s="239"/>
      <c r="C995" s="629" t="s">
        <v>41</v>
      </c>
      <c r="D995" s="630"/>
      <c r="E995" s="630"/>
      <c r="F995" s="630"/>
      <c r="G995" s="630"/>
      <c r="H995" s="631"/>
      <c r="I995" s="163"/>
      <c r="J995" s="163"/>
      <c r="K995" s="255">
        <f>SUM(K993:K994)</f>
        <v>22834907.960000001</v>
      </c>
      <c r="L995" s="248"/>
      <c r="M995" s="202"/>
      <c r="N995" s="629" t="s">
        <v>41</v>
      </c>
      <c r="O995" s="630"/>
      <c r="P995" s="630"/>
      <c r="Q995" s="630"/>
      <c r="R995" s="630"/>
      <c r="S995" s="631"/>
      <c r="T995" s="163"/>
      <c r="U995" s="163"/>
    </row>
    <row r="996" spans="1:21" ht="16.5" customHeight="1">
      <c r="A996" s="233"/>
      <c r="B996" s="239"/>
      <c r="C996" s="259">
        <v>22</v>
      </c>
      <c r="D996" s="207" t="s">
        <v>410</v>
      </c>
      <c r="E996" s="207" t="s">
        <v>21</v>
      </c>
      <c r="F996" s="207"/>
      <c r="G996" s="207" t="s">
        <v>411</v>
      </c>
      <c r="H996" s="207"/>
      <c r="I996" s="207"/>
      <c r="J996" s="318"/>
      <c r="K996" s="260"/>
      <c r="L996" s="248"/>
      <c r="M996" s="202"/>
      <c r="N996" s="259">
        <v>22</v>
      </c>
      <c r="O996" s="207">
        <v>25</v>
      </c>
      <c r="P996" s="207" t="s">
        <v>21</v>
      </c>
      <c r="Q996" s="207"/>
      <c r="R996" s="207" t="s">
        <v>397</v>
      </c>
      <c r="S996" s="207"/>
      <c r="T996" s="207"/>
      <c r="U996" s="207"/>
    </row>
    <row r="997" spans="1:21" ht="16.5" customHeight="1">
      <c r="A997" s="233"/>
      <c r="B997" s="239"/>
      <c r="C997" s="163">
        <v>23</v>
      </c>
      <c r="D997" s="178" t="s">
        <v>549</v>
      </c>
      <c r="E997" s="178"/>
      <c r="F997" s="178" t="s">
        <v>21</v>
      </c>
      <c r="G997" s="176" t="s">
        <v>550</v>
      </c>
      <c r="H997" s="178" t="s">
        <v>32</v>
      </c>
      <c r="I997" s="178">
        <v>6</v>
      </c>
      <c r="J997" s="306">
        <v>204034</v>
      </c>
      <c r="K997" s="307">
        <f>I997*J997</f>
        <v>1224204</v>
      </c>
      <c r="L997" s="248"/>
      <c r="M997" s="202"/>
      <c r="N997" s="163">
        <v>23</v>
      </c>
      <c r="O997" s="178" t="s">
        <v>544</v>
      </c>
      <c r="P997" s="178"/>
      <c r="Q997" s="178" t="s">
        <v>21</v>
      </c>
      <c r="R997" s="176" t="s">
        <v>545</v>
      </c>
      <c r="S997" s="178" t="s">
        <v>60</v>
      </c>
      <c r="T997" s="178">
        <v>42.18</v>
      </c>
      <c r="U997" s="178">
        <v>132622</v>
      </c>
    </row>
    <row r="998" spans="1:21" ht="16.5" customHeight="1">
      <c r="A998" s="233"/>
      <c r="B998" s="239"/>
      <c r="C998" s="629" t="s">
        <v>41</v>
      </c>
      <c r="D998" s="630"/>
      <c r="E998" s="630"/>
      <c r="F998" s="630"/>
      <c r="G998" s="630"/>
      <c r="H998" s="631"/>
      <c r="I998" s="163"/>
      <c r="J998" s="206"/>
      <c r="K998" s="255">
        <f>SUM(K997)</f>
        <v>1224204</v>
      </c>
      <c r="L998" s="248"/>
      <c r="M998" s="202"/>
      <c r="N998" s="629" t="s">
        <v>41</v>
      </c>
      <c r="O998" s="630"/>
      <c r="P998" s="630"/>
      <c r="Q998" s="630"/>
      <c r="R998" s="630"/>
      <c r="S998" s="631"/>
      <c r="T998" s="163"/>
      <c r="U998" s="163"/>
    </row>
    <row r="999" spans="1:21" ht="16.5" customHeight="1">
      <c r="A999" s="233"/>
      <c r="B999" s="239"/>
      <c r="C999" s="259">
        <v>24</v>
      </c>
      <c r="D999" s="207">
        <v>8</v>
      </c>
      <c r="E999" s="207" t="s">
        <v>21</v>
      </c>
      <c r="F999" s="207"/>
      <c r="G999" s="207" t="s">
        <v>29</v>
      </c>
      <c r="H999" s="207"/>
      <c r="I999" s="207"/>
      <c r="J999" s="318"/>
      <c r="K999" s="260"/>
      <c r="L999" s="248"/>
      <c r="M999" s="202"/>
      <c r="N999" s="259">
        <v>25</v>
      </c>
      <c r="O999" s="207" t="s">
        <v>412</v>
      </c>
      <c r="P999" s="207" t="s">
        <v>21</v>
      </c>
      <c r="Q999" s="207"/>
      <c r="R999" s="207" t="s">
        <v>413</v>
      </c>
      <c r="S999" s="207"/>
      <c r="T999" s="207"/>
      <c r="U999" s="207"/>
    </row>
    <row r="1000" spans="1:21" ht="16.5" customHeight="1">
      <c r="A1000" s="233"/>
      <c r="B1000" s="239"/>
      <c r="C1000" s="163">
        <v>25</v>
      </c>
      <c r="D1000" s="178" t="s">
        <v>590</v>
      </c>
      <c r="E1000" s="178"/>
      <c r="F1000" s="178" t="s">
        <v>21</v>
      </c>
      <c r="G1000" s="176" t="s">
        <v>586</v>
      </c>
      <c r="H1000" s="178" t="s">
        <v>591</v>
      </c>
      <c r="I1000" s="178">
        <v>1</v>
      </c>
      <c r="J1000" s="306">
        <v>291295434</v>
      </c>
      <c r="K1000" s="307">
        <f>I1000*J1000</f>
        <v>291295434</v>
      </c>
      <c r="L1000" s="248"/>
      <c r="M1000" s="202"/>
      <c r="N1000" s="163">
        <v>26</v>
      </c>
      <c r="O1000" s="178" t="s">
        <v>547</v>
      </c>
      <c r="P1000" s="178"/>
      <c r="Q1000" s="178" t="s">
        <v>21</v>
      </c>
      <c r="R1000" s="176" t="s">
        <v>548</v>
      </c>
      <c r="S1000" s="178" t="s">
        <v>32</v>
      </c>
      <c r="T1000" s="178">
        <v>4</v>
      </c>
      <c r="U1000" s="178">
        <v>204034</v>
      </c>
    </row>
    <row r="1001" spans="1:21" ht="16.5" customHeight="1">
      <c r="A1001" s="233"/>
      <c r="B1001" s="239"/>
      <c r="C1001" s="629" t="s">
        <v>41</v>
      </c>
      <c r="D1001" s="630"/>
      <c r="E1001" s="630"/>
      <c r="F1001" s="630"/>
      <c r="G1001" s="630"/>
      <c r="H1001" s="631"/>
      <c r="I1001" s="163"/>
      <c r="J1001" s="163"/>
      <c r="K1001" s="255">
        <f>SUM(K1000)</f>
        <v>291295434</v>
      </c>
      <c r="L1001" s="248"/>
      <c r="M1001" s="202"/>
      <c r="N1001" s="629" t="s">
        <v>41</v>
      </c>
      <c r="O1001" s="630"/>
      <c r="P1001" s="630"/>
      <c r="Q1001" s="630"/>
      <c r="R1001" s="630"/>
      <c r="S1001" s="631"/>
      <c r="T1001" s="163"/>
      <c r="U1001" s="163"/>
    </row>
    <row r="1002" spans="1:21" ht="16.5" customHeight="1">
      <c r="A1002" s="233"/>
      <c r="B1002" s="239"/>
      <c r="C1002" s="632" t="s">
        <v>42</v>
      </c>
      <c r="D1002" s="633"/>
      <c r="E1002" s="633"/>
      <c r="F1002" s="633"/>
      <c r="G1002" s="633"/>
      <c r="H1002" s="633"/>
      <c r="I1002" s="633"/>
      <c r="J1002" s="634"/>
      <c r="K1002" s="256">
        <f>ROUND(K971+K975+K991+K979+K998+K984+K988+K995+K1001,0)</f>
        <v>324827334</v>
      </c>
      <c r="L1002" s="248"/>
      <c r="M1002" s="202"/>
      <c r="N1002" s="632" t="s">
        <v>42</v>
      </c>
      <c r="O1002" s="633"/>
      <c r="P1002" s="633"/>
      <c r="Q1002" s="633"/>
      <c r="R1002" s="633"/>
      <c r="S1002" s="633"/>
      <c r="T1002" s="633"/>
      <c r="U1002" s="634"/>
    </row>
    <row r="1003" spans="1:21" ht="16.5" customHeight="1">
      <c r="A1003" s="233"/>
      <c r="B1003" s="239"/>
      <c r="C1003" s="299"/>
      <c r="D1003" s="299"/>
      <c r="E1003" s="299"/>
      <c r="F1003" s="299"/>
      <c r="G1003" s="299"/>
      <c r="H1003" s="299"/>
      <c r="I1003" s="299"/>
      <c r="J1003" s="299"/>
      <c r="K1003" s="300"/>
      <c r="L1003" s="248"/>
      <c r="M1003" s="202"/>
      <c r="N1003" s="299"/>
      <c r="O1003" s="299"/>
      <c r="P1003" s="299"/>
      <c r="Q1003" s="299"/>
      <c r="R1003" s="299"/>
      <c r="S1003" s="299"/>
      <c r="T1003" s="299"/>
      <c r="U1003" s="299"/>
    </row>
    <row r="1004" spans="1:21" ht="16.5" customHeight="1">
      <c r="A1004" s="233"/>
      <c r="B1004" s="239"/>
      <c r="C1004" s="644" t="s">
        <v>203</v>
      </c>
      <c r="D1004" s="645"/>
      <c r="E1004" s="645"/>
      <c r="F1004" s="645"/>
      <c r="G1004" s="645"/>
      <c r="H1004" s="645"/>
      <c r="I1004" s="645"/>
      <c r="J1004" s="645"/>
      <c r="K1004" s="646"/>
      <c r="L1004" s="248"/>
      <c r="M1004" s="202"/>
      <c r="N1004" s="644" t="s">
        <v>203</v>
      </c>
      <c r="O1004" s="645"/>
      <c r="P1004" s="645"/>
      <c r="Q1004" s="645"/>
      <c r="R1004" s="645"/>
      <c r="S1004" s="645"/>
      <c r="T1004" s="645"/>
      <c r="U1004" s="646"/>
    </row>
    <row r="1005" spans="1:21" ht="16.5" customHeight="1">
      <c r="A1005" s="233"/>
      <c r="B1005" s="239"/>
      <c r="C1005" s="641" t="s">
        <v>11</v>
      </c>
      <c r="D1005" s="635" t="s">
        <v>12</v>
      </c>
      <c r="E1005" s="637" t="s">
        <v>13</v>
      </c>
      <c r="F1005" s="638"/>
      <c r="G1005" s="641" t="s">
        <v>14</v>
      </c>
      <c r="H1005" s="635" t="s">
        <v>15</v>
      </c>
      <c r="I1005" s="635" t="s">
        <v>16</v>
      </c>
      <c r="J1005" s="643" t="s">
        <v>17</v>
      </c>
      <c r="K1005" s="648" t="s">
        <v>18</v>
      </c>
      <c r="L1005" s="248"/>
      <c r="M1005" s="202"/>
      <c r="N1005" s="641" t="s">
        <v>11</v>
      </c>
      <c r="O1005" s="635" t="s">
        <v>12</v>
      </c>
      <c r="P1005" s="637" t="s">
        <v>13</v>
      </c>
      <c r="Q1005" s="638"/>
      <c r="R1005" s="641" t="s">
        <v>14</v>
      </c>
      <c r="S1005" s="635" t="s">
        <v>15</v>
      </c>
      <c r="T1005" s="635" t="s">
        <v>16</v>
      </c>
      <c r="U1005" s="643" t="s">
        <v>17</v>
      </c>
    </row>
    <row r="1006" spans="1:21" ht="16.5" customHeight="1">
      <c r="A1006" s="233"/>
      <c r="B1006" s="239"/>
      <c r="C1006" s="642"/>
      <c r="D1006" s="636"/>
      <c r="E1006" s="154" t="s">
        <v>19</v>
      </c>
      <c r="F1006" s="154" t="s">
        <v>20</v>
      </c>
      <c r="G1006" s="642"/>
      <c r="H1006" s="636"/>
      <c r="I1006" s="636"/>
      <c r="J1006" s="636"/>
      <c r="K1006" s="649"/>
      <c r="L1006" s="248"/>
      <c r="M1006" s="202"/>
      <c r="N1006" s="642"/>
      <c r="O1006" s="636"/>
      <c r="P1006" s="154" t="s">
        <v>19</v>
      </c>
      <c r="Q1006" s="154" t="s">
        <v>20</v>
      </c>
      <c r="R1006" s="642"/>
      <c r="S1006" s="636"/>
      <c r="T1006" s="636"/>
      <c r="U1006" s="636"/>
    </row>
    <row r="1007" spans="1:21" ht="16.5" customHeight="1">
      <c r="A1007" s="233"/>
      <c r="B1007" s="239"/>
      <c r="C1007" s="159">
        <v>1</v>
      </c>
      <c r="D1007" s="159">
        <v>3</v>
      </c>
      <c r="E1007" s="159" t="s">
        <v>21</v>
      </c>
      <c r="F1007" s="159"/>
      <c r="G1007" s="159" t="s">
        <v>150</v>
      </c>
      <c r="H1007" s="159"/>
      <c r="I1007" s="159"/>
      <c r="J1007" s="159"/>
      <c r="K1007" s="250"/>
      <c r="L1007" s="248"/>
      <c r="M1007" s="202"/>
      <c r="N1007" s="159">
        <v>1</v>
      </c>
      <c r="O1007" s="159">
        <v>3</v>
      </c>
      <c r="P1007" s="159" t="s">
        <v>21</v>
      </c>
      <c r="Q1007" s="159"/>
      <c r="R1007" s="159" t="s">
        <v>150</v>
      </c>
      <c r="S1007" s="159"/>
      <c r="T1007" s="159"/>
      <c r="U1007" s="159"/>
    </row>
    <row r="1008" spans="1:21" ht="16.5" customHeight="1">
      <c r="A1008" s="233"/>
      <c r="B1008" s="239"/>
      <c r="C1008" s="270">
        <v>2</v>
      </c>
      <c r="D1008" s="291" t="s">
        <v>554</v>
      </c>
      <c r="E1008" s="291"/>
      <c r="F1008" s="291"/>
      <c r="G1008" s="184" t="s">
        <v>555</v>
      </c>
      <c r="H1008" s="291"/>
      <c r="I1008" s="291"/>
      <c r="J1008" s="291"/>
      <c r="K1008" s="296"/>
      <c r="L1008" s="248"/>
      <c r="M1008" s="202"/>
      <c r="N1008" s="270">
        <v>2</v>
      </c>
      <c r="O1008" s="291" t="s">
        <v>554</v>
      </c>
      <c r="P1008" s="291"/>
      <c r="Q1008" s="291"/>
      <c r="R1008" s="184" t="s">
        <v>555</v>
      </c>
      <c r="S1008" s="291"/>
      <c r="T1008" s="291"/>
      <c r="U1008" s="291"/>
    </row>
    <row r="1009" spans="1:21" ht="16.5" customHeight="1">
      <c r="A1009" s="233"/>
      <c r="B1009" s="239"/>
      <c r="C1009" s="163">
        <v>3</v>
      </c>
      <c r="D1009" s="163" t="s">
        <v>556</v>
      </c>
      <c r="E1009" s="163"/>
      <c r="F1009" s="163" t="s">
        <v>21</v>
      </c>
      <c r="G1009" s="155" t="s">
        <v>557</v>
      </c>
      <c r="H1009" s="163" t="s">
        <v>60</v>
      </c>
      <c r="I1009" s="163">
        <v>146.18</v>
      </c>
      <c r="J1009" s="206">
        <v>560701</v>
      </c>
      <c r="K1009" s="158">
        <f>I1009*J1009</f>
        <v>81963272.180000007</v>
      </c>
      <c r="L1009" s="248"/>
      <c r="M1009" s="202"/>
      <c r="N1009" s="163">
        <v>3</v>
      </c>
      <c r="O1009" s="163" t="s">
        <v>556</v>
      </c>
      <c r="P1009" s="163"/>
      <c r="Q1009" s="163" t="s">
        <v>21</v>
      </c>
      <c r="R1009" s="155" t="s">
        <v>557</v>
      </c>
      <c r="S1009" s="163" t="s">
        <v>60</v>
      </c>
      <c r="T1009" s="163">
        <v>146.18</v>
      </c>
      <c r="U1009" s="163">
        <v>560701</v>
      </c>
    </row>
    <row r="1010" spans="1:21" ht="16.5" customHeight="1">
      <c r="A1010" s="233"/>
      <c r="B1010" s="239"/>
      <c r="C1010" s="629" t="s">
        <v>41</v>
      </c>
      <c r="D1010" s="630"/>
      <c r="E1010" s="630"/>
      <c r="F1010" s="630"/>
      <c r="G1010" s="630"/>
      <c r="H1010" s="631"/>
      <c r="I1010" s="161"/>
      <c r="J1010" s="206"/>
      <c r="K1010" s="255">
        <f>SUM(K1008:K1009)</f>
        <v>81963272.180000007</v>
      </c>
      <c r="L1010" s="248"/>
      <c r="M1010" s="202"/>
      <c r="N1010" s="629" t="s">
        <v>41</v>
      </c>
      <c r="O1010" s="630"/>
      <c r="P1010" s="630"/>
      <c r="Q1010" s="630"/>
      <c r="R1010" s="630"/>
      <c r="S1010" s="631"/>
      <c r="T1010" s="161"/>
      <c r="U1010" s="162"/>
    </row>
    <row r="1011" spans="1:21" ht="16.5" customHeight="1">
      <c r="A1011" s="233"/>
      <c r="B1011" s="239"/>
      <c r="C1011" s="159">
        <v>4</v>
      </c>
      <c r="D1011" s="159" t="s">
        <v>442</v>
      </c>
      <c r="E1011" s="159" t="s">
        <v>21</v>
      </c>
      <c r="F1011" s="159"/>
      <c r="G1011" s="159" t="s">
        <v>413</v>
      </c>
      <c r="H1011" s="159"/>
      <c r="I1011" s="159"/>
      <c r="J1011" s="214"/>
      <c r="K1011" s="250"/>
      <c r="L1011" s="248"/>
      <c r="M1011" s="202"/>
      <c r="N1011" s="159">
        <v>4</v>
      </c>
      <c r="O1011" s="159" t="s">
        <v>442</v>
      </c>
      <c r="P1011" s="159" t="s">
        <v>21</v>
      </c>
      <c r="Q1011" s="159"/>
      <c r="R1011" s="159" t="s">
        <v>413</v>
      </c>
      <c r="S1011" s="159"/>
      <c r="T1011" s="159"/>
      <c r="U1011" s="159"/>
    </row>
    <row r="1012" spans="1:21" ht="16.5" customHeight="1">
      <c r="A1012" s="233"/>
      <c r="B1012" s="239"/>
      <c r="C1012" s="178">
        <v>5</v>
      </c>
      <c r="D1012" s="163" t="s">
        <v>532</v>
      </c>
      <c r="E1012" s="163"/>
      <c r="F1012" s="163" t="s">
        <v>21</v>
      </c>
      <c r="G1012" s="155" t="s">
        <v>533</v>
      </c>
      <c r="H1012" s="163" t="s">
        <v>32</v>
      </c>
      <c r="I1012" s="163">
        <v>4</v>
      </c>
      <c r="J1012" s="206">
        <v>4488597.0966666667</v>
      </c>
      <c r="K1012" s="158">
        <f t="shared" ref="K1012:K1013" si="94">I1012*J1012</f>
        <v>17954388.386666667</v>
      </c>
      <c r="L1012" s="248"/>
      <c r="M1012" s="202"/>
      <c r="N1012" s="178">
        <v>5</v>
      </c>
      <c r="O1012" s="163" t="s">
        <v>532</v>
      </c>
      <c r="P1012" s="163"/>
      <c r="Q1012" s="163" t="s">
        <v>21</v>
      </c>
      <c r="R1012" s="155" t="s">
        <v>533</v>
      </c>
      <c r="S1012" s="163" t="s">
        <v>32</v>
      </c>
      <c r="T1012" s="163">
        <v>4</v>
      </c>
      <c r="U1012" s="163">
        <v>4488597.0966666667</v>
      </c>
    </row>
    <row r="1013" spans="1:21" ht="16.5" customHeight="1">
      <c r="A1013" s="233"/>
      <c r="B1013" s="239"/>
      <c r="C1013" s="163">
        <v>6</v>
      </c>
      <c r="D1013" s="163" t="s">
        <v>558</v>
      </c>
      <c r="E1013" s="163"/>
      <c r="F1013" s="163" t="s">
        <v>21</v>
      </c>
      <c r="G1013" s="155" t="s">
        <v>559</v>
      </c>
      <c r="H1013" s="163" t="s">
        <v>32</v>
      </c>
      <c r="I1013" s="163">
        <v>2</v>
      </c>
      <c r="J1013" s="206">
        <v>1562335.53</v>
      </c>
      <c r="K1013" s="158">
        <f t="shared" si="94"/>
        <v>3124671.06</v>
      </c>
      <c r="L1013" s="248"/>
      <c r="M1013" s="202"/>
      <c r="N1013" s="163">
        <v>6</v>
      </c>
      <c r="O1013" s="163" t="s">
        <v>558</v>
      </c>
      <c r="P1013" s="163"/>
      <c r="Q1013" s="163" t="s">
        <v>21</v>
      </c>
      <c r="R1013" s="155" t="s">
        <v>559</v>
      </c>
      <c r="S1013" s="163" t="s">
        <v>32</v>
      </c>
      <c r="T1013" s="163">
        <v>2</v>
      </c>
      <c r="U1013" s="163">
        <v>1562335.53</v>
      </c>
    </row>
    <row r="1014" spans="1:21" ht="16.5" customHeight="1">
      <c r="A1014" s="233"/>
      <c r="B1014" s="239"/>
      <c r="C1014" s="629" t="s">
        <v>41</v>
      </c>
      <c r="D1014" s="630"/>
      <c r="E1014" s="630"/>
      <c r="F1014" s="630"/>
      <c r="G1014" s="630"/>
      <c r="H1014" s="631"/>
      <c r="I1014" s="161"/>
      <c r="J1014" s="162"/>
      <c r="K1014" s="255">
        <f>SUM(K1012:K1013)</f>
        <v>21079059.446666665</v>
      </c>
      <c r="L1014" s="248"/>
      <c r="M1014" s="202"/>
      <c r="N1014" s="629" t="s">
        <v>41</v>
      </c>
      <c r="O1014" s="630"/>
      <c r="P1014" s="630"/>
      <c r="Q1014" s="630"/>
      <c r="R1014" s="630"/>
      <c r="S1014" s="631"/>
      <c r="T1014" s="161"/>
      <c r="U1014" s="162"/>
    </row>
    <row r="1015" spans="1:21" ht="16.5" customHeight="1">
      <c r="A1015" s="233"/>
      <c r="B1015" s="239"/>
      <c r="C1015" s="632" t="s">
        <v>52</v>
      </c>
      <c r="D1015" s="633"/>
      <c r="E1015" s="633"/>
      <c r="F1015" s="633"/>
      <c r="G1015" s="633"/>
      <c r="H1015" s="633"/>
      <c r="I1015" s="633"/>
      <c r="J1015" s="634"/>
      <c r="K1015" s="256">
        <f>ROUNDDOWN(K1010+K1014,0)</f>
        <v>103042331</v>
      </c>
      <c r="L1015" s="248"/>
      <c r="M1015" s="202"/>
      <c r="N1015" s="632" t="s">
        <v>52</v>
      </c>
      <c r="O1015" s="633"/>
      <c r="P1015" s="633"/>
      <c r="Q1015" s="633"/>
      <c r="R1015" s="633"/>
      <c r="S1015" s="633"/>
      <c r="T1015" s="633"/>
      <c r="U1015" s="634"/>
    </row>
    <row r="1016" spans="1:21" ht="16.5" customHeight="1">
      <c r="A1016" s="233"/>
      <c r="B1016" s="239"/>
      <c r="C1016" s="312"/>
      <c r="D1016" s="312"/>
      <c r="E1016" s="312"/>
      <c r="F1016" s="312"/>
      <c r="G1016" s="312"/>
      <c r="H1016" s="312"/>
      <c r="I1016" s="312"/>
      <c r="J1016" s="321"/>
      <c r="K1016" s="258"/>
      <c r="L1016" s="248"/>
      <c r="M1016" s="202"/>
      <c r="N1016" s="312"/>
      <c r="O1016" s="312"/>
      <c r="P1016" s="312"/>
      <c r="Q1016" s="312"/>
      <c r="R1016" s="312"/>
      <c r="S1016" s="312"/>
      <c r="T1016" s="312"/>
      <c r="U1016" s="321"/>
    </row>
    <row r="1017" spans="1:21" ht="16.5" customHeight="1">
      <c r="A1017" s="233"/>
      <c r="B1017" s="239"/>
      <c r="C1017" s="312"/>
      <c r="D1017" s="312"/>
      <c r="E1017" s="312"/>
      <c r="F1017" s="312"/>
      <c r="G1017" s="312"/>
      <c r="H1017" s="312"/>
      <c r="I1017" s="312"/>
      <c r="J1017" s="321"/>
      <c r="K1017" s="258"/>
      <c r="L1017" s="248"/>
      <c r="M1017" s="202"/>
      <c r="N1017" s="312"/>
      <c r="O1017" s="312"/>
      <c r="P1017" s="312"/>
      <c r="Q1017" s="312"/>
      <c r="R1017" s="312"/>
      <c r="S1017" s="312"/>
      <c r="T1017" s="312"/>
      <c r="U1017" s="321"/>
    </row>
    <row r="1018" spans="1:21" ht="55.5" customHeight="1">
      <c r="A1018" s="233"/>
      <c r="B1018" s="247">
        <v>17</v>
      </c>
      <c r="C1018" s="647" t="s">
        <v>592</v>
      </c>
      <c r="D1018" s="633"/>
      <c r="E1018" s="633"/>
      <c r="F1018" s="633"/>
      <c r="G1018" s="633"/>
      <c r="H1018" s="633"/>
      <c r="I1018" s="633"/>
      <c r="J1018" s="633"/>
      <c r="K1018" s="633"/>
      <c r="L1018" s="248"/>
      <c r="M1018" s="202"/>
      <c r="N1018" s="647" t="s">
        <v>592</v>
      </c>
      <c r="O1018" s="633"/>
      <c r="P1018" s="633"/>
      <c r="Q1018" s="633"/>
      <c r="R1018" s="633"/>
      <c r="S1018" s="633"/>
      <c r="T1018" s="633"/>
      <c r="U1018" s="633"/>
    </row>
    <row r="1019" spans="1:21" ht="16.5" customHeight="1">
      <c r="A1019" s="233"/>
      <c r="B1019" s="239"/>
      <c r="C1019" s="644" t="s">
        <v>10</v>
      </c>
      <c r="D1019" s="645"/>
      <c r="E1019" s="645"/>
      <c r="F1019" s="645"/>
      <c r="G1019" s="645"/>
      <c r="H1019" s="645"/>
      <c r="I1019" s="645"/>
      <c r="J1019" s="645"/>
      <c r="K1019" s="646"/>
      <c r="L1019" s="248"/>
      <c r="M1019" s="202"/>
      <c r="N1019" s="644" t="s">
        <v>10</v>
      </c>
      <c r="O1019" s="645"/>
      <c r="P1019" s="645"/>
      <c r="Q1019" s="645"/>
      <c r="R1019" s="645"/>
      <c r="S1019" s="645"/>
      <c r="T1019" s="645"/>
      <c r="U1019" s="646"/>
    </row>
    <row r="1020" spans="1:21" ht="18" customHeight="1">
      <c r="A1020" s="233"/>
      <c r="B1020" s="239"/>
      <c r="C1020" s="641" t="s">
        <v>11</v>
      </c>
      <c r="D1020" s="635" t="s">
        <v>12</v>
      </c>
      <c r="E1020" s="637" t="s">
        <v>13</v>
      </c>
      <c r="F1020" s="638"/>
      <c r="G1020" s="641" t="s">
        <v>14</v>
      </c>
      <c r="H1020" s="635" t="s">
        <v>15</v>
      </c>
      <c r="I1020" s="635" t="s">
        <v>16</v>
      </c>
      <c r="J1020" s="643" t="s">
        <v>17</v>
      </c>
      <c r="K1020" s="648" t="s">
        <v>18</v>
      </c>
      <c r="L1020" s="248"/>
      <c r="M1020" s="202"/>
      <c r="N1020" s="641" t="s">
        <v>11</v>
      </c>
      <c r="O1020" s="635" t="s">
        <v>12</v>
      </c>
      <c r="P1020" s="637" t="s">
        <v>13</v>
      </c>
      <c r="Q1020" s="638"/>
      <c r="R1020" s="641" t="s">
        <v>14</v>
      </c>
      <c r="S1020" s="635" t="s">
        <v>15</v>
      </c>
      <c r="T1020" s="635" t="s">
        <v>16</v>
      </c>
      <c r="U1020" s="643" t="s">
        <v>17</v>
      </c>
    </row>
    <row r="1021" spans="1:21" ht="16.5" customHeight="1">
      <c r="A1021" s="233"/>
      <c r="B1021" s="239"/>
      <c r="C1021" s="642"/>
      <c r="D1021" s="636"/>
      <c r="E1021" s="154" t="s">
        <v>19</v>
      </c>
      <c r="F1021" s="154" t="s">
        <v>20</v>
      </c>
      <c r="G1021" s="642"/>
      <c r="H1021" s="636"/>
      <c r="I1021" s="636"/>
      <c r="J1021" s="636"/>
      <c r="K1021" s="649"/>
      <c r="L1021" s="248"/>
      <c r="M1021" s="202"/>
      <c r="N1021" s="642"/>
      <c r="O1021" s="636"/>
      <c r="P1021" s="154" t="s">
        <v>19</v>
      </c>
      <c r="Q1021" s="154" t="s">
        <v>20</v>
      </c>
      <c r="R1021" s="642"/>
      <c r="S1021" s="636"/>
      <c r="T1021" s="636"/>
      <c r="U1021" s="636"/>
    </row>
    <row r="1022" spans="1:21" ht="16.5" customHeight="1">
      <c r="A1022" s="233"/>
      <c r="B1022" s="239"/>
      <c r="C1022" s="159">
        <v>1</v>
      </c>
      <c r="D1022" s="159">
        <v>1</v>
      </c>
      <c r="E1022" s="159" t="s">
        <v>21</v>
      </c>
      <c r="F1022" s="159"/>
      <c r="G1022" s="159" t="s">
        <v>54</v>
      </c>
      <c r="H1022" s="159"/>
      <c r="I1022" s="159"/>
      <c r="J1022" s="159"/>
      <c r="K1022" s="250"/>
      <c r="L1022" s="248"/>
      <c r="M1022" s="202"/>
      <c r="N1022" s="159">
        <v>1</v>
      </c>
      <c r="O1022" s="159" t="s">
        <v>55</v>
      </c>
      <c r="P1022" s="159" t="s">
        <v>21</v>
      </c>
      <c r="Q1022" s="159"/>
      <c r="R1022" s="159" t="s">
        <v>56</v>
      </c>
      <c r="S1022" s="159"/>
      <c r="T1022" s="159"/>
      <c r="U1022" s="159"/>
    </row>
    <row r="1023" spans="1:21" ht="16.5" customHeight="1">
      <c r="A1023" s="233"/>
      <c r="B1023" s="239"/>
      <c r="C1023" s="270">
        <v>2</v>
      </c>
      <c r="D1023" s="291">
        <v>1.1000000000000001</v>
      </c>
      <c r="E1023" s="291"/>
      <c r="F1023" s="291"/>
      <c r="G1023" s="184" t="s">
        <v>57</v>
      </c>
      <c r="H1023" s="291"/>
      <c r="I1023" s="291"/>
      <c r="J1023" s="291"/>
      <c r="K1023" s="296"/>
      <c r="L1023" s="248"/>
      <c r="M1023" s="202"/>
      <c r="N1023" s="207"/>
      <c r="O1023" s="159"/>
      <c r="P1023" s="159"/>
      <c r="Q1023" s="159"/>
      <c r="R1023" s="159"/>
      <c r="S1023" s="159"/>
      <c r="T1023" s="159"/>
      <c r="U1023" s="159"/>
    </row>
    <row r="1024" spans="1:21" ht="41.25" customHeight="1">
      <c r="A1024" s="233"/>
      <c r="B1024" s="239"/>
      <c r="C1024" s="178">
        <v>3</v>
      </c>
      <c r="D1024" s="163" t="s">
        <v>58</v>
      </c>
      <c r="E1024" s="163"/>
      <c r="F1024" s="163" t="s">
        <v>21</v>
      </c>
      <c r="G1024" s="155" t="s">
        <v>59</v>
      </c>
      <c r="H1024" s="163" t="s">
        <v>60</v>
      </c>
      <c r="I1024" s="163">
        <v>119.47</v>
      </c>
      <c r="J1024" s="206">
        <v>2030</v>
      </c>
      <c r="K1024" s="158">
        <f>I1024*J1024</f>
        <v>242524.1</v>
      </c>
      <c r="L1024" s="248"/>
      <c r="M1024" s="202"/>
      <c r="N1024" s="178">
        <v>2</v>
      </c>
      <c r="O1024" s="163" t="s">
        <v>61</v>
      </c>
      <c r="P1024" s="163"/>
      <c r="Q1024" s="163" t="s">
        <v>21</v>
      </c>
      <c r="R1024" s="155" t="s">
        <v>59</v>
      </c>
      <c r="S1024" s="163" t="s">
        <v>60</v>
      </c>
      <c r="T1024" s="163">
        <v>119.47</v>
      </c>
      <c r="U1024" s="206">
        <v>2030</v>
      </c>
    </row>
    <row r="1025" spans="1:21" ht="16.5" customHeight="1">
      <c r="A1025" s="233"/>
      <c r="B1025" s="239"/>
      <c r="C1025" s="629" t="s">
        <v>41</v>
      </c>
      <c r="D1025" s="630"/>
      <c r="E1025" s="630"/>
      <c r="F1025" s="630"/>
      <c r="G1025" s="630"/>
      <c r="H1025" s="631"/>
      <c r="I1025" s="161"/>
      <c r="J1025" s="162"/>
      <c r="K1025" s="255">
        <f>SUM(K1024)</f>
        <v>242524.1</v>
      </c>
      <c r="L1025" s="248"/>
      <c r="M1025" s="202"/>
      <c r="N1025" s="629" t="s">
        <v>41</v>
      </c>
      <c r="O1025" s="630"/>
      <c r="P1025" s="630"/>
      <c r="Q1025" s="630"/>
      <c r="R1025" s="630"/>
      <c r="S1025" s="631"/>
      <c r="T1025" s="161"/>
      <c r="U1025" s="162"/>
    </row>
    <row r="1026" spans="1:21" ht="16.5" customHeight="1">
      <c r="A1026" s="233"/>
      <c r="B1026" s="239"/>
      <c r="C1026" s="159">
        <v>4</v>
      </c>
      <c r="D1026" s="159">
        <v>2.1</v>
      </c>
      <c r="E1026" s="159" t="s">
        <v>21</v>
      </c>
      <c r="F1026" s="159"/>
      <c r="G1026" s="159" t="s">
        <v>65</v>
      </c>
      <c r="H1026" s="159"/>
      <c r="I1026" s="159"/>
      <c r="J1026" s="159"/>
      <c r="K1026" s="250"/>
      <c r="L1026" s="248"/>
      <c r="M1026" s="202"/>
      <c r="N1026" s="159">
        <v>3</v>
      </c>
      <c r="O1026" s="159">
        <v>4</v>
      </c>
      <c r="P1026" s="159" t="s">
        <v>21</v>
      </c>
      <c r="Q1026" s="159"/>
      <c r="R1026" s="159" t="s">
        <v>227</v>
      </c>
      <c r="S1026" s="159"/>
      <c r="T1026" s="159"/>
      <c r="U1026" s="159"/>
    </row>
    <row r="1027" spans="1:21" ht="16.5" customHeight="1">
      <c r="A1027" s="233"/>
      <c r="B1027" s="239"/>
      <c r="C1027" s="269">
        <v>5</v>
      </c>
      <c r="D1027" s="270" t="s">
        <v>336</v>
      </c>
      <c r="E1027" s="270"/>
      <c r="F1027" s="270"/>
      <c r="G1027" s="271" t="s">
        <v>337</v>
      </c>
      <c r="H1027" s="270"/>
      <c r="I1027" s="270"/>
      <c r="J1027" s="270"/>
      <c r="K1027" s="272"/>
      <c r="L1027" s="248"/>
      <c r="M1027" s="202"/>
      <c r="N1027" s="269">
        <v>4</v>
      </c>
      <c r="O1027" s="270"/>
      <c r="P1027" s="270"/>
      <c r="Q1027" s="270"/>
      <c r="R1027" s="271" t="s">
        <v>382</v>
      </c>
      <c r="S1027" s="270"/>
      <c r="T1027" s="270"/>
      <c r="U1027" s="270"/>
    </row>
    <row r="1028" spans="1:21" ht="16.5" customHeight="1">
      <c r="A1028" s="233"/>
      <c r="B1028" s="239"/>
      <c r="C1028" s="275">
        <v>6</v>
      </c>
      <c r="D1028" s="178" t="s">
        <v>338</v>
      </c>
      <c r="E1028" s="178"/>
      <c r="F1028" s="178" t="s">
        <v>21</v>
      </c>
      <c r="G1028" s="155" t="s">
        <v>339</v>
      </c>
      <c r="H1028" s="178" t="s">
        <v>73</v>
      </c>
      <c r="I1028" s="177">
        <v>466.78999999999996</v>
      </c>
      <c r="J1028" s="180">
        <v>8298</v>
      </c>
      <c r="K1028" s="174">
        <f>I1028*J1028</f>
        <v>3873423.42</v>
      </c>
      <c r="L1028" s="248"/>
      <c r="M1028" s="202">
        <v>970707</v>
      </c>
      <c r="N1028" s="275">
        <v>5</v>
      </c>
      <c r="O1028" s="178">
        <v>4.0999999999999996</v>
      </c>
      <c r="P1028" s="178"/>
      <c r="Q1028" s="178" t="s">
        <v>21</v>
      </c>
      <c r="R1028" s="155" t="s">
        <v>464</v>
      </c>
      <c r="S1028" s="178" t="s">
        <v>73</v>
      </c>
      <c r="T1028" s="177">
        <v>310.56</v>
      </c>
      <c r="U1028" s="180">
        <v>19283</v>
      </c>
    </row>
    <row r="1029" spans="1:21" ht="16.5" customHeight="1">
      <c r="A1029" s="233"/>
      <c r="B1029" s="239"/>
      <c r="C1029" s="639" t="s">
        <v>41</v>
      </c>
      <c r="D1029" s="640"/>
      <c r="E1029" s="640"/>
      <c r="F1029" s="640"/>
      <c r="G1029" s="640"/>
      <c r="H1029" s="153"/>
      <c r="I1029" s="175"/>
      <c r="J1029" s="179"/>
      <c r="K1029" s="279">
        <f>SUM(K1028)</f>
        <v>3873423.42</v>
      </c>
      <c r="L1029" s="248"/>
      <c r="M1029" s="202"/>
      <c r="N1029" s="639" t="s">
        <v>41</v>
      </c>
      <c r="O1029" s="640"/>
      <c r="P1029" s="640"/>
      <c r="Q1029" s="640"/>
      <c r="R1029" s="640"/>
      <c r="S1029" s="153"/>
      <c r="T1029" s="175"/>
      <c r="U1029" s="179"/>
    </row>
    <row r="1030" spans="1:21" ht="16.5" customHeight="1">
      <c r="A1030" s="233"/>
      <c r="B1030" s="239"/>
      <c r="C1030" s="159">
        <v>7</v>
      </c>
      <c r="D1030" s="159">
        <v>2.2000000000000002</v>
      </c>
      <c r="E1030" s="159" t="s">
        <v>21</v>
      </c>
      <c r="F1030" s="159"/>
      <c r="G1030" s="159" t="s">
        <v>22</v>
      </c>
      <c r="H1030" s="159"/>
      <c r="I1030" s="159"/>
      <c r="J1030" s="159"/>
      <c r="K1030" s="250"/>
      <c r="L1030" s="248"/>
      <c r="M1030" s="202"/>
      <c r="N1030" s="159">
        <v>8</v>
      </c>
      <c r="O1030" s="159">
        <v>2.2000000000000002</v>
      </c>
      <c r="P1030" s="159" t="s">
        <v>21</v>
      </c>
      <c r="Q1030" s="159"/>
      <c r="R1030" s="159" t="s">
        <v>22</v>
      </c>
      <c r="S1030" s="159"/>
      <c r="T1030" s="159"/>
      <c r="U1030" s="159"/>
    </row>
    <row r="1031" spans="1:21" ht="48" customHeight="1">
      <c r="A1031" s="233"/>
      <c r="B1031" s="239"/>
      <c r="C1031" s="163">
        <v>8</v>
      </c>
      <c r="D1031" s="163" t="s">
        <v>83</v>
      </c>
      <c r="E1031" s="163"/>
      <c r="F1031" s="163" t="s">
        <v>21</v>
      </c>
      <c r="G1031" s="155" t="s">
        <v>84</v>
      </c>
      <c r="H1031" s="163" t="s">
        <v>85</v>
      </c>
      <c r="I1031" s="163">
        <v>70.94</v>
      </c>
      <c r="J1031" s="206">
        <v>20619</v>
      </c>
      <c r="K1031" s="158">
        <f t="shared" ref="K1031:K1035" si="95">I1031*J1031</f>
        <v>1462711.8599999999</v>
      </c>
      <c r="L1031" s="248"/>
      <c r="M1031" s="202"/>
      <c r="N1031" s="163">
        <v>9</v>
      </c>
      <c r="O1031" s="163" t="s">
        <v>86</v>
      </c>
      <c r="P1031" s="163"/>
      <c r="Q1031" s="163" t="s">
        <v>21</v>
      </c>
      <c r="R1031" s="155" t="s">
        <v>84</v>
      </c>
      <c r="S1031" s="163" t="s">
        <v>88</v>
      </c>
      <c r="T1031" s="163">
        <v>70.94</v>
      </c>
      <c r="U1031" s="163">
        <v>20619</v>
      </c>
    </row>
    <row r="1032" spans="1:21" ht="48" customHeight="1">
      <c r="A1032" s="233"/>
      <c r="B1032" s="239"/>
      <c r="C1032" s="163">
        <v>9</v>
      </c>
      <c r="D1032" s="163" t="s">
        <v>289</v>
      </c>
      <c r="E1032" s="163"/>
      <c r="F1032" s="163" t="s">
        <v>21</v>
      </c>
      <c r="G1032" s="155" t="s">
        <v>290</v>
      </c>
      <c r="H1032" s="163" t="s">
        <v>85</v>
      </c>
      <c r="I1032" s="163">
        <v>270.22000000000003</v>
      </c>
      <c r="J1032" s="206">
        <v>54921</v>
      </c>
      <c r="K1032" s="158">
        <f t="shared" si="95"/>
        <v>14840752.620000001</v>
      </c>
      <c r="L1032" s="248"/>
      <c r="M1032" s="202"/>
      <c r="N1032" s="163"/>
      <c r="O1032" s="163"/>
      <c r="P1032" s="163"/>
      <c r="Q1032" s="163"/>
      <c r="R1032" s="155"/>
      <c r="S1032" s="163"/>
      <c r="T1032" s="163"/>
      <c r="U1032" s="163"/>
    </row>
    <row r="1033" spans="1:21" ht="38.25" customHeight="1">
      <c r="A1033" s="233"/>
      <c r="B1033" s="243"/>
      <c r="C1033" s="163">
        <v>10</v>
      </c>
      <c r="D1033" s="163" t="s">
        <v>470</v>
      </c>
      <c r="E1033" s="163"/>
      <c r="F1033" s="163" t="s">
        <v>21</v>
      </c>
      <c r="G1033" s="155" t="s">
        <v>471</v>
      </c>
      <c r="H1033" s="163" t="s">
        <v>85</v>
      </c>
      <c r="I1033" s="163">
        <v>11.57</v>
      </c>
      <c r="J1033" s="206">
        <v>113900</v>
      </c>
      <c r="K1033" s="158">
        <f t="shared" si="95"/>
        <v>1317823</v>
      </c>
      <c r="L1033" s="248"/>
      <c r="M1033" s="202"/>
      <c r="N1033" s="163"/>
      <c r="O1033" s="163"/>
      <c r="P1033" s="163"/>
      <c r="Q1033" s="163"/>
      <c r="R1033" s="155"/>
      <c r="S1033" s="163"/>
      <c r="T1033" s="163"/>
      <c r="U1033" s="163"/>
    </row>
    <row r="1034" spans="1:21" ht="38.25" customHeight="1">
      <c r="A1034" s="233"/>
      <c r="B1034" s="243"/>
      <c r="C1034" s="163">
        <v>11</v>
      </c>
      <c r="D1034" s="163" t="s">
        <v>472</v>
      </c>
      <c r="E1034" s="163"/>
      <c r="F1034" s="163" t="s">
        <v>21</v>
      </c>
      <c r="G1034" s="155" t="s">
        <v>473</v>
      </c>
      <c r="H1034" s="163" t="s">
        <v>85</v>
      </c>
      <c r="I1034" s="163">
        <v>52.73</v>
      </c>
      <c r="J1034" s="206">
        <v>109981</v>
      </c>
      <c r="K1034" s="158">
        <f t="shared" si="95"/>
        <v>5799298.1299999999</v>
      </c>
      <c r="L1034" s="248"/>
      <c r="M1034" s="202"/>
      <c r="N1034" s="163">
        <v>10</v>
      </c>
      <c r="O1034" s="163">
        <v>1.1100000000000001</v>
      </c>
      <c r="P1034" s="163"/>
      <c r="Q1034" s="163" t="s">
        <v>21</v>
      </c>
      <c r="R1034" s="155" t="s">
        <v>232</v>
      </c>
      <c r="S1034" s="163" t="s">
        <v>88</v>
      </c>
      <c r="T1034" s="163">
        <v>270.22000000000003</v>
      </c>
      <c r="U1034" s="163">
        <v>54922</v>
      </c>
    </row>
    <row r="1035" spans="1:21" ht="28.5" customHeight="1">
      <c r="A1035" s="233"/>
      <c r="B1035" s="243"/>
      <c r="C1035" s="163">
        <v>12</v>
      </c>
      <c r="D1035" s="163" t="s">
        <v>341</v>
      </c>
      <c r="E1035" s="163"/>
      <c r="F1035" s="163" t="s">
        <v>21</v>
      </c>
      <c r="G1035" s="155" t="s">
        <v>342</v>
      </c>
      <c r="H1035" s="163" t="s">
        <v>85</v>
      </c>
      <c r="I1035" s="163">
        <v>58.06</v>
      </c>
      <c r="J1035" s="206">
        <v>64533</v>
      </c>
      <c r="K1035" s="158">
        <f t="shared" si="95"/>
        <v>3746785.98</v>
      </c>
      <c r="L1035" s="248"/>
      <c r="M1035" s="202"/>
      <c r="N1035" s="163">
        <v>11</v>
      </c>
      <c r="O1035" s="163" t="s">
        <v>343</v>
      </c>
      <c r="P1035" s="163"/>
      <c r="Q1035" s="163" t="s">
        <v>21</v>
      </c>
      <c r="R1035" s="155" t="s">
        <v>344</v>
      </c>
      <c r="S1035" s="163" t="s">
        <v>73</v>
      </c>
      <c r="T1035" s="163">
        <v>58.06</v>
      </c>
      <c r="U1035" s="163">
        <v>64533</v>
      </c>
    </row>
    <row r="1036" spans="1:21" ht="16.5" customHeight="1">
      <c r="A1036" s="233"/>
      <c r="B1036" s="239"/>
      <c r="C1036" s="629" t="s">
        <v>41</v>
      </c>
      <c r="D1036" s="630"/>
      <c r="E1036" s="630"/>
      <c r="F1036" s="630"/>
      <c r="G1036" s="630"/>
      <c r="H1036" s="631"/>
      <c r="I1036" s="282"/>
      <c r="J1036" s="282"/>
      <c r="K1036" s="255">
        <f>SUM(K1031:K1035)</f>
        <v>27167371.59</v>
      </c>
      <c r="L1036" s="248"/>
      <c r="M1036" s="202"/>
      <c r="N1036" s="629" t="s">
        <v>41</v>
      </c>
      <c r="O1036" s="630"/>
      <c r="P1036" s="630"/>
      <c r="Q1036" s="630"/>
      <c r="R1036" s="630"/>
      <c r="S1036" s="631"/>
      <c r="T1036" s="282"/>
      <c r="U1036" s="282"/>
    </row>
    <row r="1037" spans="1:21" ht="60" customHeight="1">
      <c r="A1037" s="233"/>
      <c r="B1037" s="239"/>
      <c r="C1037" s="159">
        <v>13</v>
      </c>
      <c r="D1037" s="159">
        <v>2.2999999999999998</v>
      </c>
      <c r="E1037" s="159" t="s">
        <v>21</v>
      </c>
      <c r="F1037" s="159"/>
      <c r="G1037" s="159" t="s">
        <v>89</v>
      </c>
      <c r="H1037" s="159"/>
      <c r="I1037" s="159"/>
      <c r="J1037" s="159"/>
      <c r="K1037" s="250"/>
      <c r="L1037" s="248"/>
      <c r="M1037" s="202"/>
      <c r="N1037" s="159">
        <v>12</v>
      </c>
      <c r="O1037" s="159">
        <v>2.2999999999999998</v>
      </c>
      <c r="P1037" s="159" t="s">
        <v>21</v>
      </c>
      <c r="Q1037" s="159"/>
      <c r="R1037" s="159" t="s">
        <v>89</v>
      </c>
      <c r="S1037" s="159"/>
      <c r="T1037" s="159"/>
      <c r="U1037" s="159"/>
    </row>
    <row r="1038" spans="1:21" ht="27.75" customHeight="1">
      <c r="A1038" s="233"/>
      <c r="B1038" s="239"/>
      <c r="C1038" s="163">
        <v>14</v>
      </c>
      <c r="D1038" s="183" t="s">
        <v>90</v>
      </c>
      <c r="E1038" s="163"/>
      <c r="F1038" s="163" t="s">
        <v>21</v>
      </c>
      <c r="G1038" s="155" t="s">
        <v>91</v>
      </c>
      <c r="H1038" s="163" t="s">
        <v>73</v>
      </c>
      <c r="I1038" s="164">
        <v>400.93</v>
      </c>
      <c r="J1038" s="167">
        <v>5350</v>
      </c>
      <c r="K1038" s="166">
        <f t="shared" ref="K1038:K1040" si="96">I1038*J1038</f>
        <v>2144975.5</v>
      </c>
      <c r="L1038" s="248"/>
      <c r="M1038" s="202"/>
      <c r="N1038" s="163">
        <v>13</v>
      </c>
      <c r="O1038" s="183">
        <v>1.4</v>
      </c>
      <c r="P1038" s="163"/>
      <c r="Q1038" s="163" t="s">
        <v>21</v>
      </c>
      <c r="R1038" s="155" t="s">
        <v>92</v>
      </c>
      <c r="S1038" s="163" t="s">
        <v>73</v>
      </c>
      <c r="T1038" s="164">
        <v>400.93</v>
      </c>
      <c r="U1038" s="167">
        <v>5350</v>
      </c>
    </row>
    <row r="1039" spans="1:21" ht="27" customHeight="1">
      <c r="A1039" s="233"/>
      <c r="B1039" s="239"/>
      <c r="C1039" s="163">
        <v>15</v>
      </c>
      <c r="D1039" s="183" t="s">
        <v>93</v>
      </c>
      <c r="E1039" s="163"/>
      <c r="F1039" s="163" t="s">
        <v>21</v>
      </c>
      <c r="G1039" s="155" t="s">
        <v>94</v>
      </c>
      <c r="H1039" s="163" t="s">
        <v>95</v>
      </c>
      <c r="I1039" s="164">
        <v>8018.6</v>
      </c>
      <c r="J1039" s="167">
        <v>1392</v>
      </c>
      <c r="K1039" s="166">
        <f t="shared" si="96"/>
        <v>11161891.200000001</v>
      </c>
      <c r="L1039" s="248"/>
      <c r="M1039" s="202"/>
      <c r="N1039" s="163">
        <v>14</v>
      </c>
      <c r="O1039" s="183">
        <v>1.2</v>
      </c>
      <c r="P1039" s="163"/>
      <c r="Q1039" s="163" t="s">
        <v>21</v>
      </c>
      <c r="R1039" s="155" t="s">
        <v>96</v>
      </c>
      <c r="S1039" s="163" t="s">
        <v>97</v>
      </c>
      <c r="T1039" s="164">
        <v>8018.6</v>
      </c>
      <c r="U1039" s="167">
        <v>1392</v>
      </c>
    </row>
    <row r="1040" spans="1:21" ht="33.75" customHeight="1">
      <c r="A1040" s="233"/>
      <c r="B1040" s="239"/>
      <c r="C1040" s="163">
        <v>16</v>
      </c>
      <c r="D1040" s="183" t="s">
        <v>98</v>
      </c>
      <c r="E1040" s="163"/>
      <c r="F1040" s="163" t="s">
        <v>21</v>
      </c>
      <c r="G1040" s="155" t="s">
        <v>99</v>
      </c>
      <c r="H1040" s="163" t="s">
        <v>73</v>
      </c>
      <c r="I1040" s="164">
        <v>400.93</v>
      </c>
      <c r="J1040" s="167">
        <v>3571</v>
      </c>
      <c r="K1040" s="166">
        <f t="shared" si="96"/>
        <v>1431721.03</v>
      </c>
      <c r="L1040" s="248"/>
      <c r="M1040" s="202"/>
      <c r="N1040" s="163">
        <v>15</v>
      </c>
      <c r="O1040" s="183">
        <v>1.5</v>
      </c>
      <c r="P1040" s="163"/>
      <c r="Q1040" s="163" t="s">
        <v>21</v>
      </c>
      <c r="R1040" s="155" t="s">
        <v>100</v>
      </c>
      <c r="S1040" s="163" t="s">
        <v>73</v>
      </c>
      <c r="T1040" s="164">
        <v>400.93</v>
      </c>
      <c r="U1040" s="167">
        <v>3571</v>
      </c>
    </row>
    <row r="1041" spans="1:21" ht="16.5" customHeight="1">
      <c r="A1041" s="233"/>
      <c r="B1041" s="239"/>
      <c r="C1041" s="629" t="s">
        <v>41</v>
      </c>
      <c r="D1041" s="630"/>
      <c r="E1041" s="630"/>
      <c r="F1041" s="630"/>
      <c r="G1041" s="630"/>
      <c r="H1041" s="631"/>
      <c r="I1041" s="163"/>
      <c r="J1041" s="163"/>
      <c r="K1041" s="255">
        <f>SUM(K1038:K1040)</f>
        <v>14738587.73</v>
      </c>
      <c r="L1041" s="248"/>
      <c r="M1041" s="202"/>
      <c r="N1041" s="629" t="s">
        <v>41</v>
      </c>
      <c r="O1041" s="630"/>
      <c r="P1041" s="630"/>
      <c r="Q1041" s="630"/>
      <c r="R1041" s="630"/>
      <c r="S1041" s="631"/>
      <c r="T1041" s="163"/>
      <c r="U1041" s="163"/>
    </row>
    <row r="1042" spans="1:21" ht="16.5" customHeight="1">
      <c r="A1042" s="233"/>
      <c r="B1042" s="239"/>
      <c r="C1042" s="259">
        <v>17</v>
      </c>
      <c r="D1042" s="207">
        <v>2.4</v>
      </c>
      <c r="E1042" s="207" t="s">
        <v>21</v>
      </c>
      <c r="F1042" s="207"/>
      <c r="G1042" s="207" t="s">
        <v>347</v>
      </c>
      <c r="H1042" s="207"/>
      <c r="I1042" s="207"/>
      <c r="J1042" s="207"/>
      <c r="K1042" s="260"/>
      <c r="L1042" s="248"/>
      <c r="M1042" s="202"/>
      <c r="N1042" s="259">
        <v>16</v>
      </c>
      <c r="O1042" s="207">
        <v>2.6</v>
      </c>
      <c r="P1042" s="207" t="s">
        <v>21</v>
      </c>
      <c r="Q1042" s="207"/>
      <c r="R1042" s="207" t="s">
        <v>101</v>
      </c>
      <c r="S1042" s="207"/>
      <c r="T1042" s="207"/>
      <c r="U1042" s="207"/>
    </row>
    <row r="1043" spans="1:21" ht="26.25" customHeight="1">
      <c r="A1043" s="233"/>
      <c r="B1043" s="239"/>
      <c r="C1043" s="275">
        <v>18</v>
      </c>
      <c r="D1043" s="183" t="s">
        <v>593</v>
      </c>
      <c r="E1043" s="178"/>
      <c r="F1043" s="178" t="s">
        <v>21</v>
      </c>
      <c r="G1043" s="176" t="s">
        <v>594</v>
      </c>
      <c r="H1043" s="178" t="s">
        <v>25</v>
      </c>
      <c r="I1043" s="177">
        <v>15</v>
      </c>
      <c r="J1043" s="180">
        <v>13715</v>
      </c>
      <c r="K1043" s="174">
        <f>I1043*J1043</f>
        <v>205725</v>
      </c>
      <c r="L1043" s="248"/>
      <c r="M1043" s="202"/>
      <c r="N1043" s="275">
        <v>17</v>
      </c>
      <c r="O1043" s="183" t="s">
        <v>102</v>
      </c>
      <c r="P1043" s="178"/>
      <c r="Q1043" s="178" t="s">
        <v>21</v>
      </c>
      <c r="R1043" s="176" t="s">
        <v>103</v>
      </c>
      <c r="S1043" s="178" t="s">
        <v>25</v>
      </c>
      <c r="T1043" s="177">
        <v>332.33</v>
      </c>
      <c r="U1043" s="180">
        <v>55381</v>
      </c>
    </row>
    <row r="1044" spans="1:21" ht="16.5" customHeight="1">
      <c r="A1044" s="233"/>
      <c r="B1044" s="239"/>
      <c r="C1044" s="629" t="s">
        <v>41</v>
      </c>
      <c r="D1044" s="630"/>
      <c r="E1044" s="630"/>
      <c r="F1044" s="630"/>
      <c r="G1044" s="630"/>
      <c r="H1044" s="631"/>
      <c r="I1044" s="163"/>
      <c r="J1044" s="163"/>
      <c r="K1044" s="255">
        <f>SUM(K1043)</f>
        <v>205725</v>
      </c>
      <c r="L1044" s="248"/>
      <c r="M1044" s="202"/>
      <c r="N1044" s="629" t="s">
        <v>41</v>
      </c>
      <c r="O1044" s="630"/>
      <c r="P1044" s="630"/>
      <c r="Q1044" s="630"/>
      <c r="R1044" s="630"/>
      <c r="S1044" s="631"/>
      <c r="T1044" s="163"/>
      <c r="U1044" s="163"/>
    </row>
    <row r="1045" spans="1:21" ht="16.5" customHeight="1">
      <c r="A1045" s="233"/>
      <c r="B1045" s="239"/>
      <c r="C1045" s="259">
        <v>19</v>
      </c>
      <c r="D1045" s="207">
        <v>2.5</v>
      </c>
      <c r="E1045" s="207" t="s">
        <v>21</v>
      </c>
      <c r="F1045" s="207"/>
      <c r="G1045" s="207" t="s">
        <v>291</v>
      </c>
      <c r="H1045" s="207"/>
      <c r="I1045" s="207"/>
      <c r="J1045" s="207"/>
      <c r="K1045" s="260"/>
      <c r="L1045" s="248"/>
      <c r="M1045" s="202"/>
      <c r="N1045" s="259">
        <v>18</v>
      </c>
      <c r="O1045" s="207">
        <v>5</v>
      </c>
      <c r="P1045" s="207" t="s">
        <v>21</v>
      </c>
      <c r="Q1045" s="207"/>
      <c r="R1045" s="207" t="s">
        <v>107</v>
      </c>
      <c r="S1045" s="207"/>
      <c r="T1045" s="207"/>
      <c r="U1045" s="207"/>
    </row>
    <row r="1046" spans="1:21" ht="39" customHeight="1">
      <c r="A1046" s="233"/>
      <c r="B1046" s="239"/>
      <c r="C1046" s="163">
        <v>20</v>
      </c>
      <c r="D1046" s="183" t="s">
        <v>292</v>
      </c>
      <c r="E1046" s="163"/>
      <c r="F1046" s="163" t="s">
        <v>21</v>
      </c>
      <c r="G1046" s="155" t="s">
        <v>293</v>
      </c>
      <c r="H1046" s="163" t="s">
        <v>73</v>
      </c>
      <c r="I1046" s="164">
        <v>28.6</v>
      </c>
      <c r="J1046" s="167">
        <v>40659</v>
      </c>
      <c r="K1046" s="166">
        <f t="shared" ref="K1046:K1047" si="97">I1046*J1046</f>
        <v>1162847.4000000001</v>
      </c>
      <c r="L1046" s="248"/>
      <c r="M1046" s="202"/>
      <c r="N1046" s="163">
        <v>19</v>
      </c>
      <c r="O1046" s="183" t="s">
        <v>595</v>
      </c>
      <c r="P1046" s="163"/>
      <c r="Q1046" s="163" t="s">
        <v>21</v>
      </c>
      <c r="R1046" s="155" t="s">
        <v>596</v>
      </c>
      <c r="S1046" s="163" t="s">
        <v>60</v>
      </c>
      <c r="T1046" s="164">
        <v>5</v>
      </c>
      <c r="U1046" s="167">
        <v>45135</v>
      </c>
    </row>
    <row r="1047" spans="1:21" ht="30" customHeight="1">
      <c r="A1047" s="233"/>
      <c r="B1047" s="239"/>
      <c r="C1047" s="163">
        <v>21</v>
      </c>
      <c r="D1047" s="183" t="s">
        <v>390</v>
      </c>
      <c r="E1047" s="163"/>
      <c r="F1047" s="163" t="s">
        <v>21</v>
      </c>
      <c r="G1047" s="155" t="s">
        <v>391</v>
      </c>
      <c r="H1047" s="163" t="s">
        <v>73</v>
      </c>
      <c r="I1047" s="164">
        <v>57.85</v>
      </c>
      <c r="J1047" s="167">
        <v>55511</v>
      </c>
      <c r="K1047" s="166">
        <f t="shared" si="97"/>
        <v>3211311.35</v>
      </c>
      <c r="L1047" s="248"/>
      <c r="M1047" s="202"/>
      <c r="N1047" s="220"/>
      <c r="O1047" s="285"/>
      <c r="P1047" s="182"/>
      <c r="Q1047" s="182"/>
      <c r="R1047" s="160"/>
      <c r="S1047" s="253"/>
      <c r="T1047" s="164"/>
      <c r="U1047" s="167"/>
    </row>
    <row r="1048" spans="1:21" ht="16.5" customHeight="1">
      <c r="A1048" s="233"/>
      <c r="B1048" s="239"/>
      <c r="C1048" s="629" t="s">
        <v>41</v>
      </c>
      <c r="D1048" s="630"/>
      <c r="E1048" s="630"/>
      <c r="F1048" s="630"/>
      <c r="G1048" s="630"/>
      <c r="H1048" s="631"/>
      <c r="I1048" s="163"/>
      <c r="J1048" s="163"/>
      <c r="K1048" s="255">
        <f>SUM(K1046:K1047)</f>
        <v>4374158.75</v>
      </c>
      <c r="L1048" s="248"/>
      <c r="M1048" s="202"/>
      <c r="N1048" s="629" t="s">
        <v>41</v>
      </c>
      <c r="O1048" s="630"/>
      <c r="P1048" s="630"/>
      <c r="Q1048" s="630"/>
      <c r="R1048" s="630"/>
      <c r="S1048" s="631"/>
      <c r="T1048" s="163"/>
      <c r="U1048" s="163"/>
    </row>
    <row r="1049" spans="1:21" ht="16.5" customHeight="1">
      <c r="A1049" s="233"/>
      <c r="B1049" s="239"/>
      <c r="C1049" s="259">
        <v>22</v>
      </c>
      <c r="D1049" s="207">
        <v>2.6</v>
      </c>
      <c r="E1049" s="207" t="s">
        <v>21</v>
      </c>
      <c r="F1049" s="207"/>
      <c r="G1049" s="207" t="s">
        <v>101</v>
      </c>
      <c r="H1049" s="207"/>
      <c r="I1049" s="207"/>
      <c r="J1049" s="207"/>
      <c r="K1049" s="260"/>
      <c r="L1049" s="248"/>
      <c r="M1049" s="202"/>
      <c r="N1049" s="259">
        <v>20</v>
      </c>
      <c r="O1049" s="207">
        <v>6</v>
      </c>
      <c r="P1049" s="207" t="s">
        <v>21</v>
      </c>
      <c r="Q1049" s="207"/>
      <c r="R1049" s="207" t="s">
        <v>393</v>
      </c>
      <c r="S1049" s="207"/>
      <c r="T1049" s="207"/>
      <c r="U1049" s="207"/>
    </row>
    <row r="1050" spans="1:21" ht="25.5" customHeight="1">
      <c r="A1050" s="233"/>
      <c r="B1050" s="243"/>
      <c r="C1050" s="163">
        <v>23</v>
      </c>
      <c r="D1050" s="183" t="s">
        <v>102</v>
      </c>
      <c r="E1050" s="163"/>
      <c r="F1050" s="163" t="s">
        <v>21</v>
      </c>
      <c r="G1050" s="155" t="s">
        <v>103</v>
      </c>
      <c r="H1050" s="163" t="s">
        <v>25</v>
      </c>
      <c r="I1050" s="164">
        <v>332.33</v>
      </c>
      <c r="J1050" s="167">
        <v>55381</v>
      </c>
      <c r="K1050" s="166">
        <f>I1050*J1050</f>
        <v>18404767.73</v>
      </c>
      <c r="L1050" s="248"/>
      <c r="M1050" s="202"/>
      <c r="N1050" s="220">
        <v>21</v>
      </c>
      <c r="O1050" s="183">
        <v>6.1</v>
      </c>
      <c r="P1050" s="163"/>
      <c r="Q1050" s="163" t="s">
        <v>21</v>
      </c>
      <c r="R1050" s="155" t="s">
        <v>494</v>
      </c>
      <c r="S1050" s="163" t="s">
        <v>88</v>
      </c>
      <c r="T1050" s="164">
        <v>11.57</v>
      </c>
      <c r="U1050" s="167">
        <v>113899</v>
      </c>
    </row>
    <row r="1051" spans="1:21" ht="21.75" customHeight="1">
      <c r="A1051" s="233"/>
      <c r="B1051" s="239"/>
      <c r="C1051" s="629" t="s">
        <v>41</v>
      </c>
      <c r="D1051" s="630"/>
      <c r="E1051" s="630"/>
      <c r="F1051" s="630"/>
      <c r="G1051" s="630"/>
      <c r="H1051" s="631"/>
      <c r="I1051" s="163"/>
      <c r="J1051" s="163"/>
      <c r="K1051" s="255">
        <f>SUM(K1050)</f>
        <v>18404767.73</v>
      </c>
      <c r="L1051" s="248"/>
      <c r="M1051" s="202"/>
      <c r="N1051" s="220">
        <v>23</v>
      </c>
      <c r="O1051" s="183">
        <v>6.3</v>
      </c>
      <c r="P1051" s="163"/>
      <c r="Q1051" s="163" t="s">
        <v>21</v>
      </c>
      <c r="R1051" s="155" t="s">
        <v>597</v>
      </c>
      <c r="S1051" s="163" t="s">
        <v>88</v>
      </c>
      <c r="T1051" s="164">
        <v>41.16</v>
      </c>
      <c r="U1051" s="167">
        <v>19545</v>
      </c>
    </row>
    <row r="1052" spans="1:21" ht="27" customHeight="1">
      <c r="A1052" s="233"/>
      <c r="B1052" s="239"/>
      <c r="C1052" s="259">
        <v>24</v>
      </c>
      <c r="D1052" s="207" t="s">
        <v>105</v>
      </c>
      <c r="E1052" s="207" t="s">
        <v>21</v>
      </c>
      <c r="F1052" s="207"/>
      <c r="G1052" s="207" t="s">
        <v>106</v>
      </c>
      <c r="H1052" s="207"/>
      <c r="I1052" s="207"/>
      <c r="J1052" s="207"/>
      <c r="K1052" s="260"/>
      <c r="L1052" s="248"/>
      <c r="M1052" s="202"/>
      <c r="N1052" s="220">
        <v>24</v>
      </c>
      <c r="O1052" s="183" t="s">
        <v>315</v>
      </c>
      <c r="P1052" s="163"/>
      <c r="Q1052" s="163" t="s">
        <v>21</v>
      </c>
      <c r="R1052" s="155" t="s">
        <v>316</v>
      </c>
      <c r="S1052" s="163" t="s">
        <v>25</v>
      </c>
      <c r="T1052" s="164">
        <v>28.6</v>
      </c>
      <c r="U1052" s="167">
        <v>220663</v>
      </c>
    </row>
    <row r="1053" spans="1:21" ht="37.5" customHeight="1">
      <c r="A1053" s="233"/>
      <c r="B1053" s="243"/>
      <c r="C1053" s="163">
        <v>25</v>
      </c>
      <c r="D1053" s="183" t="s">
        <v>598</v>
      </c>
      <c r="E1053" s="163"/>
      <c r="F1053" s="163" t="s">
        <v>21</v>
      </c>
      <c r="G1053" s="155" t="s">
        <v>596</v>
      </c>
      <c r="H1053" s="163" t="s">
        <v>73</v>
      </c>
      <c r="I1053" s="164">
        <v>5</v>
      </c>
      <c r="J1053" s="167">
        <v>45136</v>
      </c>
      <c r="K1053" s="166">
        <f>I1053*J1053</f>
        <v>225680</v>
      </c>
      <c r="L1053" s="248"/>
      <c r="M1053" s="202"/>
      <c r="N1053" s="220">
        <v>25</v>
      </c>
      <c r="O1053" s="183">
        <v>6.8</v>
      </c>
      <c r="P1053" s="163"/>
      <c r="Q1053" s="163" t="s">
        <v>21</v>
      </c>
      <c r="R1053" s="155" t="s">
        <v>394</v>
      </c>
      <c r="S1053" s="163" t="s">
        <v>25</v>
      </c>
      <c r="T1053" s="164">
        <v>57.85</v>
      </c>
      <c r="U1053" s="167">
        <v>114289</v>
      </c>
    </row>
    <row r="1054" spans="1:21" ht="18.75" customHeight="1">
      <c r="A1054" s="233"/>
      <c r="B1054" s="239"/>
      <c r="C1054" s="629" t="s">
        <v>41</v>
      </c>
      <c r="D1054" s="630"/>
      <c r="E1054" s="630"/>
      <c r="F1054" s="630"/>
      <c r="G1054" s="630"/>
      <c r="H1054" s="631"/>
      <c r="I1054" s="163"/>
      <c r="J1054" s="163"/>
      <c r="K1054" s="255">
        <f>SUM(K1053)</f>
        <v>225680</v>
      </c>
      <c r="L1054" s="248"/>
      <c r="M1054" s="202"/>
      <c r="N1054" s="163">
        <v>27</v>
      </c>
      <c r="O1054" s="183" t="s">
        <v>390</v>
      </c>
      <c r="P1054" s="163"/>
      <c r="Q1054" s="163" t="s">
        <v>21</v>
      </c>
      <c r="R1054" s="155" t="s">
        <v>391</v>
      </c>
      <c r="S1054" s="163" t="s">
        <v>73</v>
      </c>
      <c r="T1054" s="164">
        <v>57.85</v>
      </c>
      <c r="U1054" s="167">
        <v>55511</v>
      </c>
    </row>
    <row r="1055" spans="1:21" ht="16.5" customHeight="1">
      <c r="A1055" s="233"/>
      <c r="B1055" s="239"/>
      <c r="C1055" s="259">
        <v>26</v>
      </c>
      <c r="D1055" s="207">
        <v>4.17</v>
      </c>
      <c r="E1055" s="207" t="s">
        <v>21</v>
      </c>
      <c r="F1055" s="207"/>
      <c r="G1055" s="207" t="s">
        <v>418</v>
      </c>
      <c r="H1055" s="207"/>
      <c r="I1055" s="207"/>
      <c r="J1055" s="207"/>
      <c r="K1055" s="260"/>
      <c r="L1055" s="248"/>
      <c r="M1055" s="202"/>
      <c r="N1055" s="259">
        <v>28</v>
      </c>
      <c r="O1055" s="207">
        <v>7</v>
      </c>
      <c r="P1055" s="207" t="s">
        <v>21</v>
      </c>
      <c r="Q1055" s="207"/>
      <c r="R1055" s="207" t="s">
        <v>599</v>
      </c>
      <c r="S1055" s="207"/>
      <c r="T1055" s="207"/>
      <c r="U1055" s="207"/>
    </row>
    <row r="1056" spans="1:21" ht="30.75" customHeight="1">
      <c r="A1056" s="233"/>
      <c r="B1056" s="239"/>
      <c r="C1056" s="220">
        <v>27</v>
      </c>
      <c r="D1056" s="183" t="s">
        <v>546</v>
      </c>
      <c r="E1056" s="163"/>
      <c r="F1056" s="163" t="s">
        <v>21</v>
      </c>
      <c r="G1056" s="155" t="s">
        <v>545</v>
      </c>
      <c r="H1056" s="163" t="s">
        <v>60</v>
      </c>
      <c r="I1056" s="164">
        <v>119.47</v>
      </c>
      <c r="J1056" s="167">
        <v>132622</v>
      </c>
      <c r="K1056" s="166">
        <f>I1056*J1056</f>
        <v>15844350.34</v>
      </c>
      <c r="L1056" s="248"/>
      <c r="M1056" s="202"/>
      <c r="N1056" s="220">
        <v>29</v>
      </c>
      <c r="O1056" s="183">
        <v>7.1</v>
      </c>
      <c r="P1056" s="163"/>
      <c r="Q1056" s="163" t="s">
        <v>21</v>
      </c>
      <c r="R1056" s="155" t="s">
        <v>600</v>
      </c>
      <c r="S1056" s="163" t="s">
        <v>25</v>
      </c>
      <c r="T1056" s="164">
        <v>10</v>
      </c>
      <c r="U1056" s="167">
        <v>73385</v>
      </c>
    </row>
    <row r="1057" spans="1:21" ht="16.5" customHeight="1">
      <c r="A1057" s="233"/>
      <c r="B1057" s="239"/>
      <c r="C1057" s="629" t="s">
        <v>41</v>
      </c>
      <c r="D1057" s="630"/>
      <c r="E1057" s="630"/>
      <c r="F1057" s="630"/>
      <c r="G1057" s="630"/>
      <c r="H1057" s="631"/>
      <c r="I1057" s="163"/>
      <c r="J1057" s="163"/>
      <c r="K1057" s="255">
        <f>SUM(K1056)</f>
        <v>15844350.34</v>
      </c>
      <c r="L1057" s="248"/>
      <c r="M1057" s="202"/>
      <c r="N1057" s="629" t="s">
        <v>41</v>
      </c>
      <c r="O1057" s="630"/>
      <c r="P1057" s="630"/>
      <c r="Q1057" s="630"/>
      <c r="R1057" s="630"/>
      <c r="S1057" s="631"/>
      <c r="T1057" s="163"/>
      <c r="U1057" s="163"/>
    </row>
    <row r="1058" spans="1:21" ht="16.5" customHeight="1">
      <c r="A1058" s="233"/>
      <c r="B1058" s="239"/>
      <c r="C1058" s="259">
        <v>28</v>
      </c>
      <c r="D1058" s="207" t="s">
        <v>410</v>
      </c>
      <c r="E1058" s="207" t="s">
        <v>21</v>
      </c>
      <c r="F1058" s="207"/>
      <c r="G1058" s="207" t="s">
        <v>411</v>
      </c>
      <c r="H1058" s="207"/>
      <c r="I1058" s="207"/>
      <c r="J1058" s="207"/>
      <c r="K1058" s="260"/>
      <c r="L1058" s="248"/>
      <c r="M1058" s="202"/>
      <c r="N1058" s="259">
        <v>30</v>
      </c>
      <c r="O1058" s="207">
        <v>20</v>
      </c>
      <c r="P1058" s="207" t="s">
        <v>21</v>
      </c>
      <c r="Q1058" s="207"/>
      <c r="R1058" s="207" t="s">
        <v>29</v>
      </c>
      <c r="S1058" s="207"/>
      <c r="T1058" s="207"/>
      <c r="U1058" s="207"/>
    </row>
    <row r="1059" spans="1:21" ht="16.5" customHeight="1">
      <c r="A1059" s="233"/>
      <c r="B1059" s="239"/>
      <c r="C1059" s="220">
        <v>29</v>
      </c>
      <c r="D1059" s="183" t="s">
        <v>549</v>
      </c>
      <c r="E1059" s="163"/>
      <c r="F1059" s="163" t="s">
        <v>21</v>
      </c>
      <c r="G1059" s="155" t="s">
        <v>550</v>
      </c>
      <c r="H1059" s="163" t="s">
        <v>32</v>
      </c>
      <c r="I1059" s="164">
        <v>6</v>
      </c>
      <c r="J1059" s="167">
        <v>204034</v>
      </c>
      <c r="K1059" s="166">
        <f>I1059*J1059</f>
        <v>1224204</v>
      </c>
      <c r="L1059" s="248"/>
      <c r="M1059" s="202"/>
      <c r="N1059" s="163">
        <v>31</v>
      </c>
      <c r="O1059" s="178">
        <v>20.37</v>
      </c>
      <c r="P1059" s="178"/>
      <c r="Q1059" s="178" t="s">
        <v>21</v>
      </c>
      <c r="R1059" s="176" t="s">
        <v>601</v>
      </c>
      <c r="S1059" s="178" t="s">
        <v>25</v>
      </c>
      <c r="T1059" s="178">
        <v>15</v>
      </c>
      <c r="U1059" s="306">
        <v>13715</v>
      </c>
    </row>
    <row r="1060" spans="1:21" ht="16.5" customHeight="1">
      <c r="A1060" s="233"/>
      <c r="B1060" s="239"/>
      <c r="C1060" s="629" t="s">
        <v>41</v>
      </c>
      <c r="D1060" s="630"/>
      <c r="E1060" s="630"/>
      <c r="F1060" s="630"/>
      <c r="G1060" s="630"/>
      <c r="H1060" s="631"/>
      <c r="I1060" s="163"/>
      <c r="J1060" s="163"/>
      <c r="K1060" s="255">
        <f>SUM(K1059)</f>
        <v>1224204</v>
      </c>
      <c r="L1060" s="248"/>
      <c r="M1060" s="202"/>
      <c r="N1060" s="163">
        <v>32</v>
      </c>
      <c r="O1060" s="178">
        <v>20.52</v>
      </c>
      <c r="P1060" s="178"/>
      <c r="Q1060" s="178" t="s">
        <v>21</v>
      </c>
      <c r="R1060" s="178" t="s">
        <v>458</v>
      </c>
      <c r="S1060" s="178" t="s">
        <v>146</v>
      </c>
      <c r="T1060" s="178">
        <v>2</v>
      </c>
      <c r="U1060" s="306">
        <v>225630</v>
      </c>
    </row>
    <row r="1061" spans="1:21" ht="17.25" customHeight="1">
      <c r="A1061" s="233"/>
      <c r="B1061" s="239"/>
      <c r="C1061" s="259">
        <v>30</v>
      </c>
      <c r="D1061" s="207">
        <v>4.3</v>
      </c>
      <c r="E1061" s="207" t="s">
        <v>21</v>
      </c>
      <c r="F1061" s="207"/>
      <c r="G1061" s="207" t="s">
        <v>234</v>
      </c>
      <c r="H1061" s="207"/>
      <c r="I1061" s="207"/>
      <c r="J1061" s="207"/>
      <c r="K1061" s="260"/>
      <c r="L1061" s="248"/>
      <c r="M1061" s="202"/>
      <c r="N1061" s="220">
        <v>33</v>
      </c>
      <c r="O1061" s="183">
        <v>20.53</v>
      </c>
      <c r="P1061" s="163"/>
      <c r="Q1061" s="163" t="s">
        <v>21</v>
      </c>
      <c r="R1061" s="155" t="s">
        <v>465</v>
      </c>
      <c r="S1061" s="163" t="s">
        <v>146</v>
      </c>
      <c r="T1061" s="164">
        <v>1</v>
      </c>
      <c r="U1061" s="167">
        <v>339476</v>
      </c>
    </row>
    <row r="1062" spans="1:21" ht="30.75" customHeight="1">
      <c r="A1062" s="233"/>
      <c r="B1062" s="239"/>
      <c r="C1062" s="220">
        <v>31</v>
      </c>
      <c r="D1062" s="183" t="s">
        <v>119</v>
      </c>
      <c r="E1062" s="163"/>
      <c r="F1062" s="163" t="s">
        <v>21</v>
      </c>
      <c r="G1062" s="155" t="s">
        <v>120</v>
      </c>
      <c r="H1062" s="163" t="s">
        <v>32</v>
      </c>
      <c r="I1062" s="164">
        <v>1</v>
      </c>
      <c r="J1062" s="167">
        <v>66335</v>
      </c>
      <c r="K1062" s="166">
        <f>I1062*J1062</f>
        <v>66335</v>
      </c>
      <c r="L1062" s="248"/>
      <c r="M1062" s="202"/>
      <c r="N1062" s="163">
        <v>34</v>
      </c>
      <c r="O1062" s="183">
        <v>20.54</v>
      </c>
      <c r="P1062" s="163"/>
      <c r="Q1062" s="163" t="s">
        <v>21</v>
      </c>
      <c r="R1062" s="155" t="s">
        <v>432</v>
      </c>
      <c r="S1062" s="163" t="s">
        <v>146</v>
      </c>
      <c r="T1062" s="164">
        <v>1</v>
      </c>
      <c r="U1062" s="167">
        <v>374334</v>
      </c>
    </row>
    <row r="1063" spans="1:21" ht="16.5" customHeight="1">
      <c r="A1063" s="233"/>
      <c r="B1063" s="239"/>
      <c r="C1063" s="629" t="s">
        <v>41</v>
      </c>
      <c r="D1063" s="630"/>
      <c r="E1063" s="630"/>
      <c r="F1063" s="630"/>
      <c r="G1063" s="630"/>
      <c r="H1063" s="631"/>
      <c r="I1063" s="163"/>
      <c r="J1063" s="163"/>
      <c r="K1063" s="255">
        <f>SUM(K1062)</f>
        <v>66335</v>
      </c>
      <c r="L1063" s="248"/>
      <c r="M1063" s="202"/>
      <c r="N1063" s="629" t="s">
        <v>41</v>
      </c>
      <c r="O1063" s="630"/>
      <c r="P1063" s="630"/>
      <c r="Q1063" s="630"/>
      <c r="R1063" s="630"/>
      <c r="S1063" s="631"/>
      <c r="T1063" s="163"/>
      <c r="U1063" s="163"/>
    </row>
    <row r="1064" spans="1:21" ht="16.5" customHeight="1">
      <c r="A1064" s="233"/>
      <c r="B1064" s="239"/>
      <c r="C1064" s="259">
        <v>32</v>
      </c>
      <c r="D1064" s="207">
        <v>6</v>
      </c>
      <c r="E1064" s="207" t="s">
        <v>21</v>
      </c>
      <c r="F1064" s="207"/>
      <c r="G1064" s="207" t="s">
        <v>393</v>
      </c>
      <c r="H1064" s="207"/>
      <c r="I1064" s="207"/>
      <c r="J1064" s="207"/>
      <c r="K1064" s="260"/>
      <c r="L1064" s="248"/>
      <c r="M1064" s="202"/>
      <c r="N1064" s="259">
        <v>35</v>
      </c>
      <c r="O1064" s="207">
        <v>25</v>
      </c>
      <c r="P1064" s="207" t="s">
        <v>21</v>
      </c>
      <c r="Q1064" s="207"/>
      <c r="R1064" s="207" t="s">
        <v>397</v>
      </c>
      <c r="S1064" s="207"/>
      <c r="T1064" s="207"/>
      <c r="U1064" s="207"/>
    </row>
    <row r="1065" spans="1:21" ht="16.5" customHeight="1">
      <c r="A1065" s="233"/>
      <c r="B1065" s="239"/>
      <c r="C1065" s="163">
        <v>33</v>
      </c>
      <c r="D1065" s="178" t="s">
        <v>312</v>
      </c>
      <c r="E1065" s="178"/>
      <c r="F1065" s="178" t="s">
        <v>21</v>
      </c>
      <c r="G1065" s="176" t="s">
        <v>313</v>
      </c>
      <c r="H1065" s="178" t="s">
        <v>314</v>
      </c>
      <c r="I1065" s="178">
        <v>28.6</v>
      </c>
      <c r="J1065" s="306">
        <v>220663</v>
      </c>
      <c r="K1065" s="307">
        <f t="shared" ref="K1065:K1066" si="98">I1065*J1065</f>
        <v>6310961.8000000007</v>
      </c>
      <c r="L1065" s="248"/>
      <c r="M1065" s="202"/>
      <c r="N1065" s="163">
        <v>36</v>
      </c>
      <c r="O1065" s="178" t="s">
        <v>544</v>
      </c>
      <c r="P1065" s="178"/>
      <c r="Q1065" s="178" t="s">
        <v>21</v>
      </c>
      <c r="R1065" s="176" t="s">
        <v>545</v>
      </c>
      <c r="S1065" s="178" t="s">
        <v>60</v>
      </c>
      <c r="T1065" s="178">
        <v>119.47</v>
      </c>
      <c r="U1065" s="178">
        <v>132622</v>
      </c>
    </row>
    <row r="1066" spans="1:21" ht="16.5" customHeight="1">
      <c r="A1066" s="233"/>
      <c r="B1066" s="243"/>
      <c r="C1066" s="163">
        <v>34</v>
      </c>
      <c r="D1066" s="163" t="s">
        <v>425</v>
      </c>
      <c r="E1066" s="163"/>
      <c r="F1066" s="163" t="s">
        <v>21</v>
      </c>
      <c r="G1066" s="155" t="s">
        <v>426</v>
      </c>
      <c r="H1066" s="163" t="s">
        <v>314</v>
      </c>
      <c r="I1066" s="163">
        <v>57.85</v>
      </c>
      <c r="J1066" s="306">
        <v>114289</v>
      </c>
      <c r="K1066" s="307">
        <f t="shared" si="98"/>
        <v>6611618.6500000004</v>
      </c>
      <c r="L1066" s="248"/>
      <c r="M1066" s="202"/>
      <c r="N1066" s="220"/>
      <c r="O1066" s="311"/>
      <c r="P1066" s="311"/>
      <c r="Q1066" s="311"/>
      <c r="R1066" s="297"/>
      <c r="S1066" s="252"/>
      <c r="T1066" s="178"/>
      <c r="U1066" s="178"/>
    </row>
    <row r="1067" spans="1:21" ht="16.5" customHeight="1">
      <c r="A1067" s="233"/>
      <c r="B1067" s="239"/>
      <c r="C1067" s="629" t="s">
        <v>41</v>
      </c>
      <c r="D1067" s="630"/>
      <c r="E1067" s="630"/>
      <c r="F1067" s="630"/>
      <c r="G1067" s="630"/>
      <c r="H1067" s="631"/>
      <c r="I1067" s="163"/>
      <c r="J1067" s="206"/>
      <c r="K1067" s="255">
        <f>SUM(K1065:K1066)</f>
        <v>12922580.450000001</v>
      </c>
      <c r="L1067" s="248"/>
      <c r="M1067" s="202"/>
      <c r="N1067" s="629" t="s">
        <v>41</v>
      </c>
      <c r="O1067" s="630"/>
      <c r="P1067" s="630"/>
      <c r="Q1067" s="630"/>
      <c r="R1067" s="630"/>
      <c r="S1067" s="631"/>
      <c r="T1067" s="163"/>
      <c r="U1067" s="163"/>
    </row>
    <row r="1068" spans="1:21" ht="16.5" customHeight="1">
      <c r="A1068" s="233"/>
      <c r="B1068" s="239"/>
      <c r="C1068" s="259">
        <v>35</v>
      </c>
      <c r="D1068" s="207">
        <v>7.3</v>
      </c>
      <c r="E1068" s="207" t="s">
        <v>21</v>
      </c>
      <c r="F1068" s="207"/>
      <c r="G1068" s="207" t="s">
        <v>602</v>
      </c>
      <c r="H1068" s="207"/>
      <c r="I1068" s="207"/>
      <c r="J1068" s="318"/>
      <c r="K1068" s="260"/>
      <c r="L1068" s="248"/>
      <c r="M1068" s="202"/>
      <c r="N1068" s="259">
        <v>37</v>
      </c>
      <c r="O1068" s="207" t="s">
        <v>412</v>
      </c>
      <c r="P1068" s="207" t="s">
        <v>21</v>
      </c>
      <c r="Q1068" s="207"/>
      <c r="R1068" s="207" t="s">
        <v>413</v>
      </c>
      <c r="S1068" s="207"/>
      <c r="T1068" s="207"/>
      <c r="U1068" s="207"/>
    </row>
    <row r="1069" spans="1:21" ht="16.5" customHeight="1">
      <c r="A1069" s="233"/>
      <c r="B1069" s="243"/>
      <c r="C1069" s="163">
        <v>36</v>
      </c>
      <c r="D1069" s="178" t="s">
        <v>603</v>
      </c>
      <c r="E1069" s="178"/>
      <c r="F1069" s="178" t="s">
        <v>21</v>
      </c>
      <c r="G1069" s="176" t="s">
        <v>604</v>
      </c>
      <c r="H1069" s="178" t="s">
        <v>25</v>
      </c>
      <c r="I1069" s="178">
        <v>10</v>
      </c>
      <c r="J1069" s="306">
        <v>73385</v>
      </c>
      <c r="K1069" s="352">
        <f>I1069*J1069</f>
        <v>733850</v>
      </c>
      <c r="L1069" s="248"/>
      <c r="M1069" s="202"/>
      <c r="N1069" s="163">
        <v>38</v>
      </c>
      <c r="O1069" s="178" t="s">
        <v>547</v>
      </c>
      <c r="P1069" s="178"/>
      <c r="Q1069" s="178" t="s">
        <v>21</v>
      </c>
      <c r="R1069" s="176" t="s">
        <v>548</v>
      </c>
      <c r="S1069" s="178" t="s">
        <v>32</v>
      </c>
      <c r="T1069" s="178">
        <v>3</v>
      </c>
      <c r="U1069" s="178">
        <v>204034</v>
      </c>
    </row>
    <row r="1070" spans="1:21" ht="16.5" customHeight="1">
      <c r="A1070" s="233"/>
      <c r="B1070" s="239"/>
      <c r="C1070" s="629" t="s">
        <v>41</v>
      </c>
      <c r="D1070" s="630"/>
      <c r="E1070" s="630"/>
      <c r="F1070" s="630"/>
      <c r="G1070" s="630"/>
      <c r="H1070" s="631"/>
      <c r="I1070" s="163"/>
      <c r="J1070" s="206"/>
      <c r="K1070" s="255">
        <f>SUM(K1069)</f>
        <v>733850</v>
      </c>
      <c r="L1070" s="248"/>
      <c r="M1070" s="202"/>
      <c r="N1070" s="629" t="s">
        <v>41</v>
      </c>
      <c r="O1070" s="630"/>
      <c r="P1070" s="630"/>
      <c r="Q1070" s="630"/>
      <c r="R1070" s="630"/>
      <c r="S1070" s="631"/>
      <c r="T1070" s="163"/>
      <c r="U1070" s="163"/>
    </row>
    <row r="1071" spans="1:21" ht="16.5" customHeight="1">
      <c r="A1071" s="233"/>
      <c r="B1071" s="239"/>
      <c r="C1071" s="259">
        <v>37</v>
      </c>
      <c r="D1071" s="207">
        <v>8</v>
      </c>
      <c r="E1071" s="207" t="s">
        <v>21</v>
      </c>
      <c r="F1071" s="207"/>
      <c r="G1071" s="207" t="s">
        <v>29</v>
      </c>
      <c r="H1071" s="207"/>
      <c r="I1071" s="207"/>
      <c r="J1071" s="318"/>
      <c r="K1071" s="260"/>
      <c r="L1071" s="248"/>
      <c r="M1071" s="202"/>
      <c r="N1071" s="259">
        <v>40</v>
      </c>
      <c r="O1071" s="207">
        <v>4.3</v>
      </c>
      <c r="P1071" s="207" t="s">
        <v>21</v>
      </c>
      <c r="Q1071" s="207"/>
      <c r="R1071" s="207" t="s">
        <v>234</v>
      </c>
      <c r="S1071" s="207"/>
      <c r="T1071" s="207"/>
      <c r="U1071" s="207"/>
    </row>
    <row r="1072" spans="1:21" ht="16.5" customHeight="1">
      <c r="A1072" s="233"/>
      <c r="B1072" s="239"/>
      <c r="C1072" s="163">
        <v>38</v>
      </c>
      <c r="D1072" s="178" t="s">
        <v>427</v>
      </c>
      <c r="E1072" s="178"/>
      <c r="F1072" s="178" t="s">
        <v>21</v>
      </c>
      <c r="G1072" s="176" t="s">
        <v>428</v>
      </c>
      <c r="H1072" s="178" t="s">
        <v>32</v>
      </c>
      <c r="I1072" s="178">
        <v>2</v>
      </c>
      <c r="J1072" s="306">
        <v>225629</v>
      </c>
      <c r="K1072" s="307">
        <f t="shared" ref="K1072:K1074" si="99">I1072*J1072</f>
        <v>451258</v>
      </c>
      <c r="L1072" s="248"/>
      <c r="M1072" s="202"/>
      <c r="N1072" s="163">
        <v>41</v>
      </c>
      <c r="O1072" s="178" t="s">
        <v>119</v>
      </c>
      <c r="P1072" s="178"/>
      <c r="Q1072" s="178" t="s">
        <v>21</v>
      </c>
      <c r="R1072" s="176" t="s">
        <v>120</v>
      </c>
      <c r="S1072" s="178" t="s">
        <v>32</v>
      </c>
      <c r="T1072" s="178">
        <v>1</v>
      </c>
      <c r="U1072" s="178">
        <v>66335</v>
      </c>
    </row>
    <row r="1073" spans="1:21" ht="16.5" customHeight="1">
      <c r="A1073" s="233"/>
      <c r="B1073" s="239"/>
      <c r="C1073" s="163">
        <v>39</v>
      </c>
      <c r="D1073" s="163" t="s">
        <v>429</v>
      </c>
      <c r="E1073" s="163"/>
      <c r="F1073" s="163" t="s">
        <v>21</v>
      </c>
      <c r="G1073" s="155" t="s">
        <v>430</v>
      </c>
      <c r="H1073" s="163" t="s">
        <v>32</v>
      </c>
      <c r="I1073" s="163">
        <v>1</v>
      </c>
      <c r="J1073" s="206">
        <v>339476</v>
      </c>
      <c r="K1073" s="307">
        <f t="shared" si="99"/>
        <v>339476</v>
      </c>
      <c r="L1073" s="248"/>
      <c r="M1073" s="202"/>
      <c r="N1073" s="220"/>
      <c r="O1073" s="311"/>
      <c r="P1073" s="311"/>
      <c r="Q1073" s="311"/>
      <c r="R1073" s="297"/>
      <c r="S1073" s="252"/>
      <c r="T1073" s="178"/>
      <c r="U1073" s="178"/>
    </row>
    <row r="1074" spans="1:21" ht="16.5" customHeight="1">
      <c r="A1074" s="233"/>
      <c r="B1074" s="239"/>
      <c r="C1074" s="163">
        <v>40</v>
      </c>
      <c r="D1074" s="163" t="s">
        <v>431</v>
      </c>
      <c r="E1074" s="163"/>
      <c r="F1074" s="163" t="s">
        <v>21</v>
      </c>
      <c r="G1074" s="155" t="s">
        <v>432</v>
      </c>
      <c r="H1074" s="163" t="s">
        <v>32</v>
      </c>
      <c r="I1074" s="163">
        <v>1</v>
      </c>
      <c r="J1074" s="206">
        <v>374333</v>
      </c>
      <c r="K1074" s="307">
        <f t="shared" si="99"/>
        <v>374333</v>
      </c>
      <c r="L1074" s="248"/>
      <c r="M1074" s="202"/>
      <c r="N1074" s="220"/>
      <c r="O1074" s="311"/>
      <c r="P1074" s="311"/>
      <c r="Q1074" s="311"/>
      <c r="R1074" s="297"/>
      <c r="S1074" s="252"/>
      <c r="T1074" s="178"/>
      <c r="U1074" s="178"/>
    </row>
    <row r="1075" spans="1:21" ht="16.5" customHeight="1">
      <c r="A1075" s="233"/>
      <c r="B1075" s="239"/>
      <c r="C1075" s="629" t="s">
        <v>41</v>
      </c>
      <c r="D1075" s="630"/>
      <c r="E1075" s="630"/>
      <c r="F1075" s="630"/>
      <c r="G1075" s="630"/>
      <c r="H1075" s="631"/>
      <c r="I1075" s="163"/>
      <c r="J1075" s="163"/>
      <c r="K1075" s="255">
        <f>SUM(K1072:K1074)</f>
        <v>1165067</v>
      </c>
      <c r="L1075" s="248"/>
      <c r="M1075" s="202"/>
      <c r="N1075" s="629" t="s">
        <v>41</v>
      </c>
      <c r="O1075" s="630"/>
      <c r="P1075" s="630"/>
      <c r="Q1075" s="630"/>
      <c r="R1075" s="630"/>
      <c r="S1075" s="631"/>
      <c r="T1075" s="163"/>
      <c r="U1075" s="163"/>
    </row>
    <row r="1076" spans="1:21" ht="16.5" customHeight="1">
      <c r="A1076" s="233"/>
      <c r="B1076" s="239"/>
      <c r="C1076" s="632" t="s">
        <v>42</v>
      </c>
      <c r="D1076" s="633"/>
      <c r="E1076" s="633"/>
      <c r="F1076" s="633"/>
      <c r="G1076" s="633"/>
      <c r="H1076" s="633"/>
      <c r="I1076" s="633"/>
      <c r="J1076" s="634"/>
      <c r="K1076" s="256">
        <f>ROUND(K1025+K1029+K1036+K1067+K1041+K1044+K1048+K1057+K1063+K1070+K1075+K1060+K1054+K1051,0)</f>
        <v>101188625</v>
      </c>
      <c r="L1076" s="248"/>
      <c r="M1076" s="202"/>
      <c r="N1076" s="632" t="s">
        <v>42</v>
      </c>
      <c r="O1076" s="633"/>
      <c r="P1076" s="633"/>
      <c r="Q1076" s="633"/>
      <c r="R1076" s="633"/>
      <c r="S1076" s="633"/>
      <c r="T1076" s="633"/>
      <c r="U1076" s="634"/>
    </row>
    <row r="1077" spans="1:21" ht="16.5" customHeight="1">
      <c r="A1077" s="233"/>
      <c r="B1077" s="239"/>
      <c r="C1077" s="299"/>
      <c r="D1077" s="299"/>
      <c r="E1077" s="299"/>
      <c r="F1077" s="299"/>
      <c r="G1077" s="299"/>
      <c r="H1077" s="299"/>
      <c r="I1077" s="299"/>
      <c r="J1077" s="299"/>
      <c r="K1077" s="300"/>
      <c r="L1077" s="248"/>
      <c r="M1077" s="202"/>
      <c r="N1077" s="299"/>
      <c r="O1077" s="299"/>
      <c r="P1077" s="299"/>
      <c r="Q1077" s="299"/>
      <c r="R1077" s="299"/>
      <c r="S1077" s="299"/>
      <c r="T1077" s="299"/>
      <c r="U1077" s="299"/>
    </row>
    <row r="1078" spans="1:21" ht="16.5" customHeight="1">
      <c r="A1078" s="233"/>
      <c r="B1078" s="239"/>
      <c r="C1078" s="644" t="s">
        <v>203</v>
      </c>
      <c r="D1078" s="645"/>
      <c r="E1078" s="645"/>
      <c r="F1078" s="645"/>
      <c r="G1078" s="645"/>
      <c r="H1078" s="645"/>
      <c r="I1078" s="645"/>
      <c r="J1078" s="645"/>
      <c r="K1078" s="646"/>
      <c r="L1078" s="248"/>
      <c r="M1078" s="202"/>
      <c r="N1078" s="644" t="s">
        <v>203</v>
      </c>
      <c r="O1078" s="645"/>
      <c r="P1078" s="645"/>
      <c r="Q1078" s="645"/>
      <c r="R1078" s="645"/>
      <c r="S1078" s="645"/>
      <c r="T1078" s="645"/>
      <c r="U1078" s="646"/>
    </row>
    <row r="1079" spans="1:21" ht="16.5" customHeight="1">
      <c r="A1079" s="233"/>
      <c r="B1079" s="239"/>
      <c r="C1079" s="641" t="s">
        <v>11</v>
      </c>
      <c r="D1079" s="635" t="s">
        <v>12</v>
      </c>
      <c r="E1079" s="637" t="s">
        <v>13</v>
      </c>
      <c r="F1079" s="638"/>
      <c r="G1079" s="641" t="s">
        <v>14</v>
      </c>
      <c r="H1079" s="635" t="s">
        <v>15</v>
      </c>
      <c r="I1079" s="635" t="s">
        <v>16</v>
      </c>
      <c r="J1079" s="643" t="s">
        <v>17</v>
      </c>
      <c r="K1079" s="648" t="s">
        <v>18</v>
      </c>
      <c r="L1079" s="248"/>
      <c r="M1079" s="202"/>
      <c r="N1079" s="641" t="s">
        <v>11</v>
      </c>
      <c r="O1079" s="635" t="s">
        <v>12</v>
      </c>
      <c r="P1079" s="637" t="s">
        <v>13</v>
      </c>
      <c r="Q1079" s="638"/>
      <c r="R1079" s="641" t="s">
        <v>14</v>
      </c>
      <c r="S1079" s="635" t="s">
        <v>15</v>
      </c>
      <c r="T1079" s="635" t="s">
        <v>16</v>
      </c>
      <c r="U1079" s="643" t="s">
        <v>17</v>
      </c>
    </row>
    <row r="1080" spans="1:21" ht="16.5" customHeight="1">
      <c r="A1080" s="233"/>
      <c r="B1080" s="239"/>
      <c r="C1080" s="642"/>
      <c r="D1080" s="636"/>
      <c r="E1080" s="154" t="s">
        <v>19</v>
      </c>
      <c r="F1080" s="154" t="s">
        <v>20</v>
      </c>
      <c r="G1080" s="642"/>
      <c r="H1080" s="636"/>
      <c r="I1080" s="636"/>
      <c r="J1080" s="636"/>
      <c r="K1080" s="649"/>
      <c r="L1080" s="248"/>
      <c r="M1080" s="202"/>
      <c r="N1080" s="642"/>
      <c r="O1080" s="636"/>
      <c r="P1080" s="154" t="s">
        <v>19</v>
      </c>
      <c r="Q1080" s="154" t="s">
        <v>20</v>
      </c>
      <c r="R1080" s="642"/>
      <c r="S1080" s="636"/>
      <c r="T1080" s="636"/>
      <c r="U1080" s="636"/>
    </row>
    <row r="1081" spans="1:21" ht="16.5" customHeight="1">
      <c r="A1081" s="233"/>
      <c r="B1081" s="239"/>
      <c r="C1081" s="159">
        <v>1</v>
      </c>
      <c r="D1081" s="159" t="s">
        <v>554</v>
      </c>
      <c r="E1081" s="159" t="s">
        <v>21</v>
      </c>
      <c r="F1081" s="159"/>
      <c r="G1081" s="159" t="s">
        <v>555</v>
      </c>
      <c r="H1081" s="159"/>
      <c r="I1081" s="159"/>
      <c r="J1081" s="159"/>
      <c r="K1081" s="250"/>
      <c r="L1081" s="248"/>
      <c r="M1081" s="202"/>
      <c r="N1081" s="159">
        <v>1</v>
      </c>
      <c r="O1081" s="159">
        <v>3</v>
      </c>
      <c r="P1081" s="159" t="s">
        <v>21</v>
      </c>
      <c r="Q1081" s="159"/>
      <c r="R1081" s="159" t="s">
        <v>150</v>
      </c>
      <c r="S1081" s="159"/>
      <c r="T1081" s="159"/>
      <c r="U1081" s="159"/>
    </row>
    <row r="1082" spans="1:21" ht="16.5" customHeight="1">
      <c r="A1082" s="233"/>
      <c r="B1082" s="239"/>
      <c r="C1082" s="178">
        <v>2</v>
      </c>
      <c r="D1082" s="163" t="s">
        <v>556</v>
      </c>
      <c r="E1082" s="163"/>
      <c r="F1082" s="163" t="s">
        <v>21</v>
      </c>
      <c r="G1082" s="155" t="s">
        <v>557</v>
      </c>
      <c r="H1082" s="163" t="s">
        <v>60</v>
      </c>
      <c r="I1082" s="163">
        <v>2.3199999999999998</v>
      </c>
      <c r="J1082" s="206">
        <v>560701</v>
      </c>
      <c r="K1082" s="158">
        <f>I1082*J1082</f>
        <v>1300826.3199999998</v>
      </c>
      <c r="L1082" s="248"/>
      <c r="M1082" s="202"/>
      <c r="N1082" s="178">
        <v>2</v>
      </c>
      <c r="O1082" s="163" t="s">
        <v>605</v>
      </c>
      <c r="P1082" s="163"/>
      <c r="Q1082" s="163" t="s">
        <v>21</v>
      </c>
      <c r="R1082" s="155" t="s">
        <v>606</v>
      </c>
      <c r="S1082" s="163" t="s">
        <v>60</v>
      </c>
      <c r="T1082" s="163">
        <v>119.47</v>
      </c>
      <c r="U1082" s="206">
        <v>37578</v>
      </c>
    </row>
    <row r="1083" spans="1:21" ht="16.5" customHeight="1">
      <c r="A1083" s="233"/>
      <c r="B1083" s="239"/>
      <c r="C1083" s="629" t="s">
        <v>41</v>
      </c>
      <c r="D1083" s="630"/>
      <c r="E1083" s="630"/>
      <c r="F1083" s="630"/>
      <c r="G1083" s="630"/>
      <c r="H1083" s="631"/>
      <c r="I1083" s="161"/>
      <c r="J1083" s="206"/>
      <c r="K1083" s="255">
        <f>SUM(K1082)</f>
        <v>1300826.3199999998</v>
      </c>
      <c r="L1083" s="248"/>
      <c r="M1083" s="202"/>
      <c r="N1083" s="629" t="s">
        <v>41</v>
      </c>
      <c r="O1083" s="630"/>
      <c r="P1083" s="630"/>
      <c r="Q1083" s="630"/>
      <c r="R1083" s="630"/>
      <c r="S1083" s="631"/>
      <c r="T1083" s="161"/>
      <c r="U1083" s="206"/>
    </row>
    <row r="1084" spans="1:21" ht="16.5" customHeight="1">
      <c r="A1084" s="233"/>
      <c r="B1084" s="239"/>
      <c r="C1084" s="159">
        <v>3</v>
      </c>
      <c r="D1084" s="159">
        <v>3</v>
      </c>
      <c r="E1084" s="159" t="s">
        <v>21</v>
      </c>
      <c r="F1084" s="159"/>
      <c r="G1084" s="159" t="s">
        <v>150</v>
      </c>
      <c r="H1084" s="159"/>
      <c r="I1084" s="159"/>
      <c r="J1084" s="214"/>
      <c r="K1084" s="250"/>
      <c r="L1084" s="248"/>
      <c r="M1084" s="202"/>
      <c r="N1084" s="159">
        <v>3</v>
      </c>
      <c r="O1084" s="159" t="s">
        <v>442</v>
      </c>
      <c r="P1084" s="159" t="s">
        <v>21</v>
      </c>
      <c r="Q1084" s="159"/>
      <c r="R1084" s="159" t="s">
        <v>413</v>
      </c>
      <c r="S1084" s="159"/>
      <c r="T1084" s="159"/>
      <c r="U1084" s="214"/>
    </row>
    <row r="1085" spans="1:21" ht="16.5" customHeight="1">
      <c r="A1085" s="233"/>
      <c r="B1085" s="239"/>
      <c r="C1085" s="178">
        <v>4</v>
      </c>
      <c r="D1085" s="163" t="s">
        <v>607</v>
      </c>
      <c r="E1085" s="163"/>
      <c r="F1085" s="163" t="s">
        <v>21</v>
      </c>
      <c r="G1085" s="155" t="s">
        <v>608</v>
      </c>
      <c r="H1085" s="163" t="s">
        <v>60</v>
      </c>
      <c r="I1085" s="163">
        <v>117.15</v>
      </c>
      <c r="J1085" s="206">
        <v>37578.002560000001</v>
      </c>
      <c r="K1085" s="158">
        <f>I1085*J1085</f>
        <v>4402262.9999040002</v>
      </c>
      <c r="L1085" s="248"/>
      <c r="M1085" s="202"/>
      <c r="N1085" s="178">
        <v>4</v>
      </c>
      <c r="O1085" s="163" t="s">
        <v>532</v>
      </c>
      <c r="P1085" s="163"/>
      <c r="Q1085" s="163" t="s">
        <v>21</v>
      </c>
      <c r="R1085" s="155" t="s">
        <v>533</v>
      </c>
      <c r="S1085" s="163" t="s">
        <v>60</v>
      </c>
      <c r="T1085" s="163">
        <v>3</v>
      </c>
      <c r="U1085" s="206">
        <v>4488597.0966666667</v>
      </c>
    </row>
    <row r="1086" spans="1:21" ht="16.5" customHeight="1">
      <c r="A1086" s="233"/>
      <c r="B1086" s="239"/>
      <c r="C1086" s="629" t="s">
        <v>41</v>
      </c>
      <c r="D1086" s="630"/>
      <c r="E1086" s="630"/>
      <c r="F1086" s="630"/>
      <c r="G1086" s="630"/>
      <c r="H1086" s="631"/>
      <c r="I1086" s="161"/>
      <c r="J1086" s="206"/>
      <c r="K1086" s="255">
        <f>SUM(K1085)</f>
        <v>4402262.9999040002</v>
      </c>
      <c r="L1086" s="248"/>
      <c r="M1086" s="202"/>
      <c r="N1086" s="629" t="s">
        <v>41</v>
      </c>
      <c r="O1086" s="630"/>
      <c r="P1086" s="630"/>
      <c r="Q1086" s="630"/>
      <c r="R1086" s="630"/>
      <c r="S1086" s="631"/>
      <c r="T1086" s="161"/>
      <c r="U1086" s="206"/>
    </row>
    <row r="1087" spans="1:21" ht="16.5" customHeight="1">
      <c r="A1087" s="233"/>
      <c r="B1087" s="239"/>
      <c r="C1087" s="159">
        <v>5</v>
      </c>
      <c r="D1087" s="159" t="s">
        <v>442</v>
      </c>
      <c r="E1087" s="159" t="s">
        <v>21</v>
      </c>
      <c r="F1087" s="159"/>
      <c r="G1087" s="159" t="s">
        <v>413</v>
      </c>
      <c r="H1087" s="159"/>
      <c r="I1087" s="159"/>
      <c r="J1087" s="214"/>
      <c r="K1087" s="250"/>
      <c r="L1087" s="248"/>
      <c r="M1087" s="202"/>
      <c r="N1087" s="159">
        <v>6</v>
      </c>
      <c r="O1087" s="159" t="s">
        <v>438</v>
      </c>
      <c r="P1087" s="159" t="s">
        <v>21</v>
      </c>
      <c r="Q1087" s="159"/>
      <c r="R1087" s="159" t="s">
        <v>439</v>
      </c>
      <c r="S1087" s="159"/>
      <c r="T1087" s="159"/>
      <c r="U1087" s="214"/>
    </row>
    <row r="1088" spans="1:21" ht="16.5" customHeight="1">
      <c r="A1088" s="233"/>
      <c r="B1088" s="239"/>
      <c r="C1088" s="178">
        <v>6</v>
      </c>
      <c r="D1088" s="163" t="s">
        <v>532</v>
      </c>
      <c r="E1088" s="163"/>
      <c r="F1088" s="163" t="s">
        <v>21</v>
      </c>
      <c r="G1088" s="155" t="s">
        <v>533</v>
      </c>
      <c r="H1088" s="163" t="s">
        <v>60</v>
      </c>
      <c r="I1088" s="163">
        <v>3</v>
      </c>
      <c r="J1088" s="206">
        <v>4488597.0966666667</v>
      </c>
      <c r="K1088" s="158">
        <f t="shared" ref="K1088:K1090" si="100">I1088*J1088</f>
        <v>13465791.289999999</v>
      </c>
      <c r="L1088" s="248"/>
      <c r="M1088" s="202"/>
      <c r="N1088" s="178">
        <v>7</v>
      </c>
      <c r="O1088" s="163" t="s">
        <v>572</v>
      </c>
      <c r="P1088" s="163"/>
      <c r="Q1088" s="163" t="s">
        <v>21</v>
      </c>
      <c r="R1088" s="155" t="s">
        <v>573</v>
      </c>
      <c r="S1088" s="163" t="s">
        <v>32</v>
      </c>
      <c r="T1088" s="163">
        <v>1</v>
      </c>
      <c r="U1088" s="206">
        <v>3621172</v>
      </c>
    </row>
    <row r="1089" spans="1:21" ht="16.5" customHeight="1">
      <c r="A1089" s="233"/>
      <c r="B1089" s="239"/>
      <c r="C1089" s="178">
        <v>7</v>
      </c>
      <c r="D1089" s="163" t="s">
        <v>558</v>
      </c>
      <c r="E1089" s="163"/>
      <c r="F1089" s="163" t="s">
        <v>21</v>
      </c>
      <c r="G1089" s="155" t="s">
        <v>559</v>
      </c>
      <c r="H1089" s="163" t="s">
        <v>60</v>
      </c>
      <c r="I1089" s="163">
        <v>1</v>
      </c>
      <c r="J1089" s="206">
        <v>1562335.53</v>
      </c>
      <c r="K1089" s="158">
        <f t="shared" si="100"/>
        <v>1562335.53</v>
      </c>
      <c r="L1089" s="248"/>
      <c r="M1089" s="202"/>
      <c r="N1089" s="337"/>
      <c r="O1089" s="182"/>
      <c r="P1089" s="182"/>
      <c r="Q1089" s="182"/>
      <c r="R1089" s="160"/>
      <c r="S1089" s="253"/>
      <c r="T1089" s="163"/>
      <c r="U1089" s="206"/>
    </row>
    <row r="1090" spans="1:21" ht="16.5" customHeight="1">
      <c r="A1090" s="233"/>
      <c r="B1090" s="239"/>
      <c r="C1090" s="163">
        <v>8</v>
      </c>
      <c r="D1090" s="163" t="s">
        <v>609</v>
      </c>
      <c r="E1090" s="163"/>
      <c r="F1090" s="163" t="s">
        <v>21</v>
      </c>
      <c r="G1090" s="155" t="s">
        <v>610</v>
      </c>
      <c r="H1090" s="163" t="s">
        <v>60</v>
      </c>
      <c r="I1090" s="163">
        <v>1</v>
      </c>
      <c r="J1090" s="206">
        <v>9960456</v>
      </c>
      <c r="K1090" s="158">
        <f t="shared" si="100"/>
        <v>9960456</v>
      </c>
      <c r="L1090" s="248"/>
      <c r="M1090" s="202"/>
      <c r="N1090" s="337"/>
      <c r="O1090" s="182"/>
      <c r="P1090" s="182"/>
      <c r="Q1090" s="182"/>
      <c r="R1090" s="160"/>
      <c r="S1090" s="253"/>
      <c r="T1090" s="163"/>
      <c r="U1090" s="206"/>
    </row>
    <row r="1091" spans="1:21" ht="16.5" customHeight="1">
      <c r="A1091" s="233"/>
      <c r="B1091" s="239"/>
      <c r="C1091" s="629" t="s">
        <v>41</v>
      </c>
      <c r="D1091" s="630"/>
      <c r="E1091" s="630"/>
      <c r="F1091" s="630"/>
      <c r="G1091" s="630"/>
      <c r="H1091" s="631"/>
      <c r="I1091" s="161"/>
      <c r="J1091" s="206"/>
      <c r="K1091" s="255">
        <f>SUM(K1088:K1090)</f>
        <v>24988582.82</v>
      </c>
      <c r="L1091" s="248"/>
      <c r="M1091" s="202"/>
      <c r="N1091" s="629" t="s">
        <v>41</v>
      </c>
      <c r="O1091" s="630"/>
      <c r="P1091" s="630"/>
      <c r="Q1091" s="630"/>
      <c r="R1091" s="630"/>
      <c r="S1091" s="631"/>
      <c r="T1091" s="161"/>
      <c r="U1091" s="206"/>
    </row>
    <row r="1092" spans="1:21" ht="16.5" customHeight="1">
      <c r="A1092" s="233"/>
      <c r="B1092" s="239"/>
      <c r="C1092" s="159">
        <v>9</v>
      </c>
      <c r="D1092" s="159" t="s">
        <v>438</v>
      </c>
      <c r="E1092" s="159" t="s">
        <v>21</v>
      </c>
      <c r="F1092" s="159"/>
      <c r="G1092" s="159" t="s">
        <v>439</v>
      </c>
      <c r="H1092" s="159"/>
      <c r="I1092" s="159"/>
      <c r="J1092" s="214"/>
      <c r="K1092" s="250"/>
      <c r="L1092" s="248"/>
      <c r="M1092" s="202"/>
      <c r="N1092" s="203"/>
      <c r="O1092" s="203"/>
      <c r="P1092" s="203"/>
      <c r="Q1092" s="203"/>
      <c r="R1092" s="203"/>
      <c r="S1092" s="203"/>
      <c r="T1092" s="191"/>
      <c r="U1092" s="211"/>
    </row>
    <row r="1093" spans="1:21" ht="16.5" customHeight="1">
      <c r="A1093" s="233"/>
      <c r="B1093" s="239"/>
      <c r="C1093" s="178">
        <v>10</v>
      </c>
      <c r="D1093" s="163" t="s">
        <v>572</v>
      </c>
      <c r="E1093" s="163"/>
      <c r="F1093" s="163" t="s">
        <v>21</v>
      </c>
      <c r="G1093" s="155" t="s">
        <v>573</v>
      </c>
      <c r="H1093" s="163" t="s">
        <v>32</v>
      </c>
      <c r="I1093" s="163">
        <v>1</v>
      </c>
      <c r="J1093" s="206">
        <v>3621172</v>
      </c>
      <c r="K1093" s="158">
        <f>I1093*J1093</f>
        <v>3621172</v>
      </c>
      <c r="L1093" s="248"/>
      <c r="M1093" s="202"/>
      <c r="N1093" s="203"/>
      <c r="O1093" s="203"/>
      <c r="P1093" s="203"/>
      <c r="Q1093" s="203"/>
      <c r="R1093" s="203"/>
      <c r="S1093" s="203"/>
      <c r="T1093" s="191"/>
      <c r="U1093" s="211"/>
    </row>
    <row r="1094" spans="1:21" ht="16.5" customHeight="1">
      <c r="A1094" s="233"/>
      <c r="B1094" s="239"/>
      <c r="C1094" s="629" t="s">
        <v>41</v>
      </c>
      <c r="D1094" s="630"/>
      <c r="E1094" s="630"/>
      <c r="F1094" s="630"/>
      <c r="G1094" s="630"/>
      <c r="H1094" s="631"/>
      <c r="I1094" s="161"/>
      <c r="J1094" s="206"/>
      <c r="K1094" s="255">
        <f>SUM(K1093)</f>
        <v>3621172</v>
      </c>
      <c r="L1094" s="248"/>
      <c r="M1094" s="202"/>
      <c r="N1094" s="203"/>
      <c r="O1094" s="203"/>
      <c r="P1094" s="203"/>
      <c r="Q1094" s="203"/>
      <c r="R1094" s="203"/>
      <c r="S1094" s="203"/>
      <c r="T1094" s="191"/>
      <c r="U1094" s="211"/>
    </row>
    <row r="1095" spans="1:21" ht="31.5" customHeight="1">
      <c r="A1095" s="233"/>
      <c r="B1095" s="239"/>
      <c r="C1095" s="632" t="s">
        <v>52</v>
      </c>
      <c r="D1095" s="633"/>
      <c r="E1095" s="633"/>
      <c r="F1095" s="633"/>
      <c r="G1095" s="633"/>
      <c r="H1095" s="633"/>
      <c r="I1095" s="633"/>
      <c r="J1095" s="634"/>
      <c r="K1095" s="354">
        <f>ROUND(K1083+K1086+K1091+K1094,0)</f>
        <v>34312844</v>
      </c>
      <c r="L1095" s="201"/>
      <c r="M1095" s="202"/>
      <c r="N1095" s="632" t="s">
        <v>52</v>
      </c>
      <c r="O1095" s="633"/>
      <c r="P1095" s="633"/>
      <c r="Q1095" s="633"/>
      <c r="R1095" s="633"/>
      <c r="S1095" s="633"/>
      <c r="T1095" s="633"/>
      <c r="U1095" s="634"/>
    </row>
    <row r="1096" spans="1:21" ht="16.5" customHeight="1">
      <c r="A1096" s="233"/>
      <c r="B1096" s="239"/>
      <c r="C1096" s="312"/>
      <c r="D1096" s="312"/>
      <c r="E1096" s="312"/>
      <c r="F1096" s="312"/>
      <c r="G1096" s="312"/>
      <c r="H1096" s="312"/>
      <c r="I1096" s="312"/>
      <c r="J1096" s="321"/>
      <c r="K1096" s="258"/>
      <c r="L1096" s="248"/>
      <c r="M1096" s="202"/>
      <c r="N1096" s="312"/>
      <c r="O1096" s="312"/>
      <c r="P1096" s="312"/>
      <c r="Q1096" s="312"/>
      <c r="R1096" s="312"/>
      <c r="S1096" s="312"/>
      <c r="T1096" s="312"/>
      <c r="U1096" s="321"/>
    </row>
    <row r="1097" spans="1:21" ht="55.5" customHeight="1">
      <c r="A1097" s="233"/>
      <c r="B1097" s="247">
        <v>18</v>
      </c>
      <c r="C1097" s="647" t="s">
        <v>611</v>
      </c>
      <c r="D1097" s="633"/>
      <c r="E1097" s="633"/>
      <c r="F1097" s="633"/>
      <c r="G1097" s="633"/>
      <c r="H1097" s="633"/>
      <c r="I1097" s="633"/>
      <c r="J1097" s="633"/>
      <c r="K1097" s="633"/>
      <c r="L1097" s="248"/>
      <c r="M1097" s="202"/>
      <c r="N1097" s="647" t="s">
        <v>611</v>
      </c>
      <c r="O1097" s="633"/>
      <c r="P1097" s="633"/>
      <c r="Q1097" s="633"/>
      <c r="R1097" s="633"/>
      <c r="S1097" s="633"/>
      <c r="T1097" s="633"/>
      <c r="U1097" s="633"/>
    </row>
    <row r="1098" spans="1:21" ht="16.5" customHeight="1">
      <c r="A1098" s="233"/>
      <c r="B1098" s="239"/>
      <c r="C1098" s="644" t="s">
        <v>10</v>
      </c>
      <c r="D1098" s="645"/>
      <c r="E1098" s="645"/>
      <c r="F1098" s="645"/>
      <c r="G1098" s="645"/>
      <c r="H1098" s="645"/>
      <c r="I1098" s="645"/>
      <c r="J1098" s="645"/>
      <c r="K1098" s="646"/>
      <c r="L1098" s="248"/>
      <c r="M1098" s="202"/>
      <c r="N1098" s="644" t="s">
        <v>10</v>
      </c>
      <c r="O1098" s="645"/>
      <c r="P1098" s="645"/>
      <c r="Q1098" s="645"/>
      <c r="R1098" s="645"/>
      <c r="S1098" s="645"/>
      <c r="T1098" s="645"/>
      <c r="U1098" s="646"/>
    </row>
    <row r="1099" spans="1:21" ht="18" customHeight="1">
      <c r="A1099" s="233"/>
      <c r="B1099" s="239"/>
      <c r="C1099" s="641" t="s">
        <v>11</v>
      </c>
      <c r="D1099" s="635" t="s">
        <v>12</v>
      </c>
      <c r="E1099" s="637" t="s">
        <v>13</v>
      </c>
      <c r="F1099" s="638"/>
      <c r="G1099" s="641" t="s">
        <v>14</v>
      </c>
      <c r="H1099" s="635" t="s">
        <v>15</v>
      </c>
      <c r="I1099" s="635" t="s">
        <v>16</v>
      </c>
      <c r="J1099" s="643" t="s">
        <v>17</v>
      </c>
      <c r="K1099" s="648" t="s">
        <v>18</v>
      </c>
      <c r="L1099" s="248"/>
      <c r="M1099" s="202"/>
      <c r="N1099" s="641" t="s">
        <v>11</v>
      </c>
      <c r="O1099" s="635" t="s">
        <v>12</v>
      </c>
      <c r="P1099" s="637" t="s">
        <v>13</v>
      </c>
      <c r="Q1099" s="638"/>
      <c r="R1099" s="641" t="s">
        <v>14</v>
      </c>
      <c r="S1099" s="635" t="s">
        <v>15</v>
      </c>
      <c r="T1099" s="635" t="s">
        <v>16</v>
      </c>
      <c r="U1099" s="643" t="s">
        <v>17</v>
      </c>
    </row>
    <row r="1100" spans="1:21" ht="16.5" customHeight="1">
      <c r="A1100" s="233"/>
      <c r="B1100" s="239"/>
      <c r="C1100" s="642"/>
      <c r="D1100" s="636"/>
      <c r="E1100" s="154" t="s">
        <v>19</v>
      </c>
      <c r="F1100" s="154" t="s">
        <v>20</v>
      </c>
      <c r="G1100" s="642"/>
      <c r="H1100" s="636"/>
      <c r="I1100" s="636"/>
      <c r="J1100" s="636"/>
      <c r="K1100" s="649"/>
      <c r="L1100" s="248"/>
      <c r="M1100" s="202"/>
      <c r="N1100" s="642"/>
      <c r="O1100" s="636"/>
      <c r="P1100" s="154" t="s">
        <v>19</v>
      </c>
      <c r="Q1100" s="154" t="s">
        <v>20</v>
      </c>
      <c r="R1100" s="642"/>
      <c r="S1100" s="636"/>
      <c r="T1100" s="636"/>
      <c r="U1100" s="636"/>
    </row>
    <row r="1101" spans="1:21" ht="16.5" customHeight="1">
      <c r="A1101" s="233"/>
      <c r="B1101" s="239"/>
      <c r="C1101" s="159">
        <v>1</v>
      </c>
      <c r="D1101" s="159">
        <v>1</v>
      </c>
      <c r="E1101" s="159" t="s">
        <v>21</v>
      </c>
      <c r="F1101" s="159"/>
      <c r="G1101" s="159" t="s">
        <v>54</v>
      </c>
      <c r="H1101" s="159"/>
      <c r="I1101" s="159"/>
      <c r="J1101" s="159"/>
      <c r="K1101" s="250"/>
      <c r="L1101" s="248"/>
      <c r="M1101" s="202"/>
      <c r="N1101" s="159">
        <v>1</v>
      </c>
      <c r="O1101" s="159" t="s">
        <v>55</v>
      </c>
      <c r="P1101" s="159" t="s">
        <v>21</v>
      </c>
      <c r="Q1101" s="159"/>
      <c r="R1101" s="159" t="s">
        <v>56</v>
      </c>
      <c r="S1101" s="159"/>
      <c r="T1101" s="159"/>
      <c r="U1101" s="159"/>
    </row>
    <row r="1102" spans="1:21" ht="16.5" customHeight="1">
      <c r="A1102" s="233"/>
      <c r="B1102" s="239"/>
      <c r="C1102" s="270">
        <v>2</v>
      </c>
      <c r="D1102" s="291">
        <v>1.1000000000000001</v>
      </c>
      <c r="E1102" s="291"/>
      <c r="F1102" s="291"/>
      <c r="G1102" s="291" t="s">
        <v>57</v>
      </c>
      <c r="H1102" s="291"/>
      <c r="I1102" s="291"/>
      <c r="J1102" s="291"/>
      <c r="K1102" s="296"/>
      <c r="L1102" s="248"/>
      <c r="M1102" s="202"/>
      <c r="N1102" s="207"/>
      <c r="O1102" s="159"/>
      <c r="P1102" s="159"/>
      <c r="Q1102" s="159"/>
      <c r="R1102" s="159"/>
      <c r="S1102" s="159"/>
      <c r="T1102" s="159"/>
      <c r="U1102" s="159"/>
    </row>
    <row r="1103" spans="1:21" ht="30.75" customHeight="1">
      <c r="A1103" s="233"/>
      <c r="B1103" s="239"/>
      <c r="C1103" s="178">
        <v>3</v>
      </c>
      <c r="D1103" s="163" t="s">
        <v>62</v>
      </c>
      <c r="E1103" s="163"/>
      <c r="F1103" s="163" t="s">
        <v>21</v>
      </c>
      <c r="G1103" s="155" t="s">
        <v>63</v>
      </c>
      <c r="H1103" s="163" t="s">
        <v>25</v>
      </c>
      <c r="I1103" s="164">
        <v>144.4</v>
      </c>
      <c r="J1103" s="167">
        <v>2824.0027700000001</v>
      </c>
      <c r="K1103" s="166">
        <f>I1103*J1103</f>
        <v>407785.99998800003</v>
      </c>
      <c r="L1103" s="248"/>
      <c r="M1103" s="202"/>
      <c r="N1103" s="178">
        <v>2</v>
      </c>
      <c r="O1103" s="163" t="s">
        <v>62</v>
      </c>
      <c r="P1103" s="163"/>
      <c r="Q1103" s="163" t="s">
        <v>21</v>
      </c>
      <c r="R1103" s="155" t="s">
        <v>63</v>
      </c>
      <c r="S1103" s="163" t="s">
        <v>25</v>
      </c>
      <c r="T1103" s="164">
        <v>144.4</v>
      </c>
      <c r="U1103" s="167">
        <v>2824</v>
      </c>
    </row>
    <row r="1104" spans="1:21" ht="16.5" customHeight="1">
      <c r="A1104" s="233"/>
      <c r="B1104" s="239"/>
      <c r="C1104" s="629" t="s">
        <v>41</v>
      </c>
      <c r="D1104" s="630"/>
      <c r="E1104" s="630"/>
      <c r="F1104" s="630"/>
      <c r="G1104" s="630"/>
      <c r="H1104" s="631"/>
      <c r="I1104" s="161"/>
      <c r="J1104" s="162"/>
      <c r="K1104" s="255">
        <f>SUM(K1103)</f>
        <v>407785.99998800003</v>
      </c>
      <c r="L1104" s="248"/>
      <c r="M1104" s="202"/>
      <c r="N1104" s="629" t="s">
        <v>41</v>
      </c>
      <c r="O1104" s="630"/>
      <c r="P1104" s="630"/>
      <c r="Q1104" s="630"/>
      <c r="R1104" s="630"/>
      <c r="S1104" s="631"/>
      <c r="T1104" s="161"/>
      <c r="U1104" s="162"/>
    </row>
    <row r="1105" spans="1:21" ht="16.5" customHeight="1">
      <c r="A1105" s="233"/>
      <c r="B1105" s="239"/>
      <c r="C1105" s="159">
        <v>4</v>
      </c>
      <c r="D1105" s="159">
        <v>2.1</v>
      </c>
      <c r="E1105" s="159" t="s">
        <v>21</v>
      </c>
      <c r="F1105" s="159"/>
      <c r="G1105" s="159" t="s">
        <v>612</v>
      </c>
      <c r="H1105" s="159"/>
      <c r="I1105" s="159"/>
      <c r="J1105" s="159"/>
      <c r="K1105" s="250"/>
      <c r="L1105" s="248"/>
      <c r="M1105" s="202"/>
      <c r="N1105" s="159">
        <v>3</v>
      </c>
      <c r="O1105" s="159">
        <v>4</v>
      </c>
      <c r="P1105" s="159" t="s">
        <v>21</v>
      </c>
      <c r="Q1105" s="159"/>
      <c r="R1105" s="159" t="s">
        <v>227</v>
      </c>
      <c r="S1105" s="159"/>
      <c r="T1105" s="159"/>
      <c r="U1105" s="159"/>
    </row>
    <row r="1106" spans="1:21" ht="16.5" customHeight="1">
      <c r="A1106" s="233"/>
      <c r="B1106" s="239"/>
      <c r="C1106" s="269">
        <v>5</v>
      </c>
      <c r="D1106" s="270" t="s">
        <v>336</v>
      </c>
      <c r="E1106" s="270"/>
      <c r="F1106" s="270"/>
      <c r="G1106" s="271" t="s">
        <v>382</v>
      </c>
      <c r="H1106" s="270"/>
      <c r="I1106" s="270"/>
      <c r="J1106" s="270"/>
      <c r="K1106" s="272"/>
      <c r="L1106" s="248"/>
      <c r="M1106" s="202"/>
      <c r="N1106" s="269">
        <v>4</v>
      </c>
      <c r="O1106" s="270"/>
      <c r="P1106" s="270"/>
      <c r="Q1106" s="270"/>
      <c r="R1106" s="271" t="s">
        <v>382</v>
      </c>
      <c r="S1106" s="270"/>
      <c r="T1106" s="270"/>
      <c r="U1106" s="270"/>
    </row>
    <row r="1107" spans="1:21" ht="16.5" customHeight="1">
      <c r="A1107" s="233"/>
      <c r="B1107" s="239"/>
      <c r="C1107" s="275">
        <v>6</v>
      </c>
      <c r="D1107" s="178" t="s">
        <v>338</v>
      </c>
      <c r="E1107" s="178"/>
      <c r="F1107" s="178" t="s">
        <v>21</v>
      </c>
      <c r="G1107" s="155" t="s">
        <v>339</v>
      </c>
      <c r="H1107" s="178" t="s">
        <v>73</v>
      </c>
      <c r="I1107" s="177">
        <v>869.67</v>
      </c>
      <c r="J1107" s="180">
        <v>8298.0003909999996</v>
      </c>
      <c r="K1107" s="174">
        <f>I1107*J1107</f>
        <v>7216522.0000409689</v>
      </c>
      <c r="L1107" s="248"/>
      <c r="M1107" s="202"/>
      <c r="N1107" s="275">
        <v>5</v>
      </c>
      <c r="O1107" s="178">
        <v>4.0999999999999996</v>
      </c>
      <c r="P1107" s="178"/>
      <c r="Q1107" s="178" t="s">
        <v>21</v>
      </c>
      <c r="R1107" s="155" t="s">
        <v>464</v>
      </c>
      <c r="S1107" s="178" t="s">
        <v>73</v>
      </c>
      <c r="T1107" s="177">
        <v>443.02</v>
      </c>
      <c r="U1107" s="180">
        <v>19283</v>
      </c>
    </row>
    <row r="1108" spans="1:21" ht="16.5" customHeight="1">
      <c r="A1108" s="233"/>
      <c r="B1108" s="239"/>
      <c r="C1108" s="639" t="s">
        <v>41</v>
      </c>
      <c r="D1108" s="640"/>
      <c r="E1108" s="640"/>
      <c r="F1108" s="640"/>
      <c r="G1108" s="640"/>
      <c r="H1108" s="153"/>
      <c r="I1108" s="175"/>
      <c r="J1108" s="179"/>
      <c r="K1108" s="279">
        <f>SUM(K1107)</f>
        <v>7216522.0000409689</v>
      </c>
      <c r="L1108" s="248"/>
      <c r="M1108" s="202"/>
      <c r="N1108" s="639" t="s">
        <v>41</v>
      </c>
      <c r="O1108" s="640"/>
      <c r="P1108" s="640"/>
      <c r="Q1108" s="640"/>
      <c r="R1108" s="640"/>
      <c r="S1108" s="153"/>
      <c r="T1108" s="175"/>
      <c r="U1108" s="179"/>
    </row>
    <row r="1109" spans="1:21" ht="16.5" customHeight="1">
      <c r="A1109" s="233"/>
      <c r="B1109" s="239"/>
      <c r="C1109" s="159">
        <v>7</v>
      </c>
      <c r="D1109" s="159">
        <v>2.2000000000000002</v>
      </c>
      <c r="E1109" s="159" t="s">
        <v>21</v>
      </c>
      <c r="F1109" s="159"/>
      <c r="G1109" s="159" t="s">
        <v>22</v>
      </c>
      <c r="H1109" s="159"/>
      <c r="I1109" s="159"/>
      <c r="J1109" s="159"/>
      <c r="K1109" s="250"/>
      <c r="L1109" s="248"/>
      <c r="M1109" s="202"/>
      <c r="N1109" s="159">
        <v>8</v>
      </c>
      <c r="O1109" s="159">
        <v>2.2000000000000002</v>
      </c>
      <c r="P1109" s="159" t="s">
        <v>21</v>
      </c>
      <c r="Q1109" s="159"/>
      <c r="R1109" s="159" t="s">
        <v>22</v>
      </c>
      <c r="S1109" s="159"/>
      <c r="T1109" s="159"/>
      <c r="U1109" s="159"/>
    </row>
    <row r="1110" spans="1:21" ht="36.75" customHeight="1">
      <c r="A1110" s="233"/>
      <c r="B1110" s="239"/>
      <c r="C1110" s="163">
        <v>8</v>
      </c>
      <c r="D1110" s="163" t="s">
        <v>289</v>
      </c>
      <c r="E1110" s="163"/>
      <c r="F1110" s="163" t="s">
        <v>21</v>
      </c>
      <c r="G1110" s="155" t="s">
        <v>290</v>
      </c>
      <c r="H1110" s="163" t="s">
        <v>85</v>
      </c>
      <c r="I1110" s="209">
        <v>41.29</v>
      </c>
      <c r="J1110" s="157">
        <v>54920.997819999997</v>
      </c>
      <c r="K1110" s="345">
        <f>I1110*J1110</f>
        <v>2267687.9999877997</v>
      </c>
      <c r="L1110" s="248"/>
      <c r="M1110" s="202"/>
      <c r="N1110" s="163">
        <v>9</v>
      </c>
      <c r="O1110" s="163">
        <v>1.1100000000000001</v>
      </c>
      <c r="P1110" s="163"/>
      <c r="Q1110" s="163" t="s">
        <v>21</v>
      </c>
      <c r="R1110" s="155" t="s">
        <v>232</v>
      </c>
      <c r="S1110" s="163" t="s">
        <v>88</v>
      </c>
      <c r="T1110" s="209">
        <v>41.29</v>
      </c>
      <c r="U1110" s="157">
        <v>54922</v>
      </c>
    </row>
    <row r="1111" spans="1:21" ht="16.5" customHeight="1">
      <c r="A1111" s="233"/>
      <c r="B1111" s="239"/>
      <c r="C1111" s="629" t="s">
        <v>41</v>
      </c>
      <c r="D1111" s="630"/>
      <c r="E1111" s="630"/>
      <c r="F1111" s="630"/>
      <c r="G1111" s="630"/>
      <c r="H1111" s="631"/>
      <c r="I1111" s="282"/>
      <c r="J1111" s="282"/>
      <c r="K1111" s="255">
        <f>SUM(K1110)</f>
        <v>2267687.9999877997</v>
      </c>
      <c r="L1111" s="248"/>
      <c r="M1111" s="202"/>
      <c r="N1111" s="629" t="s">
        <v>41</v>
      </c>
      <c r="O1111" s="630"/>
      <c r="P1111" s="630"/>
      <c r="Q1111" s="630"/>
      <c r="R1111" s="630"/>
      <c r="S1111" s="631"/>
      <c r="T1111" s="282"/>
      <c r="U1111" s="282"/>
    </row>
    <row r="1112" spans="1:21" ht="58.5" customHeight="1">
      <c r="A1112" s="233"/>
      <c r="B1112" s="239"/>
      <c r="C1112" s="159">
        <v>9</v>
      </c>
      <c r="D1112" s="159">
        <v>2.2999999999999998</v>
      </c>
      <c r="E1112" s="159" t="s">
        <v>21</v>
      </c>
      <c r="F1112" s="159"/>
      <c r="G1112" s="159" t="s">
        <v>89</v>
      </c>
      <c r="H1112" s="159"/>
      <c r="I1112" s="159"/>
      <c r="J1112" s="159"/>
      <c r="K1112" s="250"/>
      <c r="L1112" s="248"/>
      <c r="M1112" s="202"/>
      <c r="N1112" s="159">
        <v>10</v>
      </c>
      <c r="O1112" s="159">
        <v>2.2999999999999998</v>
      </c>
      <c r="P1112" s="159" t="s">
        <v>21</v>
      </c>
      <c r="Q1112" s="159"/>
      <c r="R1112" s="159" t="s">
        <v>89</v>
      </c>
      <c r="S1112" s="159"/>
      <c r="T1112" s="159"/>
      <c r="U1112" s="159"/>
    </row>
    <row r="1113" spans="1:21" ht="24.75" customHeight="1">
      <c r="A1113" s="233"/>
      <c r="B1113" s="239"/>
      <c r="C1113" s="163">
        <v>10</v>
      </c>
      <c r="D1113" s="183" t="s">
        <v>90</v>
      </c>
      <c r="E1113" s="163"/>
      <c r="F1113" s="163" t="s">
        <v>21</v>
      </c>
      <c r="G1113" s="155" t="s">
        <v>91</v>
      </c>
      <c r="H1113" s="163" t="s">
        <v>73</v>
      </c>
      <c r="I1113" s="164">
        <v>495.51563999999996</v>
      </c>
      <c r="J1113" s="167">
        <v>5350.0006659999999</v>
      </c>
      <c r="K1113" s="166">
        <f t="shared" ref="K1113:K1115" si="101">I1113*J1113</f>
        <v>2651009.0040134159</v>
      </c>
      <c r="L1113" s="248"/>
      <c r="M1113" s="202"/>
      <c r="N1113" s="163">
        <v>11</v>
      </c>
      <c r="O1113" s="183">
        <v>1.4</v>
      </c>
      <c r="P1113" s="163"/>
      <c r="Q1113" s="163" t="s">
        <v>21</v>
      </c>
      <c r="R1113" s="155" t="s">
        <v>92</v>
      </c>
      <c r="S1113" s="163" t="s">
        <v>73</v>
      </c>
      <c r="T1113" s="164">
        <v>495.51563999999996</v>
      </c>
      <c r="U1113" s="167">
        <v>5350</v>
      </c>
    </row>
    <row r="1114" spans="1:21" ht="19.5" customHeight="1">
      <c r="A1114" s="233"/>
      <c r="B1114" s="239"/>
      <c r="C1114" s="163">
        <v>11</v>
      </c>
      <c r="D1114" s="183" t="s">
        <v>93</v>
      </c>
      <c r="E1114" s="163"/>
      <c r="F1114" s="163" t="s">
        <v>21</v>
      </c>
      <c r="G1114" s="155" t="s">
        <v>94</v>
      </c>
      <c r="H1114" s="163" t="s">
        <v>95</v>
      </c>
      <c r="I1114" s="164">
        <v>8275.1111879999989</v>
      </c>
      <c r="J1114" s="167">
        <v>1392.000027</v>
      </c>
      <c r="K1114" s="166">
        <f t="shared" si="101"/>
        <v>11518954.997124001</v>
      </c>
      <c r="L1114" s="248"/>
      <c r="M1114" s="202"/>
      <c r="N1114" s="163">
        <v>12</v>
      </c>
      <c r="O1114" s="183">
        <v>1.2</v>
      </c>
      <c r="P1114" s="163"/>
      <c r="Q1114" s="163" t="s">
        <v>21</v>
      </c>
      <c r="R1114" s="155" t="s">
        <v>96</v>
      </c>
      <c r="S1114" s="163" t="s">
        <v>97</v>
      </c>
      <c r="T1114" s="164">
        <v>8275.1111879999989</v>
      </c>
      <c r="U1114" s="167">
        <v>1392</v>
      </c>
    </row>
    <row r="1115" spans="1:21" ht="30.75" customHeight="1">
      <c r="A1115" s="233"/>
      <c r="B1115" s="239"/>
      <c r="C1115" s="163">
        <v>12</v>
      </c>
      <c r="D1115" s="183" t="s">
        <v>98</v>
      </c>
      <c r="E1115" s="163"/>
      <c r="F1115" s="163" t="s">
        <v>21</v>
      </c>
      <c r="G1115" s="155" t="s">
        <v>99</v>
      </c>
      <c r="H1115" s="163" t="s">
        <v>73</v>
      </c>
      <c r="I1115" s="164">
        <v>495.51563999999996</v>
      </c>
      <c r="J1115" s="167">
        <v>3571</v>
      </c>
      <c r="K1115" s="166">
        <f t="shared" si="101"/>
        <v>1769486.35044</v>
      </c>
      <c r="L1115" s="248"/>
      <c r="M1115" s="202"/>
      <c r="N1115" s="163">
        <v>13</v>
      </c>
      <c r="O1115" s="183">
        <v>1.5</v>
      </c>
      <c r="P1115" s="163"/>
      <c r="Q1115" s="163" t="s">
        <v>21</v>
      </c>
      <c r="R1115" s="155" t="s">
        <v>100</v>
      </c>
      <c r="S1115" s="163" t="s">
        <v>73</v>
      </c>
      <c r="T1115" s="164">
        <v>495.51563999999996</v>
      </c>
      <c r="U1115" s="167">
        <v>3571</v>
      </c>
    </row>
    <row r="1116" spans="1:21" ht="16.5" customHeight="1">
      <c r="A1116" s="233"/>
      <c r="B1116" s="239"/>
      <c r="C1116" s="629" t="s">
        <v>41</v>
      </c>
      <c r="D1116" s="630"/>
      <c r="E1116" s="630"/>
      <c r="F1116" s="630"/>
      <c r="G1116" s="630"/>
      <c r="H1116" s="631"/>
      <c r="I1116" s="163"/>
      <c r="J1116" s="163"/>
      <c r="K1116" s="255">
        <f>SUM(K1113:K1115)</f>
        <v>15939450.351577416</v>
      </c>
      <c r="L1116" s="248"/>
      <c r="M1116" s="202"/>
      <c r="N1116" s="629" t="s">
        <v>41</v>
      </c>
      <c r="O1116" s="630"/>
      <c r="P1116" s="630"/>
      <c r="Q1116" s="630"/>
      <c r="R1116" s="630"/>
      <c r="S1116" s="631"/>
      <c r="T1116" s="163"/>
      <c r="U1116" s="163"/>
    </row>
    <row r="1117" spans="1:21" ht="16.5" customHeight="1">
      <c r="A1117" s="233"/>
      <c r="B1117" s="239"/>
      <c r="C1117" s="259">
        <v>13</v>
      </c>
      <c r="D1117" s="207">
        <v>2.6</v>
      </c>
      <c r="E1117" s="207" t="s">
        <v>21</v>
      </c>
      <c r="F1117" s="207"/>
      <c r="G1117" s="207" t="s">
        <v>101</v>
      </c>
      <c r="H1117" s="207"/>
      <c r="I1117" s="207"/>
      <c r="J1117" s="207"/>
      <c r="K1117" s="260"/>
      <c r="L1117" s="248"/>
      <c r="M1117" s="202"/>
      <c r="N1117" s="259">
        <v>14</v>
      </c>
      <c r="O1117" s="207">
        <v>2.6</v>
      </c>
      <c r="P1117" s="207" t="s">
        <v>21</v>
      </c>
      <c r="Q1117" s="207"/>
      <c r="R1117" s="207" t="s">
        <v>101</v>
      </c>
      <c r="S1117" s="207"/>
      <c r="T1117" s="207"/>
      <c r="U1117" s="207"/>
    </row>
    <row r="1118" spans="1:21" ht="24" customHeight="1">
      <c r="A1118" s="233"/>
      <c r="B1118" s="243"/>
      <c r="C1118" s="275">
        <v>14</v>
      </c>
      <c r="D1118" s="183" t="s">
        <v>102</v>
      </c>
      <c r="E1118" s="178"/>
      <c r="F1118" s="178" t="s">
        <v>21</v>
      </c>
      <c r="G1118" s="176" t="s">
        <v>103</v>
      </c>
      <c r="H1118" s="178" t="s">
        <v>25</v>
      </c>
      <c r="I1118" s="177">
        <v>312.85000000000002</v>
      </c>
      <c r="J1118" s="180">
        <v>55381</v>
      </c>
      <c r="K1118" s="174">
        <f>I1118*J1118</f>
        <v>17325945.850000001</v>
      </c>
      <c r="L1118" s="248"/>
      <c r="M1118" s="202"/>
      <c r="N1118" s="275">
        <v>15</v>
      </c>
      <c r="O1118" s="183" t="s">
        <v>102</v>
      </c>
      <c r="P1118" s="178"/>
      <c r="Q1118" s="178" t="s">
        <v>21</v>
      </c>
      <c r="R1118" s="176" t="s">
        <v>103</v>
      </c>
      <c r="S1118" s="178" t="s">
        <v>25</v>
      </c>
      <c r="T1118" s="177">
        <v>312.85000000000002</v>
      </c>
      <c r="U1118" s="180">
        <v>55381</v>
      </c>
    </row>
    <row r="1119" spans="1:21" ht="16.5" customHeight="1">
      <c r="A1119" s="233"/>
      <c r="B1119" s="239"/>
      <c r="C1119" s="629" t="s">
        <v>41</v>
      </c>
      <c r="D1119" s="630"/>
      <c r="E1119" s="630"/>
      <c r="F1119" s="630"/>
      <c r="G1119" s="630"/>
      <c r="H1119" s="631"/>
      <c r="I1119" s="163"/>
      <c r="J1119" s="163"/>
      <c r="K1119" s="255">
        <f>SUM(K1118)</f>
        <v>17325945.850000001</v>
      </c>
      <c r="L1119" s="248"/>
      <c r="M1119" s="202"/>
      <c r="N1119" s="629" t="s">
        <v>41</v>
      </c>
      <c r="O1119" s="630"/>
      <c r="P1119" s="630"/>
      <c r="Q1119" s="630"/>
      <c r="R1119" s="630"/>
      <c r="S1119" s="631"/>
      <c r="T1119" s="163"/>
      <c r="U1119" s="163"/>
    </row>
    <row r="1120" spans="1:21" ht="16.5" customHeight="1">
      <c r="A1120" s="233"/>
      <c r="B1120" s="239"/>
      <c r="C1120" s="259">
        <v>15</v>
      </c>
      <c r="D1120" s="207" t="s">
        <v>105</v>
      </c>
      <c r="E1120" s="207" t="s">
        <v>21</v>
      </c>
      <c r="F1120" s="207"/>
      <c r="G1120" s="207" t="s">
        <v>106</v>
      </c>
      <c r="H1120" s="207"/>
      <c r="I1120" s="207"/>
      <c r="J1120" s="207"/>
      <c r="K1120" s="260"/>
      <c r="L1120" s="248"/>
      <c r="M1120" s="202"/>
      <c r="N1120" s="259">
        <v>16</v>
      </c>
      <c r="O1120" s="207">
        <v>5</v>
      </c>
      <c r="P1120" s="207" t="s">
        <v>21</v>
      </c>
      <c r="Q1120" s="207"/>
      <c r="R1120" s="207" t="s">
        <v>107</v>
      </c>
      <c r="S1120" s="207"/>
      <c r="T1120" s="207"/>
      <c r="U1120" s="207"/>
    </row>
    <row r="1121" spans="1:21" ht="29.25" customHeight="1">
      <c r="A1121" s="233"/>
      <c r="B1121" s="243"/>
      <c r="C1121" s="163">
        <v>16</v>
      </c>
      <c r="D1121" s="183" t="s">
        <v>185</v>
      </c>
      <c r="E1121" s="163"/>
      <c r="F1121" s="163" t="s">
        <v>21</v>
      </c>
      <c r="G1121" s="155" t="s">
        <v>186</v>
      </c>
      <c r="H1121" s="163" t="s">
        <v>73</v>
      </c>
      <c r="I1121" s="164">
        <v>8.23</v>
      </c>
      <c r="J1121" s="167">
        <v>400164</v>
      </c>
      <c r="K1121" s="212">
        <f t="shared" ref="K1121:K1123" si="102">I1121*J1121</f>
        <v>3293349.72</v>
      </c>
      <c r="L1121" s="201"/>
      <c r="M1121" s="202"/>
      <c r="N1121" s="163">
        <v>17</v>
      </c>
      <c r="O1121" s="183">
        <v>5.0999999999999996</v>
      </c>
      <c r="P1121" s="163"/>
      <c r="Q1121" s="163" t="s">
        <v>21</v>
      </c>
      <c r="R1121" s="155" t="s">
        <v>187</v>
      </c>
      <c r="S1121" s="163" t="s">
        <v>73</v>
      </c>
      <c r="T1121" s="164">
        <v>8.23</v>
      </c>
      <c r="U1121" s="167">
        <v>400164</v>
      </c>
    </row>
    <row r="1122" spans="1:21" ht="38.25" customHeight="1">
      <c r="A1122" s="233"/>
      <c r="B1122" s="243"/>
      <c r="C1122" s="163">
        <v>17</v>
      </c>
      <c r="D1122" s="183" t="s">
        <v>613</v>
      </c>
      <c r="E1122" s="163"/>
      <c r="F1122" s="163" t="s">
        <v>21</v>
      </c>
      <c r="G1122" s="155" t="s">
        <v>614</v>
      </c>
      <c r="H1122" s="163" t="s">
        <v>73</v>
      </c>
      <c r="I1122" s="164">
        <v>92.8</v>
      </c>
      <c r="J1122" s="167">
        <v>500035</v>
      </c>
      <c r="K1122" s="166">
        <f t="shared" si="102"/>
        <v>46403248</v>
      </c>
      <c r="L1122" s="248"/>
      <c r="M1122" s="202"/>
      <c r="N1122" s="163">
        <v>18</v>
      </c>
      <c r="O1122" s="183">
        <v>5.4</v>
      </c>
      <c r="P1122" s="163"/>
      <c r="Q1122" s="163" t="s">
        <v>21</v>
      </c>
      <c r="R1122" s="155" t="s">
        <v>615</v>
      </c>
      <c r="S1122" s="163" t="s">
        <v>73</v>
      </c>
      <c r="T1122" s="164">
        <v>92.8</v>
      </c>
      <c r="U1122" s="167">
        <v>500035</v>
      </c>
    </row>
    <row r="1123" spans="1:21" ht="35.25" customHeight="1">
      <c r="A1123" s="233"/>
      <c r="B1123" s="243"/>
      <c r="C1123" s="163">
        <v>18</v>
      </c>
      <c r="D1123" s="183" t="s">
        <v>188</v>
      </c>
      <c r="E1123" s="163"/>
      <c r="F1123" s="163" t="s">
        <v>21</v>
      </c>
      <c r="G1123" s="155" t="s">
        <v>189</v>
      </c>
      <c r="H1123" s="163" t="s">
        <v>73</v>
      </c>
      <c r="I1123" s="164">
        <v>163.9</v>
      </c>
      <c r="J1123" s="167">
        <v>634467</v>
      </c>
      <c r="K1123" s="166">
        <f t="shared" si="102"/>
        <v>103989141.3</v>
      </c>
      <c r="L1123" s="248"/>
      <c r="M1123" s="202"/>
      <c r="N1123" s="163">
        <v>19</v>
      </c>
      <c r="O1123" s="183">
        <v>5.12</v>
      </c>
      <c r="P1123" s="163"/>
      <c r="Q1123" s="163" t="s">
        <v>21</v>
      </c>
      <c r="R1123" s="155" t="s">
        <v>190</v>
      </c>
      <c r="S1123" s="163" t="s">
        <v>73</v>
      </c>
      <c r="T1123" s="164">
        <v>163.9</v>
      </c>
      <c r="U1123" s="167">
        <v>634467</v>
      </c>
    </row>
    <row r="1124" spans="1:21" ht="16.5" customHeight="1">
      <c r="A1124" s="233"/>
      <c r="B1124" s="239"/>
      <c r="C1124" s="629" t="s">
        <v>41</v>
      </c>
      <c r="D1124" s="630"/>
      <c r="E1124" s="630"/>
      <c r="F1124" s="630"/>
      <c r="G1124" s="630"/>
      <c r="H1124" s="631"/>
      <c r="I1124" s="163"/>
      <c r="J1124" s="163"/>
      <c r="K1124" s="255">
        <f>SUM(K1121:K1123)</f>
        <v>153685739.01999998</v>
      </c>
      <c r="L1124" s="248"/>
      <c r="M1124" s="202"/>
      <c r="N1124" s="629" t="s">
        <v>41</v>
      </c>
      <c r="O1124" s="630"/>
      <c r="P1124" s="630"/>
      <c r="Q1124" s="630"/>
      <c r="R1124" s="630"/>
      <c r="S1124" s="631"/>
      <c r="T1124" s="163"/>
      <c r="U1124" s="163"/>
    </row>
    <row r="1125" spans="1:21" ht="16.5" customHeight="1">
      <c r="A1125" s="233"/>
      <c r="B1125" s="239"/>
      <c r="C1125" s="259">
        <v>19</v>
      </c>
      <c r="D1125" s="207">
        <v>3.3</v>
      </c>
      <c r="E1125" s="207" t="s">
        <v>21</v>
      </c>
      <c r="F1125" s="207"/>
      <c r="G1125" s="207" t="s">
        <v>111</v>
      </c>
      <c r="H1125" s="207"/>
      <c r="I1125" s="207"/>
      <c r="J1125" s="207"/>
      <c r="K1125" s="260"/>
      <c r="L1125" s="248"/>
      <c r="M1125" s="202"/>
      <c r="N1125" s="259">
        <v>20</v>
      </c>
      <c r="O1125" s="207">
        <v>23</v>
      </c>
      <c r="P1125" s="207" t="s">
        <v>21</v>
      </c>
      <c r="Q1125" s="207"/>
      <c r="R1125" s="207" t="s">
        <v>111</v>
      </c>
      <c r="S1125" s="207"/>
      <c r="T1125" s="207"/>
      <c r="U1125" s="207"/>
    </row>
    <row r="1126" spans="1:21" ht="54.75" customHeight="1">
      <c r="A1126" s="233"/>
      <c r="B1126" s="243"/>
      <c r="C1126" s="220">
        <v>20</v>
      </c>
      <c r="D1126" s="183" t="s">
        <v>112</v>
      </c>
      <c r="E1126" s="163"/>
      <c r="F1126" s="163" t="s">
        <v>21</v>
      </c>
      <c r="G1126" s="155" t="s">
        <v>113</v>
      </c>
      <c r="H1126" s="163" t="s">
        <v>114</v>
      </c>
      <c r="I1126" s="164">
        <v>15995.75</v>
      </c>
      <c r="J1126" s="167">
        <v>5903</v>
      </c>
      <c r="K1126" s="166">
        <f>I1126*J1126</f>
        <v>94422912.25</v>
      </c>
      <c r="L1126" s="248"/>
      <c r="M1126" s="202"/>
      <c r="N1126" s="220">
        <v>21</v>
      </c>
      <c r="O1126" s="183" t="s">
        <v>115</v>
      </c>
      <c r="P1126" s="163"/>
      <c r="Q1126" s="163" t="s">
        <v>21</v>
      </c>
      <c r="R1126" s="155" t="s">
        <v>113</v>
      </c>
      <c r="S1126" s="163" t="s">
        <v>114</v>
      </c>
      <c r="T1126" s="164">
        <v>15995.75</v>
      </c>
      <c r="U1126" s="167">
        <v>5903</v>
      </c>
    </row>
    <row r="1127" spans="1:21" ht="16.5" customHeight="1">
      <c r="A1127" s="233"/>
      <c r="B1127" s="239"/>
      <c r="C1127" s="629" t="s">
        <v>41</v>
      </c>
      <c r="D1127" s="630"/>
      <c r="E1127" s="630"/>
      <c r="F1127" s="630"/>
      <c r="G1127" s="630"/>
      <c r="H1127" s="631"/>
      <c r="I1127" s="163"/>
      <c r="J1127" s="163"/>
      <c r="K1127" s="255">
        <f>SUM(K1126)</f>
        <v>94422912.25</v>
      </c>
      <c r="L1127" s="248"/>
      <c r="M1127" s="202"/>
      <c r="N1127" s="629" t="s">
        <v>41</v>
      </c>
      <c r="O1127" s="630"/>
      <c r="P1127" s="630"/>
      <c r="Q1127" s="630"/>
      <c r="R1127" s="630"/>
      <c r="S1127" s="631"/>
      <c r="T1127" s="163"/>
      <c r="U1127" s="163"/>
    </row>
    <row r="1128" spans="1:21" ht="16.5" customHeight="1">
      <c r="A1128" s="233"/>
      <c r="B1128" s="239"/>
      <c r="C1128" s="259">
        <v>21</v>
      </c>
      <c r="D1128" s="207">
        <v>4.2</v>
      </c>
      <c r="E1128" s="207" t="s">
        <v>21</v>
      </c>
      <c r="F1128" s="207"/>
      <c r="G1128" s="207" t="s">
        <v>616</v>
      </c>
      <c r="H1128" s="207"/>
      <c r="I1128" s="207"/>
      <c r="J1128" s="207"/>
      <c r="K1128" s="260"/>
      <c r="L1128" s="248"/>
      <c r="M1128" s="202"/>
      <c r="N1128" s="259">
        <v>22</v>
      </c>
      <c r="O1128" s="207">
        <v>4.3</v>
      </c>
      <c r="P1128" s="207" t="s">
        <v>21</v>
      </c>
      <c r="Q1128" s="207"/>
      <c r="R1128" s="207" t="s">
        <v>234</v>
      </c>
      <c r="S1128" s="207"/>
      <c r="T1128" s="207"/>
      <c r="U1128" s="207"/>
    </row>
    <row r="1129" spans="1:21" ht="21.75" customHeight="1">
      <c r="A1129" s="233"/>
      <c r="B1129" s="239"/>
      <c r="C1129" s="220">
        <v>22</v>
      </c>
      <c r="D1129" s="183" t="s">
        <v>617</v>
      </c>
      <c r="E1129" s="163"/>
      <c r="F1129" s="163" t="s">
        <v>21</v>
      </c>
      <c r="G1129" s="155" t="s">
        <v>618</v>
      </c>
      <c r="H1129" s="163" t="s">
        <v>60</v>
      </c>
      <c r="I1129" s="164">
        <v>0.5</v>
      </c>
      <c r="J1129" s="167">
        <v>5060</v>
      </c>
      <c r="K1129" s="166">
        <f>I1129*J1129</f>
        <v>2530</v>
      </c>
      <c r="L1129" s="248"/>
      <c r="M1129" s="202"/>
      <c r="N1129" s="220">
        <v>23</v>
      </c>
      <c r="O1129" s="183" t="s">
        <v>119</v>
      </c>
      <c r="P1129" s="163"/>
      <c r="Q1129" s="163" t="s">
        <v>21</v>
      </c>
      <c r="R1129" s="155" t="s">
        <v>120</v>
      </c>
      <c r="S1129" s="163" t="s">
        <v>32</v>
      </c>
      <c r="T1129" s="164">
        <v>13</v>
      </c>
      <c r="U1129" s="167">
        <v>66335</v>
      </c>
    </row>
    <row r="1130" spans="1:21" ht="16.5" customHeight="1">
      <c r="A1130" s="233"/>
      <c r="B1130" s="239"/>
      <c r="C1130" s="629" t="s">
        <v>41</v>
      </c>
      <c r="D1130" s="630"/>
      <c r="E1130" s="630"/>
      <c r="F1130" s="630"/>
      <c r="G1130" s="630"/>
      <c r="H1130" s="631"/>
      <c r="I1130" s="163"/>
      <c r="J1130" s="163"/>
      <c r="K1130" s="255">
        <f>SUM(K1129)</f>
        <v>2530</v>
      </c>
      <c r="L1130" s="248"/>
      <c r="M1130" s="202"/>
      <c r="N1130" s="629" t="s">
        <v>41</v>
      </c>
      <c r="O1130" s="630"/>
      <c r="P1130" s="630"/>
      <c r="Q1130" s="630"/>
      <c r="R1130" s="630"/>
      <c r="S1130" s="631"/>
      <c r="T1130" s="163"/>
      <c r="U1130" s="163"/>
    </row>
    <row r="1131" spans="1:21" ht="43.5" customHeight="1">
      <c r="A1131" s="233"/>
      <c r="B1131" s="239"/>
      <c r="C1131" s="324">
        <v>23</v>
      </c>
      <c r="D1131" s="355">
        <v>4.3</v>
      </c>
      <c r="E1131" s="159" t="s">
        <v>21</v>
      </c>
      <c r="F1131" s="159"/>
      <c r="G1131" s="159" t="s">
        <v>234</v>
      </c>
      <c r="H1131" s="159"/>
      <c r="I1131" s="188"/>
      <c r="J1131" s="189"/>
      <c r="K1131" s="190"/>
      <c r="L1131" s="248"/>
      <c r="M1131" s="202"/>
      <c r="N1131" s="324">
        <v>24</v>
      </c>
      <c r="O1131" s="355">
        <v>4.4000000000000004</v>
      </c>
      <c r="P1131" s="159" t="s">
        <v>21</v>
      </c>
      <c r="Q1131" s="159"/>
      <c r="R1131" s="159" t="s">
        <v>121</v>
      </c>
      <c r="S1131" s="159"/>
      <c r="T1131" s="188"/>
      <c r="U1131" s="189"/>
    </row>
    <row r="1132" spans="1:21" ht="18" customHeight="1">
      <c r="A1132" s="233"/>
      <c r="B1132" s="239"/>
      <c r="C1132" s="220">
        <v>24</v>
      </c>
      <c r="D1132" s="183" t="s">
        <v>119</v>
      </c>
      <c r="E1132" s="163"/>
      <c r="F1132" s="163" t="s">
        <v>21</v>
      </c>
      <c r="G1132" s="155" t="s">
        <v>120</v>
      </c>
      <c r="H1132" s="163" t="s">
        <v>32</v>
      </c>
      <c r="I1132" s="164">
        <v>13</v>
      </c>
      <c r="J1132" s="167">
        <v>66335</v>
      </c>
      <c r="K1132" s="166">
        <f t="shared" ref="K1132:K1133" si="103">I1132*J1132</f>
        <v>862355</v>
      </c>
      <c r="L1132" s="248"/>
      <c r="M1132" s="202"/>
      <c r="N1132" s="220">
        <v>25</v>
      </c>
      <c r="O1132" s="183" t="s">
        <v>619</v>
      </c>
      <c r="P1132" s="163"/>
      <c r="Q1132" s="163" t="s">
        <v>21</v>
      </c>
      <c r="R1132" s="155" t="s">
        <v>620</v>
      </c>
      <c r="S1132" s="163" t="s">
        <v>60</v>
      </c>
      <c r="T1132" s="164">
        <v>34.78</v>
      </c>
      <c r="U1132" s="167">
        <v>48087</v>
      </c>
    </row>
    <row r="1133" spans="1:21" ht="18" customHeight="1">
      <c r="A1133" s="233"/>
      <c r="B1133" s="239"/>
      <c r="C1133" s="220">
        <v>25</v>
      </c>
      <c r="D1133" s="183" t="s">
        <v>621</v>
      </c>
      <c r="E1133" s="163"/>
      <c r="F1133" s="163" t="s">
        <v>21</v>
      </c>
      <c r="G1133" s="155" t="s">
        <v>622</v>
      </c>
      <c r="H1133" s="163" t="s">
        <v>32</v>
      </c>
      <c r="I1133" s="164">
        <v>1</v>
      </c>
      <c r="J1133" s="167">
        <v>562428</v>
      </c>
      <c r="K1133" s="166">
        <f t="shared" si="103"/>
        <v>562428</v>
      </c>
      <c r="L1133" s="248"/>
      <c r="M1133" s="202"/>
      <c r="N1133" s="220">
        <v>26</v>
      </c>
      <c r="O1133" s="183" t="s">
        <v>298</v>
      </c>
      <c r="P1133" s="163"/>
      <c r="Q1133" s="163" t="s">
        <v>21</v>
      </c>
      <c r="R1133" s="155" t="s">
        <v>299</v>
      </c>
      <c r="S1133" s="163" t="s">
        <v>32</v>
      </c>
      <c r="T1133" s="164">
        <v>6</v>
      </c>
      <c r="U1133" s="167">
        <v>363426</v>
      </c>
    </row>
    <row r="1134" spans="1:21" ht="16.5" customHeight="1">
      <c r="A1134" s="233"/>
      <c r="B1134" s="239"/>
      <c r="C1134" s="629" t="s">
        <v>41</v>
      </c>
      <c r="D1134" s="630"/>
      <c r="E1134" s="630"/>
      <c r="F1134" s="630"/>
      <c r="G1134" s="630"/>
      <c r="H1134" s="631"/>
      <c r="I1134" s="163"/>
      <c r="J1134" s="163"/>
      <c r="K1134" s="255">
        <f>SUM(K1132:K1133)</f>
        <v>1424783</v>
      </c>
      <c r="L1134" s="248"/>
      <c r="M1134" s="202"/>
      <c r="N1134" s="629" t="s">
        <v>41</v>
      </c>
      <c r="O1134" s="630"/>
      <c r="P1134" s="630"/>
      <c r="Q1134" s="630"/>
      <c r="R1134" s="630"/>
      <c r="S1134" s="631"/>
      <c r="T1134" s="163"/>
      <c r="U1134" s="163"/>
    </row>
    <row r="1135" spans="1:21" ht="16.5" customHeight="1">
      <c r="A1135" s="233"/>
      <c r="B1135" s="239"/>
      <c r="C1135" s="324">
        <v>26</v>
      </c>
      <c r="D1135" s="355">
        <v>4.4000000000000004</v>
      </c>
      <c r="E1135" s="159" t="s">
        <v>21</v>
      </c>
      <c r="F1135" s="159"/>
      <c r="G1135" s="159" t="s">
        <v>121</v>
      </c>
      <c r="H1135" s="159"/>
      <c r="I1135" s="188"/>
      <c r="J1135" s="189"/>
      <c r="K1135" s="190"/>
      <c r="L1135" s="248"/>
      <c r="M1135" s="202"/>
      <c r="N1135" s="324">
        <v>27</v>
      </c>
      <c r="O1135" s="355"/>
      <c r="P1135" s="159" t="s">
        <v>21</v>
      </c>
      <c r="Q1135" s="159"/>
      <c r="R1135" s="159" t="s">
        <v>133</v>
      </c>
      <c r="S1135" s="159"/>
      <c r="T1135" s="188"/>
      <c r="U1135" s="189"/>
    </row>
    <row r="1136" spans="1:21" ht="22.5" customHeight="1">
      <c r="A1136" s="233"/>
      <c r="B1136" s="239"/>
      <c r="C1136" s="220">
        <v>27</v>
      </c>
      <c r="D1136" s="183" t="s">
        <v>619</v>
      </c>
      <c r="E1136" s="163"/>
      <c r="F1136" s="163" t="s">
        <v>21</v>
      </c>
      <c r="G1136" s="155" t="s">
        <v>620</v>
      </c>
      <c r="H1136" s="163" t="s">
        <v>60</v>
      </c>
      <c r="I1136" s="164">
        <v>34.78</v>
      </c>
      <c r="J1136" s="167">
        <v>48087</v>
      </c>
      <c r="K1136" s="166">
        <f t="shared" ref="K1136:K1137" si="104">I1136*J1136</f>
        <v>1672465.86</v>
      </c>
      <c r="L1136" s="248"/>
      <c r="M1136" s="202"/>
      <c r="N1136" s="220">
        <v>28</v>
      </c>
      <c r="O1136" s="183" t="s">
        <v>302</v>
      </c>
      <c r="P1136" s="163"/>
      <c r="Q1136" s="163" t="s">
        <v>21</v>
      </c>
      <c r="R1136" s="155" t="s">
        <v>301</v>
      </c>
      <c r="S1136" s="163" t="s">
        <v>32</v>
      </c>
      <c r="T1136" s="164">
        <v>6</v>
      </c>
      <c r="U1136" s="167">
        <v>157264</v>
      </c>
    </row>
    <row r="1137" spans="1:21" ht="33.75" customHeight="1">
      <c r="A1137" s="233"/>
      <c r="B1137" s="239"/>
      <c r="C1137" s="163">
        <v>28</v>
      </c>
      <c r="D1137" s="183" t="s">
        <v>298</v>
      </c>
      <c r="E1137" s="163"/>
      <c r="F1137" s="163" t="s">
        <v>21</v>
      </c>
      <c r="G1137" s="155" t="s">
        <v>299</v>
      </c>
      <c r="H1137" s="163" t="s">
        <v>32</v>
      </c>
      <c r="I1137" s="164">
        <v>6</v>
      </c>
      <c r="J1137" s="167">
        <v>363426</v>
      </c>
      <c r="K1137" s="166">
        <f t="shared" si="104"/>
        <v>2180556</v>
      </c>
      <c r="L1137" s="248"/>
      <c r="M1137" s="202"/>
      <c r="N1137" s="163">
        <v>29</v>
      </c>
      <c r="O1137" s="183" t="s">
        <v>623</v>
      </c>
      <c r="P1137" s="163"/>
      <c r="Q1137" s="163" t="s">
        <v>21</v>
      </c>
      <c r="R1137" s="155" t="s">
        <v>624</v>
      </c>
      <c r="S1137" s="163" t="s">
        <v>32</v>
      </c>
      <c r="T1137" s="164">
        <v>1</v>
      </c>
      <c r="U1137" s="167">
        <v>701214</v>
      </c>
    </row>
    <row r="1138" spans="1:21" ht="16.5" customHeight="1">
      <c r="A1138" s="233"/>
      <c r="B1138" s="239"/>
      <c r="C1138" s="629" t="s">
        <v>41</v>
      </c>
      <c r="D1138" s="630"/>
      <c r="E1138" s="630"/>
      <c r="F1138" s="630"/>
      <c r="G1138" s="630"/>
      <c r="H1138" s="631"/>
      <c r="I1138" s="163"/>
      <c r="J1138" s="163"/>
      <c r="K1138" s="255">
        <f>SUM(K1136:K1137)</f>
        <v>3853021.8600000003</v>
      </c>
      <c r="L1138" s="248"/>
      <c r="M1138" s="202"/>
      <c r="N1138" s="629" t="s">
        <v>41</v>
      </c>
      <c r="O1138" s="630"/>
      <c r="P1138" s="630"/>
      <c r="Q1138" s="630"/>
      <c r="R1138" s="630"/>
      <c r="S1138" s="631"/>
      <c r="T1138" s="163"/>
      <c r="U1138" s="163"/>
    </row>
    <row r="1139" spans="1:21" ht="16.5" customHeight="1">
      <c r="A1139" s="233"/>
      <c r="B1139" s="239"/>
      <c r="C1139" s="259">
        <v>29</v>
      </c>
      <c r="D1139" s="207" t="s">
        <v>126</v>
      </c>
      <c r="E1139" s="207" t="s">
        <v>21</v>
      </c>
      <c r="F1139" s="207"/>
      <c r="G1139" s="207" t="s">
        <v>127</v>
      </c>
      <c r="H1139" s="207"/>
      <c r="I1139" s="207"/>
      <c r="J1139" s="207"/>
      <c r="K1139" s="260"/>
      <c r="L1139" s="248"/>
      <c r="M1139" s="202"/>
      <c r="N1139" s="259">
        <v>32</v>
      </c>
      <c r="O1139" s="207">
        <v>12</v>
      </c>
      <c r="P1139" s="207" t="s">
        <v>21</v>
      </c>
      <c r="Q1139" s="207"/>
      <c r="R1139" s="207" t="s">
        <v>199</v>
      </c>
      <c r="S1139" s="207"/>
      <c r="T1139" s="207"/>
      <c r="U1139" s="207"/>
    </row>
    <row r="1140" spans="1:21" ht="16.5" customHeight="1">
      <c r="A1140" s="233"/>
      <c r="B1140" s="239"/>
      <c r="C1140" s="163">
        <v>30</v>
      </c>
      <c r="D1140" s="178" t="s">
        <v>300</v>
      </c>
      <c r="E1140" s="178"/>
      <c r="F1140" s="178" t="s">
        <v>21</v>
      </c>
      <c r="G1140" s="176" t="s">
        <v>301</v>
      </c>
      <c r="H1140" s="178" t="s">
        <v>32</v>
      </c>
      <c r="I1140" s="178">
        <v>6</v>
      </c>
      <c r="J1140" s="306">
        <v>294963</v>
      </c>
      <c r="K1140" s="307">
        <f t="shared" ref="K1140:K1141" si="105">I1140*J1140</f>
        <v>1769778</v>
      </c>
      <c r="L1140" s="248"/>
      <c r="M1140" s="202"/>
      <c r="N1140" s="163">
        <v>33</v>
      </c>
      <c r="O1140" s="178" t="s">
        <v>625</v>
      </c>
      <c r="P1140" s="178"/>
      <c r="Q1140" s="178" t="s">
        <v>21</v>
      </c>
      <c r="R1140" s="176" t="s">
        <v>626</v>
      </c>
      <c r="S1140" s="178" t="s">
        <v>60</v>
      </c>
      <c r="T1140" s="178">
        <v>7</v>
      </c>
      <c r="U1140" s="306">
        <v>699560</v>
      </c>
    </row>
    <row r="1141" spans="1:21" ht="16.5" customHeight="1">
      <c r="A1141" s="233"/>
      <c r="B1141" s="239"/>
      <c r="C1141" s="163">
        <v>31</v>
      </c>
      <c r="D1141" s="163" t="s">
        <v>627</v>
      </c>
      <c r="E1141" s="163"/>
      <c r="F1141" s="163" t="s">
        <v>21</v>
      </c>
      <c r="G1141" s="155" t="s">
        <v>628</v>
      </c>
      <c r="H1141" s="163" t="s">
        <v>32</v>
      </c>
      <c r="I1141" s="163">
        <v>2</v>
      </c>
      <c r="J1141" s="206">
        <v>2812142</v>
      </c>
      <c r="K1141" s="307">
        <f t="shared" si="105"/>
        <v>5624284</v>
      </c>
      <c r="L1141" s="248"/>
      <c r="M1141" s="202"/>
      <c r="N1141" s="220"/>
      <c r="O1141" s="311"/>
      <c r="P1141" s="311"/>
      <c r="Q1141" s="311"/>
      <c r="R1141" s="297"/>
      <c r="S1141" s="252"/>
      <c r="T1141" s="178"/>
      <c r="U1141" s="306"/>
    </row>
    <row r="1142" spans="1:21" ht="16.5" customHeight="1">
      <c r="A1142" s="233"/>
      <c r="B1142" s="239"/>
      <c r="C1142" s="629" t="s">
        <v>41</v>
      </c>
      <c r="D1142" s="630"/>
      <c r="E1142" s="630"/>
      <c r="F1142" s="630"/>
      <c r="G1142" s="630"/>
      <c r="H1142" s="631"/>
      <c r="I1142" s="163"/>
      <c r="J1142" s="163"/>
      <c r="K1142" s="255">
        <f>SUM(K1140:K1141)</f>
        <v>7394062</v>
      </c>
      <c r="L1142" s="248"/>
      <c r="M1142" s="202"/>
      <c r="N1142" s="629" t="s">
        <v>41</v>
      </c>
      <c r="O1142" s="630"/>
      <c r="P1142" s="630"/>
      <c r="Q1142" s="630"/>
      <c r="R1142" s="630"/>
      <c r="S1142" s="631"/>
      <c r="T1142" s="163"/>
      <c r="U1142" s="163"/>
    </row>
    <row r="1143" spans="1:21" ht="16.5" customHeight="1">
      <c r="A1143" s="233"/>
      <c r="B1143" s="239"/>
      <c r="C1143" s="259">
        <v>32</v>
      </c>
      <c r="D1143" s="207" t="s">
        <v>27</v>
      </c>
      <c r="E1143" s="207" t="s">
        <v>21</v>
      </c>
      <c r="F1143" s="207"/>
      <c r="G1143" s="207" t="s">
        <v>28</v>
      </c>
      <c r="H1143" s="207"/>
      <c r="I1143" s="207"/>
      <c r="J1143" s="207"/>
      <c r="K1143" s="260"/>
      <c r="L1143" s="248"/>
      <c r="M1143" s="202"/>
      <c r="N1143" s="297"/>
      <c r="O1143" s="297"/>
      <c r="P1143" s="297"/>
      <c r="Q1143" s="297"/>
      <c r="R1143" s="297"/>
      <c r="S1143" s="298"/>
      <c r="T1143" s="178"/>
      <c r="U1143" s="178"/>
    </row>
    <row r="1144" spans="1:21" ht="16.5" customHeight="1">
      <c r="A1144" s="233"/>
      <c r="B1144" s="239"/>
      <c r="C1144" s="220">
        <v>33</v>
      </c>
      <c r="D1144" s="183" t="s">
        <v>629</v>
      </c>
      <c r="E1144" s="163"/>
      <c r="F1144" s="163" t="s">
        <v>21</v>
      </c>
      <c r="G1144" s="155" t="s">
        <v>630</v>
      </c>
      <c r="H1144" s="163" t="s">
        <v>32</v>
      </c>
      <c r="I1144" s="164">
        <v>1</v>
      </c>
      <c r="J1144" s="167">
        <v>701214</v>
      </c>
      <c r="K1144" s="166">
        <f>I1144*J1144</f>
        <v>701214</v>
      </c>
      <c r="L1144" s="248"/>
      <c r="M1144" s="202"/>
      <c r="N1144" s="297"/>
      <c r="O1144" s="297"/>
      <c r="P1144" s="297"/>
      <c r="Q1144" s="297"/>
      <c r="R1144" s="297"/>
      <c r="S1144" s="298"/>
      <c r="T1144" s="178"/>
      <c r="U1144" s="178"/>
    </row>
    <row r="1145" spans="1:21" ht="16.5" customHeight="1">
      <c r="A1145" s="233"/>
      <c r="B1145" s="239"/>
      <c r="C1145" s="629" t="s">
        <v>41</v>
      </c>
      <c r="D1145" s="630"/>
      <c r="E1145" s="630"/>
      <c r="F1145" s="630"/>
      <c r="G1145" s="630"/>
      <c r="H1145" s="631"/>
      <c r="I1145" s="163"/>
      <c r="J1145" s="163"/>
      <c r="K1145" s="255">
        <f>SUM(K1144)</f>
        <v>701214</v>
      </c>
      <c r="L1145" s="248"/>
      <c r="M1145" s="202"/>
      <c r="N1145" s="297"/>
      <c r="O1145" s="297"/>
      <c r="P1145" s="297"/>
      <c r="Q1145" s="297"/>
      <c r="R1145" s="297"/>
      <c r="S1145" s="298"/>
      <c r="T1145" s="178"/>
      <c r="U1145" s="178"/>
    </row>
    <row r="1146" spans="1:21" ht="16.5" customHeight="1">
      <c r="A1146" s="233"/>
      <c r="B1146" s="239"/>
      <c r="C1146" s="259">
        <v>34</v>
      </c>
      <c r="D1146" s="207">
        <v>4.1399999999999997</v>
      </c>
      <c r="E1146" s="207" t="s">
        <v>21</v>
      </c>
      <c r="F1146" s="207"/>
      <c r="G1146" s="207" t="s">
        <v>251</v>
      </c>
      <c r="H1146" s="207"/>
      <c r="I1146" s="207"/>
      <c r="J1146" s="207"/>
      <c r="K1146" s="260"/>
      <c r="L1146" s="248"/>
      <c r="M1146" s="202"/>
      <c r="N1146" s="297"/>
      <c r="O1146" s="297"/>
      <c r="P1146" s="297"/>
      <c r="Q1146" s="297"/>
      <c r="R1146" s="297"/>
      <c r="S1146" s="298"/>
      <c r="T1146" s="178"/>
      <c r="U1146" s="178"/>
    </row>
    <row r="1147" spans="1:21" ht="16.5" customHeight="1">
      <c r="A1147" s="233"/>
      <c r="B1147" s="239"/>
      <c r="C1147" s="220">
        <v>35</v>
      </c>
      <c r="D1147" s="183" t="s">
        <v>252</v>
      </c>
      <c r="E1147" s="163"/>
      <c r="F1147" s="163" t="s">
        <v>21</v>
      </c>
      <c r="G1147" s="155" t="s">
        <v>253</v>
      </c>
      <c r="H1147" s="163" t="s">
        <v>32</v>
      </c>
      <c r="I1147" s="164">
        <v>1</v>
      </c>
      <c r="J1147" s="167">
        <v>281214</v>
      </c>
      <c r="K1147" s="166">
        <f>I1147*J1147</f>
        <v>281214</v>
      </c>
      <c r="L1147" s="248"/>
      <c r="M1147" s="202"/>
      <c r="N1147" s="297"/>
      <c r="O1147" s="297"/>
      <c r="P1147" s="297"/>
      <c r="Q1147" s="297"/>
      <c r="R1147" s="297"/>
      <c r="S1147" s="298"/>
      <c r="T1147" s="178"/>
      <c r="U1147" s="178"/>
    </row>
    <row r="1148" spans="1:21" ht="16.5" customHeight="1">
      <c r="A1148" s="233"/>
      <c r="B1148" s="239"/>
      <c r="C1148" s="629" t="s">
        <v>41</v>
      </c>
      <c r="D1148" s="630"/>
      <c r="E1148" s="630"/>
      <c r="F1148" s="630"/>
      <c r="G1148" s="630"/>
      <c r="H1148" s="631"/>
      <c r="I1148" s="163"/>
      <c r="J1148" s="163"/>
      <c r="K1148" s="255">
        <f>SUM(K1147)</f>
        <v>281214</v>
      </c>
      <c r="L1148" s="248"/>
      <c r="M1148" s="202"/>
      <c r="N1148" s="297"/>
      <c r="O1148" s="297"/>
      <c r="P1148" s="297"/>
      <c r="Q1148" s="297"/>
      <c r="R1148" s="297"/>
      <c r="S1148" s="298"/>
      <c r="T1148" s="178"/>
      <c r="U1148" s="178"/>
    </row>
    <row r="1149" spans="1:21" ht="16.5" customHeight="1">
      <c r="A1149" s="233"/>
      <c r="B1149" s="239"/>
      <c r="C1149" s="259">
        <v>36</v>
      </c>
      <c r="D1149" s="207">
        <v>5</v>
      </c>
      <c r="E1149" s="207" t="s">
        <v>21</v>
      </c>
      <c r="F1149" s="207"/>
      <c r="G1149" s="207" t="s">
        <v>199</v>
      </c>
      <c r="H1149" s="207"/>
      <c r="I1149" s="207"/>
      <c r="J1149" s="207"/>
      <c r="K1149" s="260"/>
      <c r="L1149" s="248"/>
      <c r="M1149" s="202"/>
      <c r="N1149" s="297"/>
      <c r="O1149" s="297"/>
      <c r="P1149" s="297"/>
      <c r="Q1149" s="297"/>
      <c r="R1149" s="297"/>
      <c r="S1149" s="298"/>
      <c r="T1149" s="178"/>
      <c r="U1149" s="178"/>
    </row>
    <row r="1150" spans="1:21" ht="16.5" customHeight="1">
      <c r="A1150" s="233"/>
      <c r="B1150" s="239"/>
      <c r="C1150" s="220">
        <v>37</v>
      </c>
      <c r="D1150" s="183" t="s">
        <v>631</v>
      </c>
      <c r="E1150" s="163"/>
      <c r="F1150" s="163" t="s">
        <v>21</v>
      </c>
      <c r="G1150" s="155" t="s">
        <v>632</v>
      </c>
      <c r="H1150" s="163" t="s">
        <v>32</v>
      </c>
      <c r="I1150" s="164">
        <v>7</v>
      </c>
      <c r="J1150" s="167">
        <v>699560</v>
      </c>
      <c r="K1150" s="166">
        <f>I1150*J1150</f>
        <v>4896920</v>
      </c>
      <c r="L1150" s="248"/>
      <c r="M1150" s="202"/>
      <c r="N1150" s="297"/>
      <c r="O1150" s="297"/>
      <c r="P1150" s="297"/>
      <c r="Q1150" s="297"/>
      <c r="R1150" s="297"/>
      <c r="S1150" s="298"/>
      <c r="T1150" s="178"/>
      <c r="U1150" s="178"/>
    </row>
    <row r="1151" spans="1:21" ht="16.5" customHeight="1">
      <c r="A1151" s="233"/>
      <c r="B1151" s="239"/>
      <c r="C1151" s="629" t="s">
        <v>41</v>
      </c>
      <c r="D1151" s="630"/>
      <c r="E1151" s="630"/>
      <c r="F1151" s="630"/>
      <c r="G1151" s="630"/>
      <c r="H1151" s="631"/>
      <c r="I1151" s="163"/>
      <c r="J1151" s="163"/>
      <c r="K1151" s="255">
        <f>SUM(K1150)</f>
        <v>4896920</v>
      </c>
      <c r="L1151" s="248"/>
      <c r="M1151" s="202"/>
      <c r="N1151" s="297"/>
      <c r="O1151" s="297"/>
      <c r="P1151" s="297"/>
      <c r="Q1151" s="297"/>
      <c r="R1151" s="297"/>
      <c r="S1151" s="298"/>
      <c r="T1151" s="178"/>
      <c r="U1151" s="178"/>
    </row>
    <row r="1152" spans="1:21" ht="16.5" customHeight="1">
      <c r="A1152" s="233"/>
      <c r="B1152" s="239"/>
      <c r="C1152" s="259">
        <v>38</v>
      </c>
      <c r="D1152" s="207">
        <v>8</v>
      </c>
      <c r="E1152" s="207" t="s">
        <v>21</v>
      </c>
      <c r="F1152" s="207"/>
      <c r="G1152" s="207" t="s">
        <v>29</v>
      </c>
      <c r="H1152" s="207"/>
      <c r="I1152" s="207"/>
      <c r="J1152" s="207"/>
      <c r="K1152" s="260"/>
      <c r="L1152" s="248"/>
      <c r="M1152" s="202"/>
      <c r="N1152" s="259">
        <v>34</v>
      </c>
      <c r="O1152" s="207"/>
      <c r="P1152" s="207" t="s">
        <v>21</v>
      </c>
      <c r="Q1152" s="207"/>
      <c r="R1152" s="207" t="s">
        <v>29</v>
      </c>
      <c r="S1152" s="207"/>
      <c r="T1152" s="207"/>
      <c r="U1152" s="207"/>
    </row>
    <row r="1153" spans="1:21" ht="16.5" customHeight="1">
      <c r="A1153" s="233"/>
      <c r="B1153" s="239"/>
      <c r="C1153" s="163">
        <v>39</v>
      </c>
      <c r="D1153" s="178" t="s">
        <v>142</v>
      </c>
      <c r="E1153" s="178"/>
      <c r="F1153" s="178" t="s">
        <v>21</v>
      </c>
      <c r="G1153" s="176" t="s">
        <v>143</v>
      </c>
      <c r="H1153" s="178" t="s">
        <v>32</v>
      </c>
      <c r="I1153" s="178">
        <v>6</v>
      </c>
      <c r="J1153" s="306">
        <v>15733</v>
      </c>
      <c r="K1153" s="352">
        <f t="shared" ref="K1153:K1156" si="106">I1153*J1153</f>
        <v>94398</v>
      </c>
      <c r="L1153" s="248"/>
      <c r="M1153" s="202"/>
      <c r="N1153" s="163">
        <v>35</v>
      </c>
      <c r="O1153" s="178" t="s">
        <v>144</v>
      </c>
      <c r="P1153" s="178"/>
      <c r="Q1153" s="178" t="s">
        <v>21</v>
      </c>
      <c r="R1153" s="176" t="s">
        <v>145</v>
      </c>
      <c r="S1153" s="178" t="s">
        <v>146</v>
      </c>
      <c r="T1153" s="178">
        <v>6</v>
      </c>
      <c r="U1153" s="306">
        <v>15733</v>
      </c>
    </row>
    <row r="1154" spans="1:21" ht="16.5" customHeight="1">
      <c r="A1154" s="233"/>
      <c r="B1154" s="239"/>
      <c r="C1154" s="163">
        <v>40</v>
      </c>
      <c r="D1154" s="178">
        <v>8.6</v>
      </c>
      <c r="E1154" s="178"/>
      <c r="F1154" s="178" t="s">
        <v>21</v>
      </c>
      <c r="G1154" s="176" t="s">
        <v>147</v>
      </c>
      <c r="H1154" s="178" t="s">
        <v>32</v>
      </c>
      <c r="I1154" s="178">
        <v>3</v>
      </c>
      <c r="J1154" s="306">
        <v>376716</v>
      </c>
      <c r="K1154" s="352">
        <f t="shared" si="106"/>
        <v>1130148</v>
      </c>
      <c r="L1154" s="248"/>
      <c r="M1154" s="202"/>
      <c r="N1154" s="163">
        <v>36</v>
      </c>
      <c r="O1154" s="178">
        <v>20.6</v>
      </c>
      <c r="P1154" s="178"/>
      <c r="Q1154" s="178" t="s">
        <v>21</v>
      </c>
      <c r="R1154" s="176" t="s">
        <v>148</v>
      </c>
      <c r="S1154" s="178" t="s">
        <v>146</v>
      </c>
      <c r="T1154" s="178">
        <v>3</v>
      </c>
      <c r="U1154" s="306">
        <v>480677</v>
      </c>
    </row>
    <row r="1155" spans="1:21" ht="16.5" customHeight="1">
      <c r="A1155" s="233"/>
      <c r="B1155" s="239"/>
      <c r="C1155" s="163">
        <v>41</v>
      </c>
      <c r="D1155" s="163">
        <v>8.2799999999999994</v>
      </c>
      <c r="E1155" s="163"/>
      <c r="F1155" s="163" t="s">
        <v>21</v>
      </c>
      <c r="G1155" s="155" t="s">
        <v>633</v>
      </c>
      <c r="H1155" s="163" t="s">
        <v>32</v>
      </c>
      <c r="I1155" s="163">
        <v>4</v>
      </c>
      <c r="J1155" s="206">
        <v>877178</v>
      </c>
      <c r="K1155" s="352">
        <f t="shared" si="106"/>
        <v>3508712</v>
      </c>
      <c r="L1155" s="248"/>
      <c r="M1155" s="202"/>
      <c r="N1155" s="163">
        <v>37</v>
      </c>
      <c r="O1155" s="163">
        <v>8.2799999999999994</v>
      </c>
      <c r="P1155" s="163"/>
      <c r="Q1155" s="163" t="s">
        <v>21</v>
      </c>
      <c r="R1155" s="155" t="s">
        <v>633</v>
      </c>
      <c r="S1155" s="163" t="s">
        <v>32</v>
      </c>
      <c r="T1155" s="163">
        <v>4</v>
      </c>
      <c r="U1155" s="206">
        <v>877178</v>
      </c>
    </row>
    <row r="1156" spans="1:21" ht="16.5" customHeight="1">
      <c r="A1156" s="233"/>
      <c r="B1156" s="239"/>
      <c r="C1156" s="163">
        <v>42</v>
      </c>
      <c r="D1156" s="163">
        <v>8.2899999999999991</v>
      </c>
      <c r="E1156" s="163"/>
      <c r="F1156" s="163" t="s">
        <v>21</v>
      </c>
      <c r="G1156" s="155" t="s">
        <v>634</v>
      </c>
      <c r="H1156" s="163" t="s">
        <v>32</v>
      </c>
      <c r="I1156" s="163">
        <v>6</v>
      </c>
      <c r="J1156" s="206">
        <v>1069608</v>
      </c>
      <c r="K1156" s="352">
        <f t="shared" si="106"/>
        <v>6417648</v>
      </c>
      <c r="L1156" s="248"/>
      <c r="M1156" s="202"/>
      <c r="N1156" s="163">
        <v>38</v>
      </c>
      <c r="O1156" s="163">
        <v>8.2899999999999991</v>
      </c>
      <c r="P1156" s="163"/>
      <c r="Q1156" s="163" t="s">
        <v>21</v>
      </c>
      <c r="R1156" s="155" t="s">
        <v>634</v>
      </c>
      <c r="S1156" s="163" t="s">
        <v>32</v>
      </c>
      <c r="T1156" s="163">
        <v>6</v>
      </c>
      <c r="U1156" s="206">
        <v>1069608</v>
      </c>
    </row>
    <row r="1157" spans="1:21" ht="16.5" customHeight="1">
      <c r="A1157" s="233"/>
      <c r="B1157" s="239"/>
      <c r="C1157" s="629" t="s">
        <v>41</v>
      </c>
      <c r="D1157" s="630"/>
      <c r="E1157" s="630"/>
      <c r="F1157" s="630"/>
      <c r="G1157" s="630"/>
      <c r="H1157" s="631"/>
      <c r="I1157" s="163"/>
      <c r="J1157" s="206"/>
      <c r="K1157" s="255">
        <f>SUM(K1153:K1156)</f>
        <v>11150906</v>
      </c>
      <c r="L1157" s="248"/>
      <c r="M1157" s="202"/>
      <c r="N1157" s="629" t="s">
        <v>41</v>
      </c>
      <c r="O1157" s="630"/>
      <c r="P1157" s="630"/>
      <c r="Q1157" s="630"/>
      <c r="R1157" s="630"/>
      <c r="S1157" s="631"/>
      <c r="T1157" s="163"/>
      <c r="U1157" s="206"/>
    </row>
    <row r="1158" spans="1:21" ht="16.5" customHeight="1">
      <c r="A1158" s="233"/>
      <c r="B1158" s="239"/>
      <c r="C1158" s="632" t="s">
        <v>42</v>
      </c>
      <c r="D1158" s="633"/>
      <c r="E1158" s="633"/>
      <c r="F1158" s="633"/>
      <c r="G1158" s="633"/>
      <c r="H1158" s="633"/>
      <c r="I1158" s="633"/>
      <c r="J1158" s="634"/>
      <c r="K1158" s="256">
        <f>ROUND(K1104+K1108+K1111+K1142+K1116+K1119+K1124+K1127+K1130+K1134+K1138+K1157+K1151+K1148+K1145,0)</f>
        <v>320970694</v>
      </c>
      <c r="L1158" s="248"/>
      <c r="M1158" s="202"/>
      <c r="N1158" s="632" t="s">
        <v>42</v>
      </c>
      <c r="O1158" s="633"/>
      <c r="P1158" s="633"/>
      <c r="Q1158" s="633"/>
      <c r="R1158" s="633"/>
      <c r="S1158" s="633"/>
      <c r="T1158" s="633"/>
      <c r="U1158" s="634"/>
    </row>
    <row r="1159" spans="1:21" ht="16.5" customHeight="1">
      <c r="A1159" s="233"/>
      <c r="B1159" s="239"/>
      <c r="C1159" s="299"/>
      <c r="D1159" s="299"/>
      <c r="E1159" s="299"/>
      <c r="F1159" s="299"/>
      <c r="G1159" s="299"/>
      <c r="H1159" s="299"/>
      <c r="I1159" s="299"/>
      <c r="J1159" s="299"/>
      <c r="K1159" s="300"/>
      <c r="L1159" s="248"/>
      <c r="M1159" s="202"/>
      <c r="N1159" s="299"/>
      <c r="O1159" s="299"/>
      <c r="P1159" s="299"/>
      <c r="Q1159" s="299"/>
      <c r="R1159" s="299"/>
      <c r="S1159" s="299"/>
      <c r="T1159" s="299"/>
      <c r="U1159" s="299"/>
    </row>
    <row r="1160" spans="1:21" ht="16.5" customHeight="1">
      <c r="A1160" s="233"/>
      <c r="B1160" s="239"/>
      <c r="C1160" s="644" t="s">
        <v>203</v>
      </c>
      <c r="D1160" s="645"/>
      <c r="E1160" s="645"/>
      <c r="F1160" s="645"/>
      <c r="G1160" s="645"/>
      <c r="H1160" s="645"/>
      <c r="I1160" s="645"/>
      <c r="J1160" s="645"/>
      <c r="K1160" s="646"/>
      <c r="L1160" s="248"/>
      <c r="M1160" s="202"/>
      <c r="N1160" s="644" t="s">
        <v>203</v>
      </c>
      <c r="O1160" s="645"/>
      <c r="P1160" s="645"/>
      <c r="Q1160" s="645"/>
      <c r="R1160" s="645"/>
      <c r="S1160" s="645"/>
      <c r="T1160" s="645"/>
      <c r="U1160" s="646"/>
    </row>
    <row r="1161" spans="1:21" ht="16.5" customHeight="1">
      <c r="A1161" s="233"/>
      <c r="B1161" s="239"/>
      <c r="C1161" s="641" t="s">
        <v>11</v>
      </c>
      <c r="D1161" s="635" t="s">
        <v>12</v>
      </c>
      <c r="E1161" s="637" t="s">
        <v>13</v>
      </c>
      <c r="F1161" s="638"/>
      <c r="G1161" s="641" t="s">
        <v>14</v>
      </c>
      <c r="H1161" s="635" t="s">
        <v>15</v>
      </c>
      <c r="I1161" s="635" t="s">
        <v>16</v>
      </c>
      <c r="J1161" s="643" t="s">
        <v>17</v>
      </c>
      <c r="K1161" s="648" t="s">
        <v>18</v>
      </c>
      <c r="L1161" s="248"/>
      <c r="M1161" s="202"/>
      <c r="N1161" s="641" t="s">
        <v>11</v>
      </c>
      <c r="O1161" s="635" t="s">
        <v>12</v>
      </c>
      <c r="P1161" s="637" t="s">
        <v>13</v>
      </c>
      <c r="Q1161" s="638"/>
      <c r="R1161" s="641" t="s">
        <v>14</v>
      </c>
      <c r="S1161" s="635" t="s">
        <v>15</v>
      </c>
      <c r="T1161" s="635" t="s">
        <v>16</v>
      </c>
      <c r="U1161" s="643" t="s">
        <v>17</v>
      </c>
    </row>
    <row r="1162" spans="1:21" ht="16.5" customHeight="1">
      <c r="A1162" s="233"/>
      <c r="B1162" s="239"/>
      <c r="C1162" s="642"/>
      <c r="D1162" s="636"/>
      <c r="E1162" s="154" t="s">
        <v>19</v>
      </c>
      <c r="F1162" s="154" t="s">
        <v>20</v>
      </c>
      <c r="G1162" s="642"/>
      <c r="H1162" s="636"/>
      <c r="I1162" s="636"/>
      <c r="J1162" s="636"/>
      <c r="K1162" s="649"/>
      <c r="L1162" s="248"/>
      <c r="M1162" s="202"/>
      <c r="N1162" s="642"/>
      <c r="O1162" s="636"/>
      <c r="P1162" s="154" t="s">
        <v>19</v>
      </c>
      <c r="Q1162" s="154" t="s">
        <v>20</v>
      </c>
      <c r="R1162" s="642"/>
      <c r="S1162" s="636"/>
      <c r="T1162" s="636"/>
      <c r="U1162" s="636"/>
    </row>
    <row r="1163" spans="1:21" ht="16.5" customHeight="1">
      <c r="A1163" s="233"/>
      <c r="B1163" s="239"/>
      <c r="C1163" s="159">
        <v>1</v>
      </c>
      <c r="D1163" s="159">
        <v>3</v>
      </c>
      <c r="E1163" s="159" t="s">
        <v>21</v>
      </c>
      <c r="F1163" s="159"/>
      <c r="G1163" s="197" t="s">
        <v>150</v>
      </c>
      <c r="H1163" s="159"/>
      <c r="I1163" s="159"/>
      <c r="J1163" s="159"/>
      <c r="K1163" s="250"/>
      <c r="L1163" s="248"/>
      <c r="M1163" s="202"/>
      <c r="N1163" s="159">
        <v>1</v>
      </c>
      <c r="O1163" s="159">
        <v>3</v>
      </c>
      <c r="P1163" s="159" t="s">
        <v>21</v>
      </c>
      <c r="Q1163" s="159"/>
      <c r="R1163" s="159" t="s">
        <v>150</v>
      </c>
      <c r="S1163" s="159"/>
      <c r="T1163" s="159"/>
      <c r="U1163" s="159"/>
    </row>
    <row r="1164" spans="1:21" ht="16.5" customHeight="1">
      <c r="A1164" s="233"/>
      <c r="B1164" s="239"/>
      <c r="C1164" s="270">
        <v>2</v>
      </c>
      <c r="D1164" s="291" t="s">
        <v>151</v>
      </c>
      <c r="E1164" s="291"/>
      <c r="F1164" s="291"/>
      <c r="G1164" s="184" t="s">
        <v>152</v>
      </c>
      <c r="H1164" s="291"/>
      <c r="I1164" s="291"/>
      <c r="J1164" s="291"/>
      <c r="K1164" s="296"/>
      <c r="L1164" s="248"/>
      <c r="M1164" s="202"/>
      <c r="N1164" s="270">
        <v>3</v>
      </c>
      <c r="O1164" s="291">
        <v>24.1</v>
      </c>
      <c r="P1164" s="291"/>
      <c r="Q1164" s="291"/>
      <c r="R1164" s="184" t="s">
        <v>635</v>
      </c>
      <c r="S1164" s="291"/>
      <c r="T1164" s="291"/>
      <c r="U1164" s="291"/>
    </row>
    <row r="1165" spans="1:21" ht="16.5" customHeight="1">
      <c r="A1165" s="233"/>
      <c r="B1165" s="243"/>
      <c r="C1165" s="178">
        <v>3</v>
      </c>
      <c r="D1165" s="163" t="s">
        <v>636</v>
      </c>
      <c r="E1165" s="163"/>
      <c r="F1165" s="163" t="s">
        <v>21</v>
      </c>
      <c r="G1165" s="155" t="s">
        <v>637</v>
      </c>
      <c r="H1165" s="163" t="s">
        <v>60</v>
      </c>
      <c r="I1165" s="163">
        <v>0.5</v>
      </c>
      <c r="J1165" s="206">
        <v>38065</v>
      </c>
      <c r="K1165" s="158">
        <f>I1165*J1165</f>
        <v>19032.5</v>
      </c>
      <c r="L1165" s="248"/>
      <c r="M1165" s="202"/>
      <c r="N1165" s="178">
        <v>4</v>
      </c>
      <c r="O1165" s="163" t="s">
        <v>638</v>
      </c>
      <c r="P1165" s="163"/>
      <c r="Q1165" s="163" t="s">
        <v>21</v>
      </c>
      <c r="R1165" s="155" t="s">
        <v>639</v>
      </c>
      <c r="S1165" s="163" t="s">
        <v>60</v>
      </c>
      <c r="T1165" s="163">
        <v>0.5</v>
      </c>
      <c r="U1165" s="206">
        <v>55507</v>
      </c>
    </row>
    <row r="1166" spans="1:21" ht="16.5" customHeight="1">
      <c r="A1166" s="233"/>
      <c r="B1166" s="239"/>
      <c r="C1166" s="629" t="s">
        <v>41</v>
      </c>
      <c r="D1166" s="630"/>
      <c r="E1166" s="630"/>
      <c r="F1166" s="630"/>
      <c r="G1166" s="630"/>
      <c r="H1166" s="631"/>
      <c r="I1166" s="161"/>
      <c r="J1166" s="162"/>
      <c r="K1166" s="255">
        <f>SUM(K1165)</f>
        <v>19032.5</v>
      </c>
      <c r="L1166" s="248"/>
      <c r="M1166" s="202"/>
      <c r="N1166" s="629" t="s">
        <v>41</v>
      </c>
      <c r="O1166" s="630"/>
      <c r="P1166" s="630"/>
      <c r="Q1166" s="630"/>
      <c r="R1166" s="630"/>
      <c r="S1166" s="631"/>
      <c r="T1166" s="161"/>
      <c r="U1166" s="162"/>
    </row>
    <row r="1167" spans="1:21" ht="16.5" customHeight="1">
      <c r="A1167" s="233"/>
      <c r="B1167" s="239"/>
      <c r="C1167" s="159">
        <v>4</v>
      </c>
      <c r="D1167" s="159" t="s">
        <v>157</v>
      </c>
      <c r="E1167" s="159" t="s">
        <v>21</v>
      </c>
      <c r="F1167" s="159"/>
      <c r="G1167" s="159" t="s">
        <v>158</v>
      </c>
      <c r="H1167" s="159"/>
      <c r="I1167" s="213"/>
      <c r="J1167" s="214"/>
      <c r="K1167" s="250"/>
      <c r="L1167" s="248"/>
      <c r="M1167" s="202"/>
      <c r="N1167" s="159">
        <v>5</v>
      </c>
      <c r="O1167" s="159" t="s">
        <v>157</v>
      </c>
      <c r="P1167" s="159" t="s">
        <v>21</v>
      </c>
      <c r="Q1167" s="159"/>
      <c r="R1167" s="159" t="s">
        <v>158</v>
      </c>
      <c r="S1167" s="159"/>
      <c r="T1167" s="213"/>
      <c r="U1167" s="214"/>
    </row>
    <row r="1168" spans="1:21" ht="16.5" customHeight="1">
      <c r="A1168" s="233"/>
      <c r="B1168" s="243"/>
      <c r="C1168" s="163">
        <v>5</v>
      </c>
      <c r="D1168" s="163" t="s">
        <v>640</v>
      </c>
      <c r="E1168" s="163"/>
      <c r="F1168" s="163" t="s">
        <v>21</v>
      </c>
      <c r="G1168" s="155" t="s">
        <v>641</v>
      </c>
      <c r="H1168" s="163" t="s">
        <v>60</v>
      </c>
      <c r="I1168" s="161">
        <v>34.78</v>
      </c>
      <c r="J1168" s="206">
        <v>1139383.0075000001</v>
      </c>
      <c r="K1168" s="158">
        <f>I1168*J1168</f>
        <v>39627741.000850007</v>
      </c>
      <c r="L1168" s="248"/>
      <c r="M1168" s="202"/>
      <c r="N1168" s="163">
        <v>6</v>
      </c>
      <c r="O1168" s="163" t="s">
        <v>640</v>
      </c>
      <c r="P1168" s="163"/>
      <c r="Q1168" s="163" t="s">
        <v>21</v>
      </c>
      <c r="R1168" s="155" t="s">
        <v>641</v>
      </c>
      <c r="S1168" s="163" t="s">
        <v>60</v>
      </c>
      <c r="T1168" s="161">
        <v>34.78</v>
      </c>
      <c r="U1168" s="206">
        <v>1139383</v>
      </c>
    </row>
    <row r="1169" spans="1:21" ht="16.5" customHeight="1">
      <c r="A1169" s="233"/>
      <c r="B1169" s="239"/>
      <c r="C1169" s="629" t="s">
        <v>41</v>
      </c>
      <c r="D1169" s="630"/>
      <c r="E1169" s="630"/>
      <c r="F1169" s="630"/>
      <c r="G1169" s="630"/>
      <c r="H1169" s="631"/>
      <c r="I1169" s="161"/>
      <c r="J1169" s="162"/>
      <c r="K1169" s="255">
        <f>SUM(K1168)</f>
        <v>39627741.000850007</v>
      </c>
      <c r="L1169" s="248"/>
      <c r="M1169" s="202"/>
      <c r="N1169" s="629" t="s">
        <v>41</v>
      </c>
      <c r="O1169" s="630"/>
      <c r="P1169" s="630"/>
      <c r="Q1169" s="630"/>
      <c r="R1169" s="630"/>
      <c r="S1169" s="631"/>
      <c r="T1169" s="161"/>
      <c r="U1169" s="162"/>
    </row>
    <row r="1170" spans="1:21" ht="16.5" customHeight="1">
      <c r="A1170" s="233"/>
      <c r="B1170" s="239"/>
      <c r="C1170" s="159">
        <v>6</v>
      </c>
      <c r="D1170" s="159" t="s">
        <v>642</v>
      </c>
      <c r="E1170" s="159" t="s">
        <v>21</v>
      </c>
      <c r="F1170" s="159"/>
      <c r="G1170" s="159" t="s">
        <v>192</v>
      </c>
      <c r="H1170" s="159"/>
      <c r="I1170" s="213"/>
      <c r="J1170" s="214"/>
      <c r="K1170" s="356"/>
      <c r="L1170" s="248"/>
      <c r="M1170" s="202"/>
      <c r="N1170" s="159">
        <v>7</v>
      </c>
      <c r="O1170" s="159"/>
      <c r="P1170" s="159" t="s">
        <v>21</v>
      </c>
      <c r="Q1170" s="159"/>
      <c r="R1170" s="159" t="s">
        <v>192</v>
      </c>
      <c r="S1170" s="159"/>
      <c r="T1170" s="213"/>
      <c r="U1170" s="214"/>
    </row>
    <row r="1171" spans="1:21" ht="16.5" customHeight="1">
      <c r="A1171" s="233"/>
      <c r="B1171" s="239"/>
      <c r="C1171" s="163">
        <v>7</v>
      </c>
      <c r="D1171" s="163" t="s">
        <v>643</v>
      </c>
      <c r="E1171" s="163"/>
      <c r="F1171" s="163" t="s">
        <v>21</v>
      </c>
      <c r="G1171" s="155" t="s">
        <v>644</v>
      </c>
      <c r="H1171" s="163" t="s">
        <v>60</v>
      </c>
      <c r="I1171" s="161">
        <v>2</v>
      </c>
      <c r="J1171" s="206">
        <v>7514400</v>
      </c>
      <c r="K1171" s="158">
        <f t="shared" ref="K1171:K1175" si="107">I1171*J1171</f>
        <v>15028800</v>
      </c>
      <c r="L1171" s="248"/>
      <c r="M1171" s="202"/>
      <c r="N1171" s="163">
        <v>8</v>
      </c>
      <c r="O1171" s="163" t="s">
        <v>643</v>
      </c>
      <c r="P1171" s="163"/>
      <c r="Q1171" s="163" t="s">
        <v>21</v>
      </c>
      <c r="R1171" s="155" t="s">
        <v>644</v>
      </c>
      <c r="S1171" s="163" t="s">
        <v>60</v>
      </c>
      <c r="T1171" s="161">
        <v>2</v>
      </c>
      <c r="U1171" s="206">
        <v>7514400</v>
      </c>
    </row>
    <row r="1172" spans="1:21" ht="16.5" customHeight="1">
      <c r="A1172" s="233"/>
      <c r="B1172" s="239"/>
      <c r="C1172" s="163">
        <v>8</v>
      </c>
      <c r="D1172" s="163" t="s">
        <v>645</v>
      </c>
      <c r="E1172" s="163"/>
      <c r="F1172" s="163" t="s">
        <v>21</v>
      </c>
      <c r="G1172" s="155" t="s">
        <v>646</v>
      </c>
      <c r="H1172" s="163" t="s">
        <v>60</v>
      </c>
      <c r="I1172" s="161">
        <v>2</v>
      </c>
      <c r="J1172" s="206">
        <v>10660342</v>
      </c>
      <c r="K1172" s="158">
        <f t="shared" si="107"/>
        <v>21320684</v>
      </c>
      <c r="L1172" s="248"/>
      <c r="M1172" s="202"/>
      <c r="N1172" s="163">
        <v>9</v>
      </c>
      <c r="O1172" s="163" t="s">
        <v>645</v>
      </c>
      <c r="P1172" s="163"/>
      <c r="Q1172" s="163" t="s">
        <v>21</v>
      </c>
      <c r="R1172" s="155" t="s">
        <v>646</v>
      </c>
      <c r="S1172" s="163" t="s">
        <v>60</v>
      </c>
      <c r="T1172" s="161">
        <v>2</v>
      </c>
      <c r="U1172" s="206">
        <v>10660342</v>
      </c>
    </row>
    <row r="1173" spans="1:21" ht="16.5" customHeight="1">
      <c r="A1173" s="233"/>
      <c r="B1173" s="239"/>
      <c r="C1173" s="163">
        <v>9</v>
      </c>
      <c r="D1173" s="163" t="s">
        <v>647</v>
      </c>
      <c r="E1173" s="163"/>
      <c r="F1173" s="163" t="s">
        <v>21</v>
      </c>
      <c r="G1173" s="155" t="s">
        <v>648</v>
      </c>
      <c r="H1173" s="163" t="s">
        <v>60</v>
      </c>
      <c r="I1173" s="161">
        <v>2</v>
      </c>
      <c r="J1173" s="206">
        <v>13753371</v>
      </c>
      <c r="K1173" s="158">
        <f t="shared" si="107"/>
        <v>27506742</v>
      </c>
      <c r="L1173" s="248"/>
      <c r="M1173" s="202"/>
      <c r="N1173" s="163">
        <v>10</v>
      </c>
      <c r="O1173" s="163" t="s">
        <v>647</v>
      </c>
      <c r="P1173" s="163"/>
      <c r="Q1173" s="163" t="s">
        <v>21</v>
      </c>
      <c r="R1173" s="155" t="s">
        <v>648</v>
      </c>
      <c r="S1173" s="163" t="s">
        <v>60</v>
      </c>
      <c r="T1173" s="161">
        <v>2</v>
      </c>
      <c r="U1173" s="206">
        <v>13753371</v>
      </c>
    </row>
    <row r="1174" spans="1:21" ht="16.5" customHeight="1">
      <c r="A1174" s="233"/>
      <c r="B1174" s="239"/>
      <c r="C1174" s="163">
        <v>10</v>
      </c>
      <c r="D1174" s="163" t="s">
        <v>649</v>
      </c>
      <c r="E1174" s="163"/>
      <c r="F1174" s="163" t="s">
        <v>21</v>
      </c>
      <c r="G1174" s="155" t="s">
        <v>650</v>
      </c>
      <c r="H1174" s="163" t="s">
        <v>60</v>
      </c>
      <c r="I1174" s="161">
        <v>2</v>
      </c>
      <c r="J1174" s="206">
        <v>3513128</v>
      </c>
      <c r="K1174" s="158">
        <f t="shared" si="107"/>
        <v>7026256</v>
      </c>
      <c r="L1174" s="248"/>
      <c r="M1174" s="202"/>
      <c r="N1174" s="163">
        <v>11</v>
      </c>
      <c r="O1174" s="163" t="s">
        <v>649</v>
      </c>
      <c r="P1174" s="163"/>
      <c r="Q1174" s="163" t="s">
        <v>21</v>
      </c>
      <c r="R1174" s="155" t="s">
        <v>650</v>
      </c>
      <c r="S1174" s="163" t="s">
        <v>60</v>
      </c>
      <c r="T1174" s="161">
        <v>2</v>
      </c>
      <c r="U1174" s="206">
        <v>3513128</v>
      </c>
    </row>
    <row r="1175" spans="1:21" ht="16.5" customHeight="1">
      <c r="A1175" s="233"/>
      <c r="B1175" s="239"/>
      <c r="C1175" s="163">
        <v>11</v>
      </c>
      <c r="D1175" s="163" t="s">
        <v>323</v>
      </c>
      <c r="E1175" s="163"/>
      <c r="F1175" s="163" t="s">
        <v>21</v>
      </c>
      <c r="G1175" s="155" t="s">
        <v>324</v>
      </c>
      <c r="H1175" s="163" t="s">
        <v>60</v>
      </c>
      <c r="I1175" s="161">
        <v>5</v>
      </c>
      <c r="J1175" s="206">
        <v>11846556</v>
      </c>
      <c r="K1175" s="158">
        <f t="shared" si="107"/>
        <v>59232780</v>
      </c>
      <c r="L1175" s="248"/>
      <c r="M1175" s="202"/>
      <c r="N1175" s="163">
        <v>12</v>
      </c>
      <c r="O1175" s="163" t="s">
        <v>323</v>
      </c>
      <c r="P1175" s="163"/>
      <c r="Q1175" s="163" t="s">
        <v>21</v>
      </c>
      <c r="R1175" s="155" t="s">
        <v>324</v>
      </c>
      <c r="S1175" s="163" t="s">
        <v>60</v>
      </c>
      <c r="T1175" s="161">
        <v>5</v>
      </c>
      <c r="U1175" s="206">
        <v>11846556</v>
      </c>
    </row>
    <row r="1176" spans="1:21" ht="16.5" customHeight="1">
      <c r="A1176" s="233"/>
      <c r="B1176" s="239"/>
      <c r="C1176" s="629" t="s">
        <v>41</v>
      </c>
      <c r="D1176" s="630"/>
      <c r="E1176" s="630"/>
      <c r="F1176" s="630"/>
      <c r="G1176" s="630"/>
      <c r="H1176" s="631"/>
      <c r="I1176" s="161"/>
      <c r="J1176" s="162"/>
      <c r="K1176" s="255">
        <f>SUM(K1171:K1175)</f>
        <v>130115262</v>
      </c>
      <c r="L1176" s="248"/>
      <c r="M1176" s="202"/>
      <c r="N1176" s="629" t="s">
        <v>41</v>
      </c>
      <c r="O1176" s="630"/>
      <c r="P1176" s="630"/>
      <c r="Q1176" s="630"/>
      <c r="R1176" s="630"/>
      <c r="S1176" s="631"/>
      <c r="T1176" s="161"/>
      <c r="U1176" s="162"/>
    </row>
    <row r="1177" spans="1:21" ht="16.5" customHeight="1">
      <c r="A1177" s="233"/>
      <c r="B1177" s="239"/>
      <c r="C1177" s="159">
        <v>12</v>
      </c>
      <c r="D1177" s="159" t="s">
        <v>161</v>
      </c>
      <c r="E1177" s="159" t="s">
        <v>21</v>
      </c>
      <c r="F1177" s="159"/>
      <c r="G1177" s="159" t="s">
        <v>206</v>
      </c>
      <c r="H1177" s="159"/>
      <c r="I1177" s="213"/>
      <c r="J1177" s="214"/>
      <c r="K1177" s="250"/>
      <c r="L1177" s="248"/>
      <c r="M1177" s="202"/>
      <c r="N1177" s="159">
        <v>13</v>
      </c>
      <c r="O1177" s="159" t="s">
        <v>161</v>
      </c>
      <c r="P1177" s="159" t="s">
        <v>21</v>
      </c>
      <c r="Q1177" s="159"/>
      <c r="R1177" s="159" t="s">
        <v>206</v>
      </c>
      <c r="S1177" s="159"/>
      <c r="T1177" s="213"/>
      <c r="U1177" s="214"/>
    </row>
    <row r="1178" spans="1:21" ht="16.5" customHeight="1">
      <c r="A1178" s="233"/>
      <c r="B1178" s="239"/>
      <c r="C1178" s="163">
        <v>13</v>
      </c>
      <c r="D1178" s="163" t="s">
        <v>321</v>
      </c>
      <c r="E1178" s="163"/>
      <c r="F1178" s="163" t="s">
        <v>21</v>
      </c>
      <c r="G1178" s="155" t="s">
        <v>322</v>
      </c>
      <c r="H1178" s="163" t="s">
        <v>60</v>
      </c>
      <c r="I1178" s="161">
        <v>6</v>
      </c>
      <c r="J1178" s="206">
        <v>26484430</v>
      </c>
      <c r="K1178" s="158">
        <f>I1178*J1178</f>
        <v>158906580</v>
      </c>
      <c r="L1178" s="248"/>
      <c r="M1178" s="202"/>
      <c r="N1178" s="163">
        <v>14</v>
      </c>
      <c r="O1178" s="163" t="s">
        <v>321</v>
      </c>
      <c r="P1178" s="163"/>
      <c r="Q1178" s="163" t="s">
        <v>21</v>
      </c>
      <c r="R1178" s="155" t="s">
        <v>322</v>
      </c>
      <c r="S1178" s="163" t="s">
        <v>60</v>
      </c>
      <c r="T1178" s="161">
        <v>6</v>
      </c>
      <c r="U1178" s="206">
        <v>6878484</v>
      </c>
    </row>
    <row r="1179" spans="1:21" ht="16.5" customHeight="1">
      <c r="A1179" s="233"/>
      <c r="B1179" s="239"/>
      <c r="C1179" s="629" t="s">
        <v>41</v>
      </c>
      <c r="D1179" s="630"/>
      <c r="E1179" s="630"/>
      <c r="F1179" s="630"/>
      <c r="G1179" s="630"/>
      <c r="H1179" s="631"/>
      <c r="I1179" s="161"/>
      <c r="J1179" s="162"/>
      <c r="K1179" s="255">
        <f>SUM(K1178)</f>
        <v>158906580</v>
      </c>
      <c r="L1179" s="248"/>
      <c r="M1179" s="202"/>
      <c r="N1179" s="629" t="s">
        <v>41</v>
      </c>
      <c r="O1179" s="630"/>
      <c r="P1179" s="630"/>
      <c r="Q1179" s="630"/>
      <c r="R1179" s="630"/>
      <c r="S1179" s="631"/>
      <c r="T1179" s="161"/>
      <c r="U1179" s="162"/>
    </row>
    <row r="1180" spans="1:21" ht="16.5" customHeight="1">
      <c r="A1180" s="233"/>
      <c r="B1180" s="239"/>
      <c r="C1180" s="159">
        <v>14</v>
      </c>
      <c r="D1180" s="159" t="s">
        <v>651</v>
      </c>
      <c r="E1180" s="159" t="s">
        <v>21</v>
      </c>
      <c r="F1180" s="159"/>
      <c r="G1180" s="159" t="s">
        <v>652</v>
      </c>
      <c r="H1180" s="159"/>
      <c r="I1180" s="213"/>
      <c r="J1180" s="214"/>
      <c r="K1180" s="356"/>
      <c r="L1180" s="248"/>
      <c r="M1180" s="202"/>
      <c r="N1180" s="159">
        <v>15</v>
      </c>
      <c r="O1180" s="159" t="s">
        <v>651</v>
      </c>
      <c r="P1180" s="159" t="s">
        <v>21</v>
      </c>
      <c r="Q1180" s="159"/>
      <c r="R1180" s="159" t="s">
        <v>652</v>
      </c>
      <c r="S1180" s="159"/>
      <c r="T1180" s="213"/>
      <c r="U1180" s="214"/>
    </row>
    <row r="1181" spans="1:21" ht="16.5" customHeight="1">
      <c r="A1181" s="233"/>
      <c r="B1181" s="239"/>
      <c r="C1181" s="163">
        <v>15</v>
      </c>
      <c r="D1181" s="163" t="s">
        <v>653</v>
      </c>
      <c r="E1181" s="163"/>
      <c r="F1181" s="163" t="s">
        <v>21</v>
      </c>
      <c r="G1181" s="155" t="s">
        <v>654</v>
      </c>
      <c r="H1181" s="163" t="s">
        <v>32</v>
      </c>
      <c r="I1181" s="161">
        <v>1</v>
      </c>
      <c r="J1181" s="206">
        <v>14595391</v>
      </c>
      <c r="K1181" s="158">
        <f>I1181*J1181</f>
        <v>14595391</v>
      </c>
      <c r="L1181" s="248"/>
      <c r="M1181" s="202"/>
      <c r="N1181" s="163">
        <v>16</v>
      </c>
      <c r="O1181" s="163" t="s">
        <v>653</v>
      </c>
      <c r="P1181" s="163"/>
      <c r="Q1181" s="163" t="s">
        <v>21</v>
      </c>
      <c r="R1181" s="155" t="s">
        <v>654</v>
      </c>
      <c r="S1181" s="163" t="s">
        <v>32</v>
      </c>
      <c r="T1181" s="161">
        <v>1</v>
      </c>
      <c r="U1181" s="206">
        <v>14595391</v>
      </c>
    </row>
    <row r="1182" spans="1:21" ht="16.5" customHeight="1">
      <c r="A1182" s="233"/>
      <c r="B1182" s="239"/>
      <c r="C1182" s="629" t="s">
        <v>41</v>
      </c>
      <c r="D1182" s="630"/>
      <c r="E1182" s="630"/>
      <c r="F1182" s="630"/>
      <c r="G1182" s="630"/>
      <c r="H1182" s="631"/>
      <c r="I1182" s="161"/>
      <c r="J1182" s="162"/>
      <c r="K1182" s="255">
        <f>SUM(K1181)</f>
        <v>14595391</v>
      </c>
      <c r="L1182" s="248"/>
      <c r="M1182" s="202"/>
      <c r="N1182" s="629" t="s">
        <v>41</v>
      </c>
      <c r="O1182" s="630"/>
      <c r="P1182" s="630"/>
      <c r="Q1182" s="630"/>
      <c r="R1182" s="630"/>
      <c r="S1182" s="631"/>
      <c r="T1182" s="161"/>
      <c r="U1182" s="162"/>
    </row>
    <row r="1183" spans="1:21" ht="16.5" customHeight="1">
      <c r="A1183" s="233"/>
      <c r="B1183" s="239"/>
      <c r="C1183" s="159">
        <v>16</v>
      </c>
      <c r="D1183" s="159" t="s">
        <v>168</v>
      </c>
      <c r="E1183" s="159" t="s">
        <v>21</v>
      </c>
      <c r="F1183" s="159"/>
      <c r="G1183" s="159" t="s">
        <v>169</v>
      </c>
      <c r="H1183" s="159"/>
      <c r="I1183" s="213"/>
      <c r="J1183" s="214"/>
      <c r="K1183" s="356"/>
      <c r="L1183" s="248"/>
      <c r="M1183" s="202"/>
      <c r="N1183" s="159">
        <v>17</v>
      </c>
      <c r="O1183" s="159" t="s">
        <v>168</v>
      </c>
      <c r="P1183" s="159" t="s">
        <v>21</v>
      </c>
      <c r="Q1183" s="159"/>
      <c r="R1183" s="159" t="s">
        <v>169</v>
      </c>
      <c r="S1183" s="159"/>
      <c r="T1183" s="213"/>
      <c r="U1183" s="214"/>
    </row>
    <row r="1184" spans="1:21" ht="16.5" customHeight="1">
      <c r="A1184" s="233"/>
      <c r="B1184" s="243"/>
      <c r="C1184" s="163">
        <v>17</v>
      </c>
      <c r="D1184" s="163" t="s">
        <v>333</v>
      </c>
      <c r="E1184" s="163"/>
      <c r="F1184" s="163" t="s">
        <v>21</v>
      </c>
      <c r="G1184" s="155" t="s">
        <v>334</v>
      </c>
      <c r="H1184" s="163" t="s">
        <v>32</v>
      </c>
      <c r="I1184" s="161">
        <v>6</v>
      </c>
      <c r="J1184" s="206">
        <v>21588318.360000003</v>
      </c>
      <c r="K1184" s="158">
        <f>I1184*J1184</f>
        <v>129529910.16000003</v>
      </c>
      <c r="L1184" s="248"/>
      <c r="M1184" s="202"/>
      <c r="N1184" s="163">
        <v>18</v>
      </c>
      <c r="O1184" s="163" t="s">
        <v>333</v>
      </c>
      <c r="P1184" s="163"/>
      <c r="Q1184" s="163" t="s">
        <v>21</v>
      </c>
      <c r="R1184" s="155" t="s">
        <v>334</v>
      </c>
      <c r="S1184" s="163" t="s">
        <v>32</v>
      </c>
      <c r="T1184" s="161">
        <v>6</v>
      </c>
      <c r="U1184" s="206">
        <v>21588318.360000003</v>
      </c>
    </row>
    <row r="1185" spans="1:21" ht="16.5" customHeight="1">
      <c r="A1185" s="233"/>
      <c r="B1185" s="239"/>
      <c r="C1185" s="629" t="s">
        <v>41</v>
      </c>
      <c r="D1185" s="630"/>
      <c r="E1185" s="630"/>
      <c r="F1185" s="630"/>
      <c r="G1185" s="630"/>
      <c r="H1185" s="631"/>
      <c r="I1185" s="161"/>
      <c r="J1185" s="162"/>
      <c r="K1185" s="255">
        <f>SUM(K1184)</f>
        <v>129529910.16000003</v>
      </c>
      <c r="L1185" s="248"/>
      <c r="M1185" s="202"/>
      <c r="N1185" s="629" t="s">
        <v>41</v>
      </c>
      <c r="O1185" s="630"/>
      <c r="P1185" s="630"/>
      <c r="Q1185" s="630"/>
      <c r="R1185" s="630"/>
      <c r="S1185" s="631"/>
      <c r="T1185" s="161"/>
      <c r="U1185" s="162"/>
    </row>
    <row r="1186" spans="1:21" ht="16.5" customHeight="1">
      <c r="A1186" s="233"/>
      <c r="B1186" s="239"/>
      <c r="C1186" s="159">
        <v>18</v>
      </c>
      <c r="D1186" s="159" t="s">
        <v>44</v>
      </c>
      <c r="E1186" s="159" t="s">
        <v>21</v>
      </c>
      <c r="F1186" s="159"/>
      <c r="G1186" s="159" t="s">
        <v>45</v>
      </c>
      <c r="H1186" s="159"/>
      <c r="I1186" s="213"/>
      <c r="J1186" s="214"/>
      <c r="K1186" s="356"/>
      <c r="L1186" s="248"/>
      <c r="M1186" s="202"/>
      <c r="N1186" s="159">
        <v>19</v>
      </c>
      <c r="O1186" s="159" t="s">
        <v>44</v>
      </c>
      <c r="P1186" s="159" t="s">
        <v>21</v>
      </c>
      <c r="Q1186" s="159"/>
      <c r="R1186" s="159" t="s">
        <v>45</v>
      </c>
      <c r="S1186" s="159"/>
      <c r="T1186" s="213"/>
      <c r="U1186" s="214"/>
    </row>
    <row r="1187" spans="1:21" ht="16.5" customHeight="1">
      <c r="A1187" s="233"/>
      <c r="B1187" s="239"/>
      <c r="C1187" s="163">
        <v>19</v>
      </c>
      <c r="D1187" s="163" t="s">
        <v>655</v>
      </c>
      <c r="E1187" s="163"/>
      <c r="F1187" s="163" t="s">
        <v>21</v>
      </c>
      <c r="G1187" s="155" t="s">
        <v>656</v>
      </c>
      <c r="H1187" s="163" t="s">
        <v>32</v>
      </c>
      <c r="I1187" s="161">
        <v>1</v>
      </c>
      <c r="J1187" s="206">
        <v>49957137</v>
      </c>
      <c r="K1187" s="158">
        <f>I1187*J1187</f>
        <v>49957137</v>
      </c>
      <c r="L1187" s="248"/>
      <c r="M1187" s="202"/>
      <c r="N1187" s="163">
        <v>20</v>
      </c>
      <c r="O1187" s="163" t="s">
        <v>655</v>
      </c>
      <c r="P1187" s="163"/>
      <c r="Q1187" s="163" t="s">
        <v>21</v>
      </c>
      <c r="R1187" s="155" t="s">
        <v>656</v>
      </c>
      <c r="S1187" s="163" t="s">
        <v>32</v>
      </c>
      <c r="T1187" s="161">
        <v>1</v>
      </c>
      <c r="U1187" s="206">
        <v>47942736.659999996</v>
      </c>
    </row>
    <row r="1188" spans="1:21" ht="16.5" customHeight="1">
      <c r="A1188" s="233"/>
      <c r="B1188" s="239"/>
      <c r="C1188" s="629" t="s">
        <v>41</v>
      </c>
      <c r="D1188" s="630"/>
      <c r="E1188" s="630"/>
      <c r="F1188" s="630"/>
      <c r="G1188" s="630"/>
      <c r="H1188" s="631"/>
      <c r="I1188" s="161"/>
      <c r="J1188" s="162"/>
      <c r="K1188" s="255">
        <f>SUM(K1187)</f>
        <v>49957137</v>
      </c>
      <c r="L1188" s="248"/>
      <c r="M1188" s="202"/>
      <c r="N1188" s="629" t="s">
        <v>41</v>
      </c>
      <c r="O1188" s="630"/>
      <c r="P1188" s="630"/>
      <c r="Q1188" s="630"/>
      <c r="R1188" s="630"/>
      <c r="S1188" s="631"/>
      <c r="T1188" s="161"/>
      <c r="U1188" s="162"/>
    </row>
    <row r="1189" spans="1:21" ht="16.5" customHeight="1">
      <c r="A1189" s="233"/>
      <c r="B1189" s="239"/>
      <c r="C1189" s="159">
        <v>20</v>
      </c>
      <c r="D1189" s="159" t="s">
        <v>657</v>
      </c>
      <c r="E1189" s="159" t="s">
        <v>21</v>
      </c>
      <c r="F1189" s="159"/>
      <c r="G1189" s="159" t="s">
        <v>658</v>
      </c>
      <c r="H1189" s="159"/>
      <c r="I1189" s="213"/>
      <c r="J1189" s="214"/>
      <c r="K1189" s="356"/>
      <c r="L1189" s="248"/>
      <c r="M1189" s="202"/>
      <c r="N1189" s="159">
        <v>21</v>
      </c>
      <c r="O1189" s="159" t="s">
        <v>657</v>
      </c>
      <c r="P1189" s="159" t="s">
        <v>21</v>
      </c>
      <c r="Q1189" s="159"/>
      <c r="R1189" s="159" t="s">
        <v>658</v>
      </c>
      <c r="S1189" s="159"/>
      <c r="T1189" s="213"/>
      <c r="U1189" s="214"/>
    </row>
    <row r="1190" spans="1:21" ht="16.5" customHeight="1">
      <c r="A1190" s="233"/>
      <c r="B1190" s="243"/>
      <c r="C1190" s="163">
        <v>21</v>
      </c>
      <c r="D1190" s="163" t="s">
        <v>659</v>
      </c>
      <c r="E1190" s="163"/>
      <c r="F1190" s="163" t="s">
        <v>21</v>
      </c>
      <c r="G1190" s="155" t="s">
        <v>660</v>
      </c>
      <c r="H1190" s="163" t="s">
        <v>32</v>
      </c>
      <c r="I1190" s="161">
        <v>2</v>
      </c>
      <c r="J1190" s="206">
        <v>142070292</v>
      </c>
      <c r="K1190" s="158">
        <f>I1190*J1190</f>
        <v>284140584</v>
      </c>
      <c r="L1190" s="248"/>
      <c r="M1190" s="202"/>
      <c r="N1190" s="163">
        <v>22</v>
      </c>
      <c r="O1190" s="163" t="s">
        <v>659</v>
      </c>
      <c r="P1190" s="163"/>
      <c r="Q1190" s="163" t="s">
        <v>21</v>
      </c>
      <c r="R1190" s="155" t="s">
        <v>660</v>
      </c>
      <c r="S1190" s="163" t="s">
        <v>32</v>
      </c>
      <c r="T1190" s="161">
        <v>2</v>
      </c>
      <c r="U1190" s="206">
        <v>142070292</v>
      </c>
    </row>
    <row r="1191" spans="1:21" ht="16.5" customHeight="1">
      <c r="A1191" s="233"/>
      <c r="B1191" s="239"/>
      <c r="C1191" s="629" t="s">
        <v>41</v>
      </c>
      <c r="D1191" s="630"/>
      <c r="E1191" s="630"/>
      <c r="F1191" s="630"/>
      <c r="G1191" s="630"/>
      <c r="H1191" s="631"/>
      <c r="I1191" s="161"/>
      <c r="J1191" s="162"/>
      <c r="K1191" s="255">
        <f>SUM(K1190)</f>
        <v>284140584</v>
      </c>
      <c r="L1191" s="248"/>
      <c r="M1191" s="202"/>
      <c r="N1191" s="629" t="s">
        <v>41</v>
      </c>
      <c r="O1191" s="630"/>
      <c r="P1191" s="630"/>
      <c r="Q1191" s="630"/>
      <c r="R1191" s="630"/>
      <c r="S1191" s="631"/>
      <c r="T1191" s="161"/>
      <c r="U1191" s="162"/>
    </row>
    <row r="1192" spans="1:21" ht="16.5" customHeight="1">
      <c r="A1192" s="233"/>
      <c r="B1192" s="239"/>
      <c r="C1192" s="159">
        <v>22</v>
      </c>
      <c r="D1192" s="159" t="s">
        <v>284</v>
      </c>
      <c r="E1192" s="159" t="s">
        <v>21</v>
      </c>
      <c r="F1192" s="159"/>
      <c r="G1192" s="159" t="s">
        <v>285</v>
      </c>
      <c r="H1192" s="159"/>
      <c r="I1192" s="213"/>
      <c r="J1192" s="214"/>
      <c r="K1192" s="356"/>
      <c r="L1192" s="248"/>
      <c r="M1192" s="202"/>
      <c r="N1192" s="159">
        <v>23</v>
      </c>
      <c r="O1192" s="159" t="s">
        <v>284</v>
      </c>
      <c r="P1192" s="159" t="s">
        <v>21</v>
      </c>
      <c r="Q1192" s="159"/>
      <c r="R1192" s="159" t="s">
        <v>285</v>
      </c>
      <c r="S1192" s="159"/>
      <c r="T1192" s="213"/>
      <c r="U1192" s="214"/>
    </row>
    <row r="1193" spans="1:21" ht="16.5" customHeight="1">
      <c r="A1193" s="233"/>
      <c r="B1193" s="239"/>
      <c r="C1193" s="163">
        <v>23</v>
      </c>
      <c r="D1193" s="163" t="s">
        <v>286</v>
      </c>
      <c r="E1193" s="163"/>
      <c r="F1193" s="163" t="s">
        <v>21</v>
      </c>
      <c r="G1193" s="155" t="s">
        <v>287</v>
      </c>
      <c r="H1193" s="163" t="s">
        <v>32</v>
      </c>
      <c r="I1193" s="161">
        <v>1</v>
      </c>
      <c r="J1193" s="206">
        <v>3897250</v>
      </c>
      <c r="K1193" s="158">
        <f>I1193*J1193</f>
        <v>3897250</v>
      </c>
      <c r="L1193" s="248"/>
      <c r="M1193" s="202"/>
      <c r="N1193" s="163">
        <v>24</v>
      </c>
      <c r="O1193" s="163" t="s">
        <v>286</v>
      </c>
      <c r="P1193" s="163"/>
      <c r="Q1193" s="163" t="s">
        <v>21</v>
      </c>
      <c r="R1193" s="155" t="s">
        <v>287</v>
      </c>
      <c r="S1193" s="163" t="s">
        <v>32</v>
      </c>
      <c r="T1193" s="161">
        <v>1</v>
      </c>
      <c r="U1193" s="206">
        <v>3897250</v>
      </c>
    </row>
    <row r="1194" spans="1:21" ht="16.5" customHeight="1">
      <c r="A1194" s="233"/>
      <c r="B1194" s="239"/>
      <c r="C1194" s="629" t="s">
        <v>41</v>
      </c>
      <c r="D1194" s="630"/>
      <c r="E1194" s="630"/>
      <c r="F1194" s="630"/>
      <c r="G1194" s="630"/>
      <c r="H1194" s="631"/>
      <c r="I1194" s="161"/>
      <c r="J1194" s="162"/>
      <c r="K1194" s="255">
        <f>SUM(K1193)</f>
        <v>3897250</v>
      </c>
      <c r="L1194" s="248"/>
      <c r="M1194" s="202"/>
      <c r="N1194" s="629" t="s">
        <v>41</v>
      </c>
      <c r="O1194" s="630"/>
      <c r="P1194" s="630"/>
      <c r="Q1194" s="630"/>
      <c r="R1194" s="630"/>
      <c r="S1194" s="631"/>
      <c r="T1194" s="161"/>
      <c r="U1194" s="162"/>
    </row>
    <row r="1195" spans="1:21" ht="16.5" customHeight="1">
      <c r="A1195" s="233"/>
      <c r="B1195" s="239"/>
      <c r="C1195" s="644" t="s">
        <v>52</v>
      </c>
      <c r="D1195" s="645"/>
      <c r="E1195" s="645"/>
      <c r="F1195" s="645"/>
      <c r="G1195" s="645"/>
      <c r="H1195" s="645"/>
      <c r="I1195" s="645"/>
      <c r="J1195" s="681"/>
      <c r="K1195" s="319">
        <f>ROUNDUP(K1166+K1169+K1176+K1179+K1182+K1185+K1188+K1191+K1194,0)</f>
        <v>810788888</v>
      </c>
      <c r="L1195" s="248"/>
      <c r="M1195" s="202"/>
      <c r="N1195" s="644" t="s">
        <v>52</v>
      </c>
      <c r="O1195" s="645"/>
      <c r="P1195" s="645"/>
      <c r="Q1195" s="645"/>
      <c r="R1195" s="645"/>
      <c r="S1195" s="645"/>
      <c r="T1195" s="645"/>
      <c r="U1195" s="681"/>
    </row>
    <row r="1196" spans="1:21" ht="16.5" customHeight="1">
      <c r="A1196" s="233"/>
      <c r="B1196" s="239"/>
      <c r="C1196" s="235"/>
      <c r="D1196" s="235"/>
      <c r="E1196" s="235"/>
      <c r="F1196" s="235"/>
      <c r="G1196" s="235"/>
      <c r="H1196" s="235"/>
      <c r="I1196" s="235"/>
      <c r="J1196" s="235"/>
      <c r="K1196" s="235"/>
      <c r="L1196" s="248"/>
      <c r="M1196" s="202"/>
      <c r="N1196" s="235"/>
      <c r="O1196" s="235"/>
      <c r="P1196" s="235"/>
      <c r="Q1196" s="235"/>
      <c r="R1196" s="235"/>
      <c r="S1196" s="235"/>
      <c r="T1196" s="235"/>
      <c r="U1196" s="235"/>
    </row>
    <row r="1197" spans="1:21" ht="30.75" customHeight="1">
      <c r="A1197" s="233"/>
      <c r="B1197" s="247">
        <v>19</v>
      </c>
      <c r="C1197" s="647" t="s">
        <v>661</v>
      </c>
      <c r="D1197" s="633"/>
      <c r="E1197" s="633"/>
      <c r="F1197" s="633"/>
      <c r="G1197" s="633"/>
      <c r="H1197" s="633"/>
      <c r="I1197" s="633"/>
      <c r="J1197" s="633"/>
      <c r="K1197" s="633"/>
      <c r="L1197" s="248"/>
      <c r="M1197" s="202"/>
      <c r="N1197" s="647" t="s">
        <v>661</v>
      </c>
      <c r="O1197" s="633"/>
      <c r="P1197" s="633"/>
      <c r="Q1197" s="633"/>
      <c r="R1197" s="633"/>
      <c r="S1197" s="633"/>
      <c r="T1197" s="633"/>
      <c r="U1197" s="633"/>
    </row>
    <row r="1198" spans="1:21" ht="16.5" customHeight="1">
      <c r="A1198" s="233"/>
      <c r="B1198" s="239"/>
      <c r="C1198" s="644" t="s">
        <v>10</v>
      </c>
      <c r="D1198" s="645"/>
      <c r="E1198" s="645"/>
      <c r="F1198" s="645"/>
      <c r="G1198" s="645"/>
      <c r="H1198" s="645"/>
      <c r="I1198" s="645"/>
      <c r="J1198" s="645"/>
      <c r="K1198" s="646"/>
      <c r="L1198" s="248"/>
      <c r="M1198" s="202"/>
      <c r="N1198" s="644" t="s">
        <v>10</v>
      </c>
      <c r="O1198" s="645"/>
      <c r="P1198" s="645"/>
      <c r="Q1198" s="645"/>
      <c r="R1198" s="645"/>
      <c r="S1198" s="645"/>
      <c r="T1198" s="645"/>
      <c r="U1198" s="646"/>
    </row>
    <row r="1199" spans="1:21" ht="18" customHeight="1">
      <c r="A1199" s="233"/>
      <c r="B1199" s="239"/>
      <c r="C1199" s="641" t="s">
        <v>11</v>
      </c>
      <c r="D1199" s="635" t="s">
        <v>12</v>
      </c>
      <c r="E1199" s="637" t="s">
        <v>13</v>
      </c>
      <c r="F1199" s="638"/>
      <c r="G1199" s="641" t="s">
        <v>14</v>
      </c>
      <c r="H1199" s="635" t="s">
        <v>15</v>
      </c>
      <c r="I1199" s="635" t="s">
        <v>16</v>
      </c>
      <c r="J1199" s="643" t="s">
        <v>17</v>
      </c>
      <c r="K1199" s="648" t="s">
        <v>18</v>
      </c>
      <c r="L1199" s="248"/>
      <c r="M1199" s="202"/>
      <c r="N1199" s="641" t="s">
        <v>11</v>
      </c>
      <c r="O1199" s="635" t="s">
        <v>12</v>
      </c>
      <c r="P1199" s="637" t="s">
        <v>13</v>
      </c>
      <c r="Q1199" s="638"/>
      <c r="R1199" s="641" t="s">
        <v>14</v>
      </c>
      <c r="S1199" s="635" t="s">
        <v>15</v>
      </c>
      <c r="T1199" s="635" t="s">
        <v>16</v>
      </c>
      <c r="U1199" s="643" t="s">
        <v>17</v>
      </c>
    </row>
    <row r="1200" spans="1:21" ht="16.5" customHeight="1">
      <c r="A1200" s="233"/>
      <c r="B1200" s="239"/>
      <c r="C1200" s="642"/>
      <c r="D1200" s="636"/>
      <c r="E1200" s="154" t="s">
        <v>19</v>
      </c>
      <c r="F1200" s="154" t="s">
        <v>20</v>
      </c>
      <c r="G1200" s="642"/>
      <c r="H1200" s="636"/>
      <c r="I1200" s="636"/>
      <c r="J1200" s="636"/>
      <c r="K1200" s="649"/>
      <c r="L1200" s="248"/>
      <c r="M1200" s="202"/>
      <c r="N1200" s="642"/>
      <c r="O1200" s="636"/>
      <c r="P1200" s="154" t="s">
        <v>19</v>
      </c>
      <c r="Q1200" s="154" t="s">
        <v>20</v>
      </c>
      <c r="R1200" s="642"/>
      <c r="S1200" s="636"/>
      <c r="T1200" s="636"/>
      <c r="U1200" s="636"/>
    </row>
    <row r="1201" spans="1:21" ht="16.5" customHeight="1">
      <c r="A1201" s="233"/>
      <c r="B1201" s="239"/>
      <c r="C1201" s="159">
        <v>1</v>
      </c>
      <c r="D1201" s="159">
        <v>2.1</v>
      </c>
      <c r="E1201" s="159" t="s">
        <v>21</v>
      </c>
      <c r="F1201" s="159"/>
      <c r="G1201" s="159" t="s">
        <v>65</v>
      </c>
      <c r="H1201" s="159"/>
      <c r="I1201" s="159"/>
      <c r="J1201" s="159"/>
      <c r="K1201" s="250"/>
      <c r="L1201" s="248"/>
      <c r="M1201" s="202"/>
      <c r="N1201" s="159">
        <v>1</v>
      </c>
      <c r="O1201" s="159">
        <v>3</v>
      </c>
      <c r="P1201" s="159" t="s">
        <v>21</v>
      </c>
      <c r="Q1201" s="159"/>
      <c r="R1201" s="159" t="s">
        <v>381</v>
      </c>
      <c r="S1201" s="159"/>
      <c r="T1201" s="159"/>
      <c r="U1201" s="159"/>
    </row>
    <row r="1202" spans="1:21" ht="16.5" customHeight="1">
      <c r="A1202" s="233"/>
      <c r="B1202" s="239"/>
      <c r="C1202" s="269">
        <v>2</v>
      </c>
      <c r="D1202" s="270" t="s">
        <v>68</v>
      </c>
      <c r="E1202" s="270"/>
      <c r="F1202" s="270"/>
      <c r="G1202" s="271" t="s">
        <v>69</v>
      </c>
      <c r="H1202" s="270"/>
      <c r="I1202" s="270"/>
      <c r="J1202" s="270"/>
      <c r="K1202" s="272"/>
      <c r="L1202" s="248"/>
      <c r="M1202" s="202"/>
      <c r="N1202" s="269">
        <v>2</v>
      </c>
      <c r="O1202" s="270"/>
      <c r="P1202" s="270"/>
      <c r="Q1202" s="270"/>
      <c r="R1202" s="271" t="s">
        <v>382</v>
      </c>
      <c r="S1202" s="270"/>
      <c r="T1202" s="270"/>
      <c r="U1202" s="270"/>
    </row>
    <row r="1203" spans="1:21" ht="16.5" customHeight="1">
      <c r="A1203" s="233"/>
      <c r="B1203" s="239"/>
      <c r="C1203" s="275">
        <v>3</v>
      </c>
      <c r="D1203" s="178" t="s">
        <v>71</v>
      </c>
      <c r="E1203" s="178"/>
      <c r="F1203" s="178" t="s">
        <v>21</v>
      </c>
      <c r="G1203" s="155" t="s">
        <v>72</v>
      </c>
      <c r="H1203" s="178" t="s">
        <v>73</v>
      </c>
      <c r="I1203" s="177">
        <v>2354.5600000000004</v>
      </c>
      <c r="J1203" s="180">
        <v>13594</v>
      </c>
      <c r="K1203" s="174">
        <f>I1203*J1203</f>
        <v>32007888.640000004</v>
      </c>
      <c r="L1203" s="248"/>
      <c r="M1203" s="202"/>
      <c r="N1203" s="275">
        <v>3</v>
      </c>
      <c r="O1203" s="178">
        <v>3.1</v>
      </c>
      <c r="P1203" s="178"/>
      <c r="Q1203" s="178" t="s">
        <v>21</v>
      </c>
      <c r="R1203" s="155" t="s">
        <v>75</v>
      </c>
      <c r="S1203" s="178" t="s">
        <v>73</v>
      </c>
      <c r="T1203" s="177">
        <v>2354.5600000000004</v>
      </c>
      <c r="U1203" s="180">
        <v>24872</v>
      </c>
    </row>
    <row r="1204" spans="1:21" ht="16.5" customHeight="1">
      <c r="A1204" s="233"/>
      <c r="B1204" s="239"/>
      <c r="C1204" s="269">
        <v>4</v>
      </c>
      <c r="D1204" s="270" t="s">
        <v>76</v>
      </c>
      <c r="E1204" s="270"/>
      <c r="F1204" s="270"/>
      <c r="G1204" s="271" t="s">
        <v>77</v>
      </c>
      <c r="H1204" s="270"/>
      <c r="I1204" s="270"/>
      <c r="J1204" s="270"/>
      <c r="K1204" s="272"/>
      <c r="L1204" s="248"/>
      <c r="M1204" s="202"/>
      <c r="N1204" s="269">
        <v>4</v>
      </c>
      <c r="O1204" s="270"/>
      <c r="P1204" s="270"/>
      <c r="Q1204" s="270"/>
      <c r="R1204" s="271" t="s">
        <v>662</v>
      </c>
      <c r="S1204" s="270"/>
      <c r="T1204" s="270"/>
      <c r="U1204" s="270"/>
    </row>
    <row r="1205" spans="1:21" ht="16.5" customHeight="1">
      <c r="A1205" s="233"/>
      <c r="B1205" s="239"/>
      <c r="C1205" s="275">
        <v>5</v>
      </c>
      <c r="D1205" s="178" t="s">
        <v>448</v>
      </c>
      <c r="E1205" s="178"/>
      <c r="F1205" s="178" t="s">
        <v>21</v>
      </c>
      <c r="G1205" s="155" t="s">
        <v>449</v>
      </c>
      <c r="H1205" s="178" t="s">
        <v>73</v>
      </c>
      <c r="I1205" s="177">
        <v>2354.5600000000004</v>
      </c>
      <c r="J1205" s="167">
        <v>16422</v>
      </c>
      <c r="K1205" s="174">
        <f>I1205*J1205</f>
        <v>38666584.320000008</v>
      </c>
      <c r="L1205" s="248"/>
      <c r="M1205" s="202"/>
      <c r="N1205" s="275">
        <v>5</v>
      </c>
      <c r="O1205" s="178">
        <v>3.4</v>
      </c>
      <c r="P1205" s="178"/>
      <c r="Q1205" s="178" t="s">
        <v>21</v>
      </c>
      <c r="R1205" s="155" t="s">
        <v>75</v>
      </c>
      <c r="S1205" s="178" t="s">
        <v>73</v>
      </c>
      <c r="T1205" s="177">
        <v>2354.5600000000004</v>
      </c>
      <c r="U1205" s="167">
        <v>31345</v>
      </c>
    </row>
    <row r="1206" spans="1:21" ht="16.5" customHeight="1">
      <c r="A1206" s="233"/>
      <c r="B1206" s="239"/>
      <c r="C1206" s="269">
        <v>6</v>
      </c>
      <c r="D1206" s="270" t="s">
        <v>336</v>
      </c>
      <c r="E1206" s="270"/>
      <c r="F1206" s="270"/>
      <c r="G1206" s="271" t="s">
        <v>337</v>
      </c>
      <c r="H1206" s="270"/>
      <c r="I1206" s="270"/>
      <c r="J1206" s="270"/>
      <c r="K1206" s="272"/>
      <c r="L1206" s="248"/>
      <c r="M1206" s="202"/>
      <c r="N1206" s="269">
        <v>7</v>
      </c>
      <c r="O1206" s="270"/>
      <c r="P1206" s="270"/>
      <c r="Q1206" s="270"/>
      <c r="R1206" s="271" t="s">
        <v>663</v>
      </c>
      <c r="S1206" s="270"/>
      <c r="T1206" s="270"/>
      <c r="U1206" s="270"/>
    </row>
    <row r="1207" spans="1:21" ht="16.5" customHeight="1">
      <c r="A1207" s="233"/>
      <c r="B1207" s="239"/>
      <c r="C1207" s="275">
        <v>7</v>
      </c>
      <c r="D1207" s="178" t="s">
        <v>338</v>
      </c>
      <c r="E1207" s="178"/>
      <c r="F1207" s="178" t="s">
        <v>21</v>
      </c>
      <c r="G1207" s="155" t="s">
        <v>339</v>
      </c>
      <c r="H1207" s="178" t="s">
        <v>73</v>
      </c>
      <c r="I1207" s="177">
        <v>7063.68</v>
      </c>
      <c r="J1207" s="180">
        <v>8298</v>
      </c>
      <c r="K1207" s="174">
        <f>I1207*J1207</f>
        <v>58614416.640000001</v>
      </c>
      <c r="L1207" s="248"/>
      <c r="M1207" s="202"/>
      <c r="N1207" s="275">
        <v>8</v>
      </c>
      <c r="O1207" s="178">
        <v>4.0999999999999996</v>
      </c>
      <c r="P1207" s="178"/>
      <c r="Q1207" s="178" t="s">
        <v>21</v>
      </c>
      <c r="R1207" s="155" t="s">
        <v>464</v>
      </c>
      <c r="S1207" s="178" t="s">
        <v>73</v>
      </c>
      <c r="T1207" s="177">
        <v>7063.68</v>
      </c>
      <c r="U1207" s="180">
        <v>19283</v>
      </c>
    </row>
    <row r="1208" spans="1:21" ht="16.5" customHeight="1">
      <c r="A1208" s="233"/>
      <c r="B1208" s="239"/>
      <c r="C1208" s="639" t="s">
        <v>41</v>
      </c>
      <c r="D1208" s="640"/>
      <c r="E1208" s="640"/>
      <c r="F1208" s="640"/>
      <c r="G1208" s="640"/>
      <c r="H1208" s="153"/>
      <c r="I1208" s="175"/>
      <c r="J1208" s="179"/>
      <c r="K1208" s="279">
        <f>SUM(K1202:K1207)</f>
        <v>129288889.60000001</v>
      </c>
      <c r="L1208" s="248"/>
      <c r="M1208" s="202"/>
      <c r="N1208" s="639" t="s">
        <v>41</v>
      </c>
      <c r="O1208" s="640"/>
      <c r="P1208" s="640"/>
      <c r="Q1208" s="640"/>
      <c r="R1208" s="640"/>
      <c r="S1208" s="153"/>
      <c r="T1208" s="175"/>
      <c r="U1208" s="179"/>
    </row>
    <row r="1209" spans="1:21" ht="16.5" customHeight="1">
      <c r="A1209" s="233"/>
      <c r="B1209" s="239"/>
      <c r="C1209" s="159">
        <v>8</v>
      </c>
      <c r="D1209" s="159">
        <v>2.2000000000000002</v>
      </c>
      <c r="E1209" s="159" t="s">
        <v>21</v>
      </c>
      <c r="F1209" s="159"/>
      <c r="G1209" s="159" t="s">
        <v>22</v>
      </c>
      <c r="H1209" s="159"/>
      <c r="I1209" s="159"/>
      <c r="J1209" s="159"/>
      <c r="K1209" s="250"/>
      <c r="L1209" s="248"/>
      <c r="M1209" s="202"/>
      <c r="N1209" s="159">
        <v>9</v>
      </c>
      <c r="O1209" s="159"/>
      <c r="P1209" s="159" t="s">
        <v>21</v>
      </c>
      <c r="Q1209" s="159"/>
      <c r="R1209" s="159" t="s">
        <v>22</v>
      </c>
      <c r="S1209" s="159"/>
      <c r="T1209" s="159"/>
      <c r="U1209" s="159"/>
    </row>
    <row r="1210" spans="1:21" ht="34.5" customHeight="1">
      <c r="A1210" s="233"/>
      <c r="B1210" s="239"/>
      <c r="C1210" s="163">
        <v>9</v>
      </c>
      <c r="D1210" s="163" t="s">
        <v>83</v>
      </c>
      <c r="E1210" s="163"/>
      <c r="F1210" s="163" t="s">
        <v>21</v>
      </c>
      <c r="G1210" s="155" t="s">
        <v>84</v>
      </c>
      <c r="H1210" s="163" t="s">
        <v>85</v>
      </c>
      <c r="I1210" s="209">
        <v>6977.8000000000011</v>
      </c>
      <c r="J1210" s="157">
        <v>20619</v>
      </c>
      <c r="K1210" s="345">
        <f>I1210*J1210</f>
        <v>143875258.20000002</v>
      </c>
      <c r="L1210" s="248"/>
      <c r="M1210" s="202"/>
      <c r="N1210" s="163">
        <v>10</v>
      </c>
      <c r="O1210" s="163" t="s">
        <v>86</v>
      </c>
      <c r="P1210" s="163"/>
      <c r="Q1210" s="163" t="s">
        <v>21</v>
      </c>
      <c r="R1210" s="155" t="s">
        <v>84</v>
      </c>
      <c r="S1210" s="163" t="s">
        <v>88</v>
      </c>
      <c r="T1210" s="209">
        <v>6977.8000000000011</v>
      </c>
      <c r="U1210" s="157">
        <v>20619</v>
      </c>
    </row>
    <row r="1211" spans="1:21" ht="16.5" customHeight="1">
      <c r="A1211" s="233"/>
      <c r="B1211" s="239"/>
      <c r="C1211" s="629" t="s">
        <v>41</v>
      </c>
      <c r="D1211" s="630"/>
      <c r="E1211" s="630"/>
      <c r="F1211" s="630"/>
      <c r="G1211" s="630"/>
      <c r="H1211" s="631"/>
      <c r="I1211" s="282"/>
      <c r="J1211" s="282"/>
      <c r="K1211" s="255">
        <f>SUM(K1210)</f>
        <v>143875258.20000002</v>
      </c>
      <c r="L1211" s="248"/>
      <c r="M1211" s="202"/>
      <c r="N1211" s="629" t="s">
        <v>41</v>
      </c>
      <c r="O1211" s="630"/>
      <c r="P1211" s="630"/>
      <c r="Q1211" s="630"/>
      <c r="R1211" s="630"/>
      <c r="S1211" s="631"/>
      <c r="T1211" s="282"/>
      <c r="U1211" s="282"/>
    </row>
    <row r="1212" spans="1:21" ht="33" customHeight="1">
      <c r="A1212" s="233"/>
      <c r="B1212" s="239"/>
      <c r="C1212" s="324">
        <v>10</v>
      </c>
      <c r="D1212" s="249">
        <v>2.2999999999999998</v>
      </c>
      <c r="E1212" s="159" t="s">
        <v>21</v>
      </c>
      <c r="F1212" s="159"/>
      <c r="G1212" s="159" t="s">
        <v>89</v>
      </c>
      <c r="H1212" s="159" t="s">
        <v>73</v>
      </c>
      <c r="I1212" s="159"/>
      <c r="J1212" s="159"/>
      <c r="K1212" s="250"/>
      <c r="L1212" s="248"/>
      <c r="M1212" s="202"/>
      <c r="N1212" s="324">
        <v>11</v>
      </c>
      <c r="O1212" s="249">
        <v>2.2999999999999998</v>
      </c>
      <c r="P1212" s="159" t="s">
        <v>21</v>
      </c>
      <c r="Q1212" s="159"/>
      <c r="R1212" s="159" t="s">
        <v>89</v>
      </c>
      <c r="S1212" s="159"/>
      <c r="T1212" s="159"/>
      <c r="U1212" s="159"/>
    </row>
    <row r="1213" spans="1:21" ht="22.5" customHeight="1">
      <c r="A1213" s="233"/>
      <c r="B1213" s="239"/>
      <c r="C1213" s="220">
        <v>11</v>
      </c>
      <c r="D1213" s="325" t="s">
        <v>90</v>
      </c>
      <c r="E1213" s="163"/>
      <c r="F1213" s="163" t="s">
        <v>21</v>
      </c>
      <c r="G1213" s="155" t="s">
        <v>91</v>
      </c>
      <c r="H1213" s="163" t="s">
        <v>73</v>
      </c>
      <c r="I1213" s="164">
        <v>5040</v>
      </c>
      <c r="J1213" s="167">
        <v>5350</v>
      </c>
      <c r="K1213" s="166">
        <f t="shared" ref="K1213:K1215" si="108">I1213*J1213</f>
        <v>26964000</v>
      </c>
      <c r="L1213" s="248"/>
      <c r="M1213" s="202"/>
      <c r="N1213" s="220">
        <v>12</v>
      </c>
      <c r="O1213" s="325">
        <v>1.4</v>
      </c>
      <c r="P1213" s="163"/>
      <c r="Q1213" s="163" t="s">
        <v>21</v>
      </c>
      <c r="R1213" s="155" t="s">
        <v>92</v>
      </c>
      <c r="S1213" s="163" t="s">
        <v>73</v>
      </c>
      <c r="T1213" s="164">
        <v>5040</v>
      </c>
      <c r="U1213" s="167">
        <v>5350</v>
      </c>
    </row>
    <row r="1214" spans="1:21" ht="21.75" customHeight="1">
      <c r="A1214" s="233"/>
      <c r="B1214" s="239"/>
      <c r="C1214" s="163">
        <v>12</v>
      </c>
      <c r="D1214" s="325" t="s">
        <v>93</v>
      </c>
      <c r="E1214" s="163"/>
      <c r="F1214" s="163" t="s">
        <v>21</v>
      </c>
      <c r="G1214" s="155" t="s">
        <v>94</v>
      </c>
      <c r="H1214" s="163" t="s">
        <v>95</v>
      </c>
      <c r="I1214" s="164">
        <v>226800</v>
      </c>
      <c r="J1214" s="167">
        <v>1392</v>
      </c>
      <c r="K1214" s="166">
        <f t="shared" si="108"/>
        <v>315705600</v>
      </c>
      <c r="L1214" s="248"/>
      <c r="M1214" s="202"/>
      <c r="N1214" s="163">
        <v>13</v>
      </c>
      <c r="O1214" s="325">
        <v>1.2</v>
      </c>
      <c r="P1214" s="163"/>
      <c r="Q1214" s="163" t="s">
        <v>21</v>
      </c>
      <c r="R1214" s="155" t="s">
        <v>96</v>
      </c>
      <c r="S1214" s="163" t="s">
        <v>97</v>
      </c>
      <c r="T1214" s="164">
        <v>226800</v>
      </c>
      <c r="U1214" s="167">
        <v>1392</v>
      </c>
    </row>
    <row r="1215" spans="1:21" ht="33" customHeight="1">
      <c r="A1215" s="233"/>
      <c r="B1215" s="239"/>
      <c r="C1215" s="163">
        <v>13</v>
      </c>
      <c r="D1215" s="325" t="s">
        <v>98</v>
      </c>
      <c r="E1215" s="163"/>
      <c r="F1215" s="163" t="s">
        <v>21</v>
      </c>
      <c r="G1215" s="155" t="s">
        <v>99</v>
      </c>
      <c r="H1215" s="163" t="s">
        <v>73</v>
      </c>
      <c r="I1215" s="164">
        <v>5040</v>
      </c>
      <c r="J1215" s="167">
        <v>3571</v>
      </c>
      <c r="K1215" s="166">
        <f t="shared" si="108"/>
        <v>17997840</v>
      </c>
      <c r="L1215" s="248"/>
      <c r="M1215" s="202"/>
      <c r="N1215" s="163">
        <v>14</v>
      </c>
      <c r="O1215" s="325">
        <v>1.5</v>
      </c>
      <c r="P1215" s="163"/>
      <c r="Q1215" s="163" t="s">
        <v>21</v>
      </c>
      <c r="R1215" s="155" t="s">
        <v>100</v>
      </c>
      <c r="S1215" s="163" t="s">
        <v>73</v>
      </c>
      <c r="T1215" s="164">
        <v>5040</v>
      </c>
      <c r="U1215" s="167">
        <v>3571</v>
      </c>
    </row>
    <row r="1216" spans="1:21" ht="16.5" customHeight="1">
      <c r="A1216" s="233"/>
      <c r="B1216" s="239"/>
      <c r="C1216" s="629" t="s">
        <v>41</v>
      </c>
      <c r="D1216" s="630"/>
      <c r="E1216" s="630"/>
      <c r="F1216" s="630"/>
      <c r="G1216" s="630"/>
      <c r="H1216" s="631"/>
      <c r="I1216" s="163"/>
      <c r="J1216" s="163"/>
      <c r="K1216" s="255">
        <f>SUM(K1213:K1215)</f>
        <v>360667440</v>
      </c>
      <c r="L1216" s="248"/>
      <c r="M1216" s="202"/>
      <c r="N1216" s="629" t="s">
        <v>41</v>
      </c>
      <c r="O1216" s="630"/>
      <c r="P1216" s="630"/>
      <c r="Q1216" s="630"/>
      <c r="R1216" s="630"/>
      <c r="S1216" s="631"/>
      <c r="T1216" s="163"/>
      <c r="U1216" s="163"/>
    </row>
    <row r="1217" spans="1:21" ht="16.5" customHeight="1">
      <c r="A1217" s="233"/>
      <c r="B1217" s="239"/>
      <c r="C1217" s="259">
        <v>1</v>
      </c>
      <c r="D1217" s="207" t="s">
        <v>105</v>
      </c>
      <c r="E1217" s="207" t="s">
        <v>21</v>
      </c>
      <c r="F1217" s="207"/>
      <c r="G1217" s="207" t="s">
        <v>106</v>
      </c>
      <c r="H1217" s="207"/>
      <c r="I1217" s="207"/>
      <c r="J1217" s="207"/>
      <c r="K1217" s="260"/>
      <c r="L1217" s="248"/>
      <c r="M1217" s="202"/>
      <c r="N1217" s="259">
        <v>15</v>
      </c>
      <c r="O1217" s="207">
        <v>5</v>
      </c>
      <c r="P1217" s="207" t="s">
        <v>21</v>
      </c>
      <c r="Q1217" s="207"/>
      <c r="R1217" s="207" t="s">
        <v>107</v>
      </c>
      <c r="S1217" s="207"/>
      <c r="T1217" s="207"/>
      <c r="U1217" s="207"/>
    </row>
    <row r="1218" spans="1:21" ht="39" customHeight="1">
      <c r="A1218" s="233"/>
      <c r="B1218" s="243"/>
      <c r="C1218" s="275">
        <v>15</v>
      </c>
      <c r="D1218" s="183" t="s">
        <v>474</v>
      </c>
      <c r="E1218" s="178"/>
      <c r="F1218" s="178" t="s">
        <v>21</v>
      </c>
      <c r="G1218" s="176" t="s">
        <v>475</v>
      </c>
      <c r="H1218" s="178" t="s">
        <v>73</v>
      </c>
      <c r="I1218" s="177">
        <v>4910</v>
      </c>
      <c r="J1218" s="180">
        <v>452783</v>
      </c>
      <c r="K1218" s="174">
        <f>I1218*J1218</f>
        <v>2223164530</v>
      </c>
      <c r="L1218" s="248"/>
      <c r="M1218" s="202"/>
      <c r="N1218" s="275">
        <v>16</v>
      </c>
      <c r="O1218" s="183" t="s">
        <v>664</v>
      </c>
      <c r="P1218" s="178"/>
      <c r="Q1218" s="178" t="s">
        <v>21</v>
      </c>
      <c r="R1218" s="176" t="s">
        <v>476</v>
      </c>
      <c r="S1218" s="178" t="s">
        <v>73</v>
      </c>
      <c r="T1218" s="177">
        <v>4795</v>
      </c>
      <c r="U1218" s="180">
        <v>452782</v>
      </c>
    </row>
    <row r="1219" spans="1:21" ht="16.5" customHeight="1">
      <c r="A1219" s="233"/>
      <c r="B1219" s="239"/>
      <c r="C1219" s="629" t="s">
        <v>41</v>
      </c>
      <c r="D1219" s="630"/>
      <c r="E1219" s="630"/>
      <c r="F1219" s="630"/>
      <c r="G1219" s="630"/>
      <c r="H1219" s="631"/>
      <c r="I1219" s="163"/>
      <c r="J1219" s="163"/>
      <c r="K1219" s="255">
        <f>SUM(K1218)</f>
        <v>2223164530</v>
      </c>
      <c r="L1219" s="248"/>
      <c r="M1219" s="202"/>
      <c r="N1219" s="629" t="s">
        <v>41</v>
      </c>
      <c r="O1219" s="630"/>
      <c r="P1219" s="630"/>
      <c r="Q1219" s="630"/>
      <c r="R1219" s="630"/>
      <c r="S1219" s="631"/>
      <c r="T1219" s="163"/>
      <c r="U1219" s="163"/>
    </row>
    <row r="1220" spans="1:21" ht="16.5" customHeight="1">
      <c r="A1220" s="233"/>
      <c r="B1220" s="239"/>
      <c r="C1220" s="259">
        <v>16</v>
      </c>
      <c r="D1220" s="207">
        <v>3.3</v>
      </c>
      <c r="E1220" s="207" t="s">
        <v>21</v>
      </c>
      <c r="F1220" s="207"/>
      <c r="G1220" s="207" t="s">
        <v>111</v>
      </c>
      <c r="H1220" s="207"/>
      <c r="I1220" s="207"/>
      <c r="J1220" s="207"/>
      <c r="K1220" s="260"/>
      <c r="L1220" s="248"/>
      <c r="M1220" s="202"/>
      <c r="N1220" s="259">
        <v>17</v>
      </c>
      <c r="O1220" s="207">
        <v>3.3</v>
      </c>
      <c r="P1220" s="207" t="s">
        <v>21</v>
      </c>
      <c r="Q1220" s="207"/>
      <c r="R1220" s="207" t="s">
        <v>111</v>
      </c>
      <c r="S1220" s="207"/>
      <c r="T1220" s="207"/>
      <c r="U1220" s="207"/>
    </row>
    <row r="1221" spans="1:21" ht="16.5" customHeight="1">
      <c r="A1221" s="233"/>
      <c r="B1221" s="243"/>
      <c r="C1221" s="163">
        <v>17</v>
      </c>
      <c r="D1221" s="178" t="s">
        <v>112</v>
      </c>
      <c r="E1221" s="178"/>
      <c r="F1221" s="178" t="s">
        <v>21</v>
      </c>
      <c r="G1221" s="176" t="s">
        <v>113</v>
      </c>
      <c r="H1221" s="178" t="s">
        <v>114</v>
      </c>
      <c r="I1221" s="178">
        <v>302400</v>
      </c>
      <c r="J1221" s="306">
        <v>5903</v>
      </c>
      <c r="K1221" s="307">
        <f>I1221*J1221</f>
        <v>1785067200</v>
      </c>
      <c r="L1221" s="248"/>
      <c r="M1221" s="202"/>
      <c r="N1221" s="252">
        <v>18</v>
      </c>
      <c r="O1221" s="178" t="s">
        <v>112</v>
      </c>
      <c r="P1221" s="178"/>
      <c r="Q1221" s="178" t="s">
        <v>21</v>
      </c>
      <c r="R1221" s="178" t="s">
        <v>113</v>
      </c>
      <c r="S1221" s="178" t="s">
        <v>114</v>
      </c>
      <c r="T1221" s="178">
        <v>302400</v>
      </c>
      <c r="U1221" s="178">
        <v>5903</v>
      </c>
    </row>
    <row r="1222" spans="1:21" ht="16.5" customHeight="1">
      <c r="A1222" s="233"/>
      <c r="B1222" s="239"/>
      <c r="C1222" s="629" t="s">
        <v>41</v>
      </c>
      <c r="D1222" s="630"/>
      <c r="E1222" s="630"/>
      <c r="F1222" s="630"/>
      <c r="G1222" s="630"/>
      <c r="H1222" s="631"/>
      <c r="I1222" s="163"/>
      <c r="J1222" s="163"/>
      <c r="K1222" s="255">
        <f>SUM(K1221)</f>
        <v>1785067200</v>
      </c>
      <c r="L1222" s="248"/>
      <c r="M1222" s="202"/>
      <c r="N1222" s="629" t="s">
        <v>41</v>
      </c>
      <c r="O1222" s="630"/>
      <c r="P1222" s="630"/>
      <c r="Q1222" s="630"/>
      <c r="R1222" s="630"/>
      <c r="S1222" s="631"/>
      <c r="T1222" s="163"/>
      <c r="U1222" s="163"/>
    </row>
    <row r="1223" spans="1:21" ht="16.5" customHeight="1">
      <c r="A1223" s="233"/>
      <c r="B1223" s="239"/>
      <c r="C1223" s="644" t="s">
        <v>180</v>
      </c>
      <c r="D1223" s="645"/>
      <c r="E1223" s="645"/>
      <c r="F1223" s="645"/>
      <c r="G1223" s="645"/>
      <c r="H1223" s="645"/>
      <c r="I1223" s="645"/>
      <c r="J1223" s="681"/>
      <c r="K1223" s="319">
        <f>ROUNDUP(K1208+K1211+K1216+K1219+K1222,0)</f>
        <v>4642063318</v>
      </c>
      <c r="L1223" s="248"/>
      <c r="M1223" s="202"/>
      <c r="N1223" s="644" t="s">
        <v>180</v>
      </c>
      <c r="O1223" s="645"/>
      <c r="P1223" s="645"/>
      <c r="Q1223" s="645"/>
      <c r="R1223" s="645"/>
      <c r="S1223" s="645"/>
      <c r="T1223" s="645"/>
      <c r="U1223" s="681"/>
    </row>
    <row r="1224" spans="1:21" ht="16.5" customHeight="1">
      <c r="A1224" s="233"/>
      <c r="B1224" s="239"/>
      <c r="C1224" s="312"/>
      <c r="D1224" s="312"/>
      <c r="E1224" s="312"/>
      <c r="F1224" s="312"/>
      <c r="G1224" s="312"/>
      <c r="H1224" s="312"/>
      <c r="I1224" s="312"/>
      <c r="J1224" s="312"/>
      <c r="K1224" s="258"/>
      <c r="L1224" s="248"/>
      <c r="M1224" s="202"/>
      <c r="N1224" s="312"/>
      <c r="O1224" s="312"/>
      <c r="P1224" s="312"/>
      <c r="Q1224" s="312"/>
      <c r="R1224" s="312"/>
      <c r="S1224" s="312"/>
      <c r="T1224" s="312"/>
      <c r="U1224" s="312"/>
    </row>
    <row r="1225" spans="1:21" ht="16.5" customHeight="1">
      <c r="A1225" s="233"/>
      <c r="B1225" s="247">
        <v>20</v>
      </c>
      <c r="C1225" s="647" t="s">
        <v>665</v>
      </c>
      <c r="D1225" s="633"/>
      <c r="E1225" s="633"/>
      <c r="F1225" s="633"/>
      <c r="G1225" s="633"/>
      <c r="H1225" s="633"/>
      <c r="I1225" s="633"/>
      <c r="J1225" s="633"/>
      <c r="K1225" s="633"/>
      <c r="L1225" s="248"/>
      <c r="M1225" s="202"/>
      <c r="N1225" s="647" t="s">
        <v>665</v>
      </c>
      <c r="O1225" s="633"/>
      <c r="P1225" s="633"/>
      <c r="Q1225" s="633"/>
      <c r="R1225" s="633"/>
      <c r="S1225" s="633"/>
      <c r="T1225" s="633"/>
      <c r="U1225" s="633"/>
    </row>
    <row r="1226" spans="1:21" ht="16.5" customHeight="1">
      <c r="A1226" s="233"/>
      <c r="B1226" s="239"/>
      <c r="C1226" s="644" t="s">
        <v>10</v>
      </c>
      <c r="D1226" s="645"/>
      <c r="E1226" s="645"/>
      <c r="F1226" s="645"/>
      <c r="G1226" s="645"/>
      <c r="H1226" s="645"/>
      <c r="I1226" s="645"/>
      <c r="J1226" s="645"/>
      <c r="K1226" s="646"/>
      <c r="L1226" s="248"/>
      <c r="M1226" s="202"/>
      <c r="N1226" s="644" t="s">
        <v>10</v>
      </c>
      <c r="O1226" s="645"/>
      <c r="P1226" s="645"/>
      <c r="Q1226" s="645"/>
      <c r="R1226" s="645"/>
      <c r="S1226" s="645"/>
      <c r="T1226" s="645"/>
      <c r="U1226" s="646"/>
    </row>
    <row r="1227" spans="1:21" ht="16.5" customHeight="1">
      <c r="A1227" s="233"/>
      <c r="B1227" s="239"/>
      <c r="C1227" s="641" t="s">
        <v>11</v>
      </c>
      <c r="D1227" s="635" t="s">
        <v>12</v>
      </c>
      <c r="E1227" s="637" t="s">
        <v>13</v>
      </c>
      <c r="F1227" s="638"/>
      <c r="G1227" s="641" t="s">
        <v>14</v>
      </c>
      <c r="H1227" s="635" t="s">
        <v>15</v>
      </c>
      <c r="I1227" s="635" t="s">
        <v>16</v>
      </c>
      <c r="J1227" s="643" t="s">
        <v>17</v>
      </c>
      <c r="K1227" s="648" t="s">
        <v>18</v>
      </c>
      <c r="L1227" s="248"/>
      <c r="M1227" s="202"/>
      <c r="N1227" s="641" t="s">
        <v>11</v>
      </c>
      <c r="O1227" s="635" t="s">
        <v>12</v>
      </c>
      <c r="P1227" s="637" t="s">
        <v>13</v>
      </c>
      <c r="Q1227" s="638"/>
      <c r="R1227" s="641" t="s">
        <v>14</v>
      </c>
      <c r="S1227" s="635" t="s">
        <v>15</v>
      </c>
      <c r="T1227" s="635" t="s">
        <v>16</v>
      </c>
      <c r="U1227" s="643" t="s">
        <v>17</v>
      </c>
    </row>
    <row r="1228" spans="1:21" ht="16.5" customHeight="1">
      <c r="A1228" s="233"/>
      <c r="B1228" s="239"/>
      <c r="C1228" s="642"/>
      <c r="D1228" s="636"/>
      <c r="E1228" s="154" t="s">
        <v>19</v>
      </c>
      <c r="F1228" s="154" t="s">
        <v>20</v>
      </c>
      <c r="G1228" s="642"/>
      <c r="H1228" s="636"/>
      <c r="I1228" s="636"/>
      <c r="J1228" s="636"/>
      <c r="K1228" s="649"/>
      <c r="L1228" s="248"/>
      <c r="M1228" s="202"/>
      <c r="N1228" s="642"/>
      <c r="O1228" s="636"/>
      <c r="P1228" s="154" t="s">
        <v>19</v>
      </c>
      <c r="Q1228" s="154" t="s">
        <v>20</v>
      </c>
      <c r="R1228" s="642"/>
      <c r="S1228" s="636"/>
      <c r="T1228" s="636"/>
      <c r="U1228" s="636"/>
    </row>
    <row r="1229" spans="1:21" ht="16.5" customHeight="1">
      <c r="A1229" s="233"/>
      <c r="B1229" s="239"/>
      <c r="C1229" s="159">
        <v>1</v>
      </c>
      <c r="D1229" s="159">
        <v>2.5</v>
      </c>
      <c r="E1229" s="159" t="s">
        <v>21</v>
      </c>
      <c r="F1229" s="159"/>
      <c r="G1229" s="159" t="s">
        <v>291</v>
      </c>
      <c r="H1229" s="159"/>
      <c r="I1229" s="159"/>
      <c r="J1229" s="159"/>
      <c r="K1229" s="250"/>
      <c r="L1229" s="248"/>
      <c r="M1229" s="202"/>
      <c r="N1229" s="159">
        <v>1</v>
      </c>
      <c r="O1229" s="159">
        <v>2</v>
      </c>
      <c r="P1229" s="159" t="s">
        <v>21</v>
      </c>
      <c r="Q1229" s="159"/>
      <c r="R1229" s="159" t="s">
        <v>666</v>
      </c>
      <c r="S1229" s="159"/>
      <c r="T1229" s="159"/>
      <c r="U1229" s="159"/>
    </row>
    <row r="1230" spans="1:21" ht="16.5" customHeight="1">
      <c r="A1230" s="233"/>
      <c r="B1230" s="239"/>
      <c r="C1230" s="178">
        <v>2</v>
      </c>
      <c r="D1230" s="163" t="s">
        <v>667</v>
      </c>
      <c r="E1230" s="163"/>
      <c r="F1230" s="163" t="s">
        <v>21</v>
      </c>
      <c r="G1230" s="155" t="s">
        <v>668</v>
      </c>
      <c r="H1230" s="163" t="s">
        <v>73</v>
      </c>
      <c r="I1230" s="163">
        <v>5.47</v>
      </c>
      <c r="J1230" s="206">
        <v>90265.082269999999</v>
      </c>
      <c r="K1230" s="158">
        <f>I1230*J1230</f>
        <v>493750.00001689995</v>
      </c>
      <c r="L1230" s="248"/>
      <c r="M1230" s="202"/>
      <c r="N1230" s="178">
        <v>2</v>
      </c>
      <c r="O1230" s="163">
        <v>2.5</v>
      </c>
      <c r="P1230" s="163"/>
      <c r="Q1230" s="163" t="s">
        <v>21</v>
      </c>
      <c r="R1230" s="155" t="s">
        <v>669</v>
      </c>
      <c r="S1230" s="163" t="s">
        <v>73</v>
      </c>
      <c r="T1230" s="163">
        <v>5.47</v>
      </c>
      <c r="U1230" s="163">
        <v>113146</v>
      </c>
    </row>
    <row r="1231" spans="1:21" ht="16.5" customHeight="1">
      <c r="A1231" s="233"/>
      <c r="B1231" s="239"/>
      <c r="C1231" s="207">
        <v>3</v>
      </c>
      <c r="D1231" s="159" t="s">
        <v>105</v>
      </c>
      <c r="E1231" s="159" t="s">
        <v>21</v>
      </c>
      <c r="F1231" s="159"/>
      <c r="G1231" s="159" t="s">
        <v>106</v>
      </c>
      <c r="H1231" s="159"/>
      <c r="I1231" s="159"/>
      <c r="J1231" s="214"/>
      <c r="K1231" s="250"/>
      <c r="L1231" s="248"/>
      <c r="M1231" s="202"/>
      <c r="N1231" s="207">
        <v>3</v>
      </c>
      <c r="O1231" s="159">
        <v>5</v>
      </c>
      <c r="P1231" s="159" t="s">
        <v>21</v>
      </c>
      <c r="Q1231" s="159"/>
      <c r="R1231" s="159" t="s">
        <v>107</v>
      </c>
      <c r="S1231" s="159"/>
      <c r="T1231" s="159"/>
      <c r="U1231" s="159"/>
    </row>
    <row r="1232" spans="1:21" ht="16.5" customHeight="1">
      <c r="A1232" s="233"/>
      <c r="B1232" s="243"/>
      <c r="C1232" s="178">
        <v>4</v>
      </c>
      <c r="D1232" s="163" t="s">
        <v>108</v>
      </c>
      <c r="E1232" s="163"/>
      <c r="F1232" s="163" t="s">
        <v>21</v>
      </c>
      <c r="G1232" s="155" t="s">
        <v>109</v>
      </c>
      <c r="H1232" s="163" t="s">
        <v>73</v>
      </c>
      <c r="I1232" s="163">
        <v>6</v>
      </c>
      <c r="J1232" s="206">
        <v>535504</v>
      </c>
      <c r="K1232" s="158">
        <f>I1232*J1232</f>
        <v>3213024</v>
      </c>
      <c r="L1232" s="248"/>
      <c r="M1232" s="202"/>
      <c r="N1232" s="178">
        <v>4</v>
      </c>
      <c r="O1232" s="163">
        <v>5.5</v>
      </c>
      <c r="P1232" s="163"/>
      <c r="Q1232" s="163" t="s">
        <v>21</v>
      </c>
      <c r="R1232" s="155" t="s">
        <v>110</v>
      </c>
      <c r="S1232" s="163" t="s">
        <v>73</v>
      </c>
      <c r="T1232" s="163">
        <v>6</v>
      </c>
      <c r="U1232" s="163">
        <v>535504</v>
      </c>
    </row>
    <row r="1233" spans="1:21" ht="16.5" customHeight="1">
      <c r="A1233" s="233"/>
      <c r="B1233" s="239"/>
      <c r="C1233" s="207">
        <v>5</v>
      </c>
      <c r="D1233" s="159">
        <v>3.3</v>
      </c>
      <c r="E1233" s="159" t="s">
        <v>21</v>
      </c>
      <c r="F1233" s="159"/>
      <c r="G1233" s="159" t="s">
        <v>111</v>
      </c>
      <c r="H1233" s="159"/>
      <c r="I1233" s="159"/>
      <c r="J1233" s="214"/>
      <c r="K1233" s="250"/>
      <c r="L1233" s="248"/>
      <c r="M1233" s="202"/>
      <c r="N1233" s="207">
        <v>5</v>
      </c>
      <c r="O1233" s="159">
        <v>3.3</v>
      </c>
      <c r="P1233" s="159" t="s">
        <v>21</v>
      </c>
      <c r="Q1233" s="159"/>
      <c r="R1233" s="159" t="s">
        <v>111</v>
      </c>
      <c r="S1233" s="159"/>
      <c r="T1233" s="159"/>
      <c r="U1233" s="159"/>
    </row>
    <row r="1234" spans="1:21" ht="16.5" customHeight="1">
      <c r="A1234" s="233"/>
      <c r="B1234" s="243"/>
      <c r="C1234" s="178">
        <v>6</v>
      </c>
      <c r="D1234" s="163" t="s">
        <v>112</v>
      </c>
      <c r="E1234" s="163"/>
      <c r="F1234" s="163" t="s">
        <v>21</v>
      </c>
      <c r="G1234" s="155" t="s">
        <v>113</v>
      </c>
      <c r="H1234" s="163" t="s">
        <v>114</v>
      </c>
      <c r="I1234" s="163">
        <v>720</v>
      </c>
      <c r="J1234" s="206">
        <v>5903</v>
      </c>
      <c r="K1234" s="158">
        <f>I1234*J1234</f>
        <v>4250160</v>
      </c>
      <c r="L1234" s="248"/>
      <c r="M1234" s="202"/>
      <c r="N1234" s="178">
        <v>6</v>
      </c>
      <c r="O1234" s="163" t="s">
        <v>112</v>
      </c>
      <c r="P1234" s="163"/>
      <c r="Q1234" s="163" t="s">
        <v>21</v>
      </c>
      <c r="R1234" s="155" t="s">
        <v>113</v>
      </c>
      <c r="S1234" s="163" t="s">
        <v>114</v>
      </c>
      <c r="T1234" s="163">
        <v>720</v>
      </c>
      <c r="U1234" s="163">
        <v>5903</v>
      </c>
    </row>
    <row r="1235" spans="1:21" ht="16.5" customHeight="1">
      <c r="A1235" s="233"/>
      <c r="B1235" s="239"/>
      <c r="C1235" s="629" t="s">
        <v>41</v>
      </c>
      <c r="D1235" s="630"/>
      <c r="E1235" s="630"/>
      <c r="F1235" s="630"/>
      <c r="G1235" s="630"/>
      <c r="H1235" s="631"/>
      <c r="I1235" s="161"/>
      <c r="J1235" s="162"/>
      <c r="K1235" s="255">
        <f>SUM(K1230:K1234)</f>
        <v>7956934.0000168998</v>
      </c>
      <c r="L1235" s="248"/>
      <c r="M1235" s="202"/>
      <c r="N1235" s="629" t="s">
        <v>41</v>
      </c>
      <c r="O1235" s="630"/>
      <c r="P1235" s="630"/>
      <c r="Q1235" s="630"/>
      <c r="R1235" s="630"/>
      <c r="S1235" s="631"/>
      <c r="T1235" s="161"/>
      <c r="U1235" s="162"/>
    </row>
    <row r="1236" spans="1:21" ht="16.5" customHeight="1">
      <c r="A1236" s="233"/>
      <c r="B1236" s="239"/>
      <c r="C1236" s="632" t="s">
        <v>42</v>
      </c>
      <c r="D1236" s="633"/>
      <c r="E1236" s="633"/>
      <c r="F1236" s="633"/>
      <c r="G1236" s="633"/>
      <c r="H1236" s="633"/>
      <c r="I1236" s="633"/>
      <c r="J1236" s="634"/>
      <c r="K1236" s="256">
        <f>SUM(K1235)</f>
        <v>7956934.0000168998</v>
      </c>
      <c r="L1236" s="248"/>
      <c r="M1236" s="202"/>
      <c r="N1236" s="632" t="s">
        <v>42</v>
      </c>
      <c r="O1236" s="633"/>
      <c r="P1236" s="633"/>
      <c r="Q1236" s="633"/>
      <c r="R1236" s="633"/>
      <c r="S1236" s="633"/>
      <c r="T1236" s="633"/>
      <c r="U1236" s="634"/>
    </row>
    <row r="1237" spans="1:21" ht="16.5" customHeight="1">
      <c r="A1237" s="233"/>
      <c r="B1237" s="239"/>
      <c r="C1237" s="312"/>
      <c r="D1237" s="312"/>
      <c r="E1237" s="312"/>
      <c r="F1237" s="312"/>
      <c r="G1237" s="312"/>
      <c r="H1237" s="312"/>
      <c r="I1237" s="312"/>
      <c r="J1237" s="321"/>
      <c r="K1237" s="258"/>
      <c r="L1237" s="248"/>
      <c r="M1237" s="202"/>
      <c r="N1237" s="312"/>
      <c r="O1237" s="312"/>
      <c r="P1237" s="312"/>
      <c r="Q1237" s="312"/>
      <c r="R1237" s="312"/>
      <c r="S1237" s="312"/>
      <c r="T1237" s="312"/>
      <c r="U1237" s="321"/>
    </row>
    <row r="1238" spans="1:21" ht="16.5" customHeight="1">
      <c r="A1238" s="233"/>
      <c r="B1238" s="247">
        <v>21</v>
      </c>
      <c r="C1238" s="647" t="s">
        <v>670</v>
      </c>
      <c r="D1238" s="633"/>
      <c r="E1238" s="633"/>
      <c r="F1238" s="633"/>
      <c r="G1238" s="633"/>
      <c r="H1238" s="633"/>
      <c r="I1238" s="633"/>
      <c r="J1238" s="633"/>
      <c r="K1238" s="633"/>
      <c r="L1238" s="248"/>
      <c r="M1238" s="202"/>
      <c r="N1238" s="312"/>
      <c r="O1238" s="312"/>
      <c r="P1238" s="312"/>
      <c r="Q1238" s="312"/>
      <c r="R1238" s="312"/>
      <c r="S1238" s="312"/>
      <c r="T1238" s="312"/>
      <c r="U1238" s="321"/>
    </row>
    <row r="1239" spans="1:21" ht="16.5" customHeight="1">
      <c r="A1239" s="233"/>
      <c r="B1239" s="239"/>
      <c r="C1239" s="644" t="s">
        <v>10</v>
      </c>
      <c r="D1239" s="645"/>
      <c r="E1239" s="645"/>
      <c r="F1239" s="645"/>
      <c r="G1239" s="645"/>
      <c r="H1239" s="645"/>
      <c r="I1239" s="645"/>
      <c r="J1239" s="645"/>
      <c r="K1239" s="646"/>
      <c r="L1239" s="248"/>
      <c r="M1239" s="202"/>
      <c r="N1239" s="312"/>
      <c r="O1239" s="312"/>
      <c r="P1239" s="312"/>
      <c r="Q1239" s="312"/>
      <c r="R1239" s="312"/>
      <c r="S1239" s="312"/>
      <c r="T1239" s="312"/>
      <c r="U1239" s="321"/>
    </row>
    <row r="1240" spans="1:21" ht="16.5" customHeight="1">
      <c r="A1240" s="233"/>
      <c r="B1240" s="239"/>
      <c r="C1240" s="641" t="s">
        <v>11</v>
      </c>
      <c r="D1240" s="635" t="s">
        <v>12</v>
      </c>
      <c r="E1240" s="637" t="s">
        <v>13</v>
      </c>
      <c r="F1240" s="638"/>
      <c r="G1240" s="641" t="s">
        <v>14</v>
      </c>
      <c r="H1240" s="635" t="s">
        <v>15</v>
      </c>
      <c r="I1240" s="635" t="s">
        <v>16</v>
      </c>
      <c r="J1240" s="643" t="s">
        <v>17</v>
      </c>
      <c r="K1240" s="648" t="s">
        <v>18</v>
      </c>
      <c r="L1240" s="248"/>
      <c r="M1240" s="202"/>
      <c r="N1240" s="312"/>
      <c r="O1240" s="312"/>
      <c r="P1240" s="312"/>
      <c r="Q1240" s="312"/>
      <c r="R1240" s="312"/>
      <c r="S1240" s="312"/>
      <c r="T1240" s="312"/>
      <c r="U1240" s="321"/>
    </row>
    <row r="1241" spans="1:21" ht="16.5" customHeight="1">
      <c r="A1241" s="233"/>
      <c r="B1241" s="239"/>
      <c r="C1241" s="642"/>
      <c r="D1241" s="636"/>
      <c r="E1241" s="154" t="s">
        <v>19</v>
      </c>
      <c r="F1241" s="154" t="s">
        <v>20</v>
      </c>
      <c r="G1241" s="642"/>
      <c r="H1241" s="636"/>
      <c r="I1241" s="636"/>
      <c r="J1241" s="636"/>
      <c r="K1241" s="649"/>
      <c r="L1241" s="248"/>
      <c r="M1241" s="202"/>
      <c r="N1241" s="312"/>
      <c r="O1241" s="312"/>
      <c r="P1241" s="312"/>
      <c r="Q1241" s="312"/>
      <c r="R1241" s="312"/>
      <c r="S1241" s="312"/>
      <c r="T1241" s="312"/>
      <c r="U1241" s="321"/>
    </row>
    <row r="1242" spans="1:21" ht="16.5" customHeight="1">
      <c r="A1242" s="233"/>
      <c r="B1242" s="239"/>
      <c r="C1242" s="159">
        <v>1</v>
      </c>
      <c r="D1242" s="159" t="s">
        <v>671</v>
      </c>
      <c r="E1242" s="159" t="s">
        <v>21</v>
      </c>
      <c r="F1242" s="159"/>
      <c r="G1242" s="159" t="s">
        <v>672</v>
      </c>
      <c r="H1242" s="159"/>
      <c r="I1242" s="159"/>
      <c r="J1242" s="159"/>
      <c r="K1242" s="250"/>
      <c r="L1242" s="248"/>
      <c r="M1242" s="202"/>
      <c r="N1242" s="312"/>
      <c r="O1242" s="312"/>
      <c r="P1242" s="312"/>
      <c r="Q1242" s="312"/>
      <c r="R1242" s="312"/>
      <c r="S1242" s="312"/>
      <c r="T1242" s="312"/>
      <c r="U1242" s="321"/>
    </row>
    <row r="1243" spans="1:21" ht="16.5" customHeight="1">
      <c r="A1243" s="233"/>
      <c r="B1243" s="239"/>
      <c r="C1243" s="163">
        <v>2</v>
      </c>
      <c r="D1243" s="163" t="s">
        <v>673</v>
      </c>
      <c r="E1243" s="163"/>
      <c r="F1243" s="163" t="s">
        <v>21</v>
      </c>
      <c r="G1243" s="155" t="s">
        <v>674</v>
      </c>
      <c r="H1243" s="163" t="s">
        <v>32</v>
      </c>
      <c r="I1243" s="163">
        <v>15</v>
      </c>
      <c r="J1243" s="206">
        <v>2623174</v>
      </c>
      <c r="K1243" s="158">
        <f t="shared" ref="K1243:K1245" si="109">I1243*J1243</f>
        <v>39347610</v>
      </c>
      <c r="L1243" s="248"/>
      <c r="M1243" s="202"/>
      <c r="N1243" s="312"/>
      <c r="O1243" s="312"/>
      <c r="P1243" s="312"/>
      <c r="Q1243" s="312"/>
      <c r="R1243" s="312"/>
      <c r="S1243" s="312"/>
      <c r="T1243" s="312"/>
      <c r="U1243" s="321"/>
    </row>
    <row r="1244" spans="1:21" ht="16.5" customHeight="1">
      <c r="A1244" s="233"/>
      <c r="B1244" s="239"/>
      <c r="C1244" s="163">
        <v>3</v>
      </c>
      <c r="D1244" s="163" t="s">
        <v>675</v>
      </c>
      <c r="E1244" s="163"/>
      <c r="F1244" s="163" t="s">
        <v>21</v>
      </c>
      <c r="G1244" s="155" t="s">
        <v>676</v>
      </c>
      <c r="H1244" s="163" t="s">
        <v>32</v>
      </c>
      <c r="I1244" s="163">
        <v>12</v>
      </c>
      <c r="J1244" s="206">
        <v>4408081</v>
      </c>
      <c r="K1244" s="158">
        <f t="shared" si="109"/>
        <v>52896972</v>
      </c>
      <c r="L1244" s="248"/>
      <c r="M1244" s="202"/>
      <c r="N1244" s="312"/>
      <c r="O1244" s="312"/>
      <c r="P1244" s="312"/>
      <c r="Q1244" s="312"/>
      <c r="R1244" s="312"/>
      <c r="S1244" s="312"/>
      <c r="T1244" s="312"/>
      <c r="U1244" s="321"/>
    </row>
    <row r="1245" spans="1:21" ht="16.5" customHeight="1">
      <c r="A1245" s="233"/>
      <c r="B1245" s="239"/>
      <c r="C1245" s="163">
        <v>4</v>
      </c>
      <c r="D1245" s="163" t="s">
        <v>677</v>
      </c>
      <c r="E1245" s="163"/>
      <c r="F1245" s="163" t="s">
        <v>21</v>
      </c>
      <c r="G1245" s="155" t="s">
        <v>678</v>
      </c>
      <c r="H1245" s="163" t="s">
        <v>32</v>
      </c>
      <c r="I1245" s="163">
        <v>4</v>
      </c>
      <c r="J1245" s="206">
        <v>6882679</v>
      </c>
      <c r="K1245" s="158">
        <f t="shared" si="109"/>
        <v>27530716</v>
      </c>
      <c r="L1245" s="248"/>
      <c r="M1245" s="202"/>
      <c r="N1245" s="312"/>
      <c r="O1245" s="312"/>
      <c r="P1245" s="312"/>
      <c r="Q1245" s="312"/>
      <c r="R1245" s="312"/>
      <c r="S1245" s="312"/>
      <c r="T1245" s="312"/>
      <c r="U1245" s="321"/>
    </row>
    <row r="1246" spans="1:21" ht="16.5" customHeight="1">
      <c r="A1246" s="233"/>
      <c r="B1246" s="239"/>
      <c r="C1246" s="159">
        <v>5</v>
      </c>
      <c r="D1246" s="159" t="s">
        <v>679</v>
      </c>
      <c r="E1246" s="159" t="s">
        <v>21</v>
      </c>
      <c r="F1246" s="159"/>
      <c r="G1246" s="159" t="s">
        <v>670</v>
      </c>
      <c r="H1246" s="159"/>
      <c r="I1246" s="159"/>
      <c r="J1246" s="214"/>
      <c r="K1246" s="250"/>
      <c r="L1246" s="248"/>
      <c r="M1246" s="202"/>
      <c r="N1246" s="312"/>
      <c r="O1246" s="312"/>
      <c r="P1246" s="312"/>
      <c r="Q1246" s="312"/>
      <c r="R1246" s="312"/>
      <c r="S1246" s="312"/>
      <c r="T1246" s="312"/>
      <c r="U1246" s="321"/>
    </row>
    <row r="1247" spans="1:21" ht="16.5" customHeight="1">
      <c r="A1247" s="233"/>
      <c r="B1247" s="239"/>
      <c r="C1247" s="163">
        <v>6</v>
      </c>
      <c r="D1247" s="163" t="s">
        <v>680</v>
      </c>
      <c r="E1247" s="163"/>
      <c r="F1247" s="163" t="s">
        <v>21</v>
      </c>
      <c r="G1247" s="155" t="s">
        <v>681</v>
      </c>
      <c r="H1247" s="163" t="s">
        <v>32</v>
      </c>
      <c r="I1247" s="163">
        <v>24</v>
      </c>
      <c r="J1247" s="206">
        <v>3148271</v>
      </c>
      <c r="K1247" s="158">
        <f t="shared" ref="K1247:K1249" si="110">I1247*J1247</f>
        <v>75558504</v>
      </c>
      <c r="L1247" s="248"/>
      <c r="M1247" s="202"/>
      <c r="N1247" s="312"/>
      <c r="O1247" s="312"/>
      <c r="P1247" s="312"/>
      <c r="Q1247" s="312"/>
      <c r="R1247" s="312"/>
      <c r="S1247" s="312"/>
      <c r="T1247" s="312"/>
      <c r="U1247" s="321"/>
    </row>
    <row r="1248" spans="1:21" ht="16.5" customHeight="1">
      <c r="A1248" s="233"/>
      <c r="B1248" s="239"/>
      <c r="C1248" s="163">
        <v>7</v>
      </c>
      <c r="D1248" s="163" t="s">
        <v>682</v>
      </c>
      <c r="E1248" s="163"/>
      <c r="F1248" s="163" t="s">
        <v>21</v>
      </c>
      <c r="G1248" s="155" t="s">
        <v>683</v>
      </c>
      <c r="H1248" s="163" t="s">
        <v>32</v>
      </c>
      <c r="I1248" s="163">
        <v>3</v>
      </c>
      <c r="J1248" s="206">
        <v>4330066</v>
      </c>
      <c r="K1248" s="158">
        <f t="shared" si="110"/>
        <v>12990198</v>
      </c>
      <c r="L1248" s="248"/>
      <c r="M1248" s="202"/>
      <c r="N1248" s="312"/>
      <c r="O1248" s="312"/>
      <c r="P1248" s="312"/>
      <c r="Q1248" s="312"/>
      <c r="R1248" s="312"/>
      <c r="S1248" s="312"/>
      <c r="T1248" s="312"/>
      <c r="U1248" s="321"/>
    </row>
    <row r="1249" spans="1:21" ht="16.5" customHeight="1">
      <c r="A1249" s="233"/>
      <c r="B1249" s="239"/>
      <c r="C1249" s="163">
        <v>8</v>
      </c>
      <c r="D1249" s="183" t="s">
        <v>684</v>
      </c>
      <c r="E1249" s="163"/>
      <c r="F1249" s="163" t="s">
        <v>21</v>
      </c>
      <c r="G1249" s="155" t="s">
        <v>685</v>
      </c>
      <c r="H1249" s="163" t="s">
        <v>32</v>
      </c>
      <c r="I1249" s="164">
        <v>22</v>
      </c>
      <c r="J1249" s="206">
        <v>5086132</v>
      </c>
      <c r="K1249" s="158">
        <f t="shared" si="110"/>
        <v>111894904</v>
      </c>
      <c r="L1249" s="248"/>
      <c r="M1249" s="202"/>
      <c r="N1249" s="312"/>
      <c r="O1249" s="312"/>
      <c r="P1249" s="312"/>
      <c r="Q1249" s="312"/>
      <c r="R1249" s="312"/>
      <c r="S1249" s="312"/>
      <c r="T1249" s="312"/>
      <c r="U1249" s="321"/>
    </row>
    <row r="1250" spans="1:21" ht="16.5" customHeight="1">
      <c r="A1250" s="233"/>
      <c r="B1250" s="239"/>
      <c r="C1250" s="629" t="s">
        <v>41</v>
      </c>
      <c r="D1250" s="630"/>
      <c r="E1250" s="630"/>
      <c r="F1250" s="630"/>
      <c r="G1250" s="630"/>
      <c r="H1250" s="631"/>
      <c r="I1250" s="163"/>
      <c r="J1250" s="163"/>
      <c r="K1250" s="255">
        <f>SUM(K1243:K1249)</f>
        <v>320218904</v>
      </c>
      <c r="L1250" s="248"/>
      <c r="M1250" s="202"/>
      <c r="N1250" s="312"/>
      <c r="O1250" s="312"/>
      <c r="P1250" s="312"/>
      <c r="Q1250" s="312"/>
      <c r="R1250" s="312"/>
      <c r="S1250" s="312"/>
      <c r="T1250" s="312"/>
      <c r="U1250" s="321"/>
    </row>
    <row r="1251" spans="1:21" ht="16.5" customHeight="1">
      <c r="A1251" s="233"/>
      <c r="B1251" s="239"/>
      <c r="C1251" s="632" t="s">
        <v>42</v>
      </c>
      <c r="D1251" s="633"/>
      <c r="E1251" s="633"/>
      <c r="F1251" s="633"/>
      <c r="G1251" s="633"/>
      <c r="H1251" s="633"/>
      <c r="I1251" s="633"/>
      <c r="J1251" s="634"/>
      <c r="K1251" s="256">
        <f>SUM(K1250)</f>
        <v>320218904</v>
      </c>
      <c r="L1251" s="248"/>
      <c r="M1251" s="202"/>
      <c r="N1251" s="312"/>
      <c r="O1251" s="312"/>
      <c r="P1251" s="312"/>
      <c r="Q1251" s="312"/>
      <c r="R1251" s="312"/>
      <c r="S1251" s="312"/>
      <c r="T1251" s="312"/>
      <c r="U1251" s="312"/>
    </row>
    <row r="1252" spans="1:21" ht="16.5" customHeight="1">
      <c r="A1252" s="233"/>
      <c r="B1252" s="239"/>
      <c r="C1252" s="312"/>
      <c r="D1252" s="312"/>
      <c r="E1252" s="312"/>
      <c r="F1252" s="312"/>
      <c r="G1252" s="312"/>
      <c r="H1252" s="312"/>
      <c r="I1252" s="312"/>
      <c r="J1252" s="312"/>
      <c r="K1252" s="258"/>
      <c r="L1252" s="248"/>
      <c r="M1252" s="202"/>
      <c r="N1252" s="312"/>
      <c r="O1252" s="312"/>
      <c r="P1252" s="312"/>
      <c r="Q1252" s="312"/>
      <c r="R1252" s="312"/>
      <c r="S1252" s="312"/>
      <c r="T1252" s="312"/>
      <c r="U1252" s="312"/>
    </row>
    <row r="1253" spans="1:21" ht="16.5" customHeight="1">
      <c r="A1253" s="233"/>
      <c r="B1253" s="239"/>
      <c r="C1253" s="312"/>
      <c r="D1253" s="312"/>
      <c r="E1253" s="312"/>
      <c r="F1253" s="312"/>
      <c r="G1253" s="312"/>
      <c r="H1253" s="312"/>
      <c r="I1253" s="312"/>
      <c r="J1253" s="312"/>
      <c r="K1253" s="258"/>
      <c r="L1253" s="248"/>
      <c r="M1253" s="202"/>
      <c r="N1253" s="312"/>
      <c r="O1253" s="312"/>
      <c r="P1253" s="312"/>
      <c r="Q1253" s="312"/>
      <c r="R1253" s="312"/>
      <c r="S1253" s="312"/>
      <c r="T1253" s="312"/>
      <c r="U1253" s="312"/>
    </row>
    <row r="1254" spans="1:21" ht="16.5" customHeight="1">
      <c r="A1254" s="233"/>
      <c r="B1254" s="239"/>
      <c r="C1254" s="312"/>
      <c r="D1254" s="312"/>
      <c r="E1254" s="312"/>
      <c r="F1254" s="312"/>
      <c r="G1254" s="312"/>
      <c r="H1254" s="312"/>
      <c r="I1254" s="312"/>
      <c r="J1254" s="312"/>
      <c r="K1254" s="258"/>
      <c r="L1254" s="248"/>
      <c r="M1254" s="202"/>
      <c r="N1254" s="312"/>
      <c r="O1254" s="312"/>
      <c r="P1254" s="312"/>
      <c r="Q1254" s="312"/>
      <c r="R1254" s="312"/>
      <c r="S1254" s="312"/>
      <c r="T1254" s="312"/>
      <c r="U1254" s="312"/>
    </row>
    <row r="1255" spans="1:21" ht="18" customHeight="1">
      <c r="A1255" s="233"/>
      <c r="B1255" s="239"/>
      <c r="C1255" s="682" t="s">
        <v>686</v>
      </c>
      <c r="D1255" s="683"/>
      <c r="E1255" s="683"/>
      <c r="F1255" s="683"/>
      <c r="G1255" s="683"/>
      <c r="H1255" s="683"/>
      <c r="I1255" s="683"/>
      <c r="J1255" s="683"/>
      <c r="K1255" s="684"/>
      <c r="L1255" s="248"/>
      <c r="M1255" s="202"/>
      <c r="N1255" s="682" t="s">
        <v>686</v>
      </c>
      <c r="O1255" s="683"/>
      <c r="P1255" s="683"/>
      <c r="Q1255" s="683"/>
      <c r="R1255" s="683"/>
      <c r="S1255" s="683"/>
      <c r="T1255" s="683"/>
      <c r="U1255" s="684"/>
    </row>
    <row r="1256" spans="1:21" ht="18" customHeight="1">
      <c r="A1256" s="233"/>
      <c r="B1256" s="239"/>
      <c r="C1256" s="685"/>
      <c r="D1256" s="663"/>
      <c r="E1256" s="663"/>
      <c r="F1256" s="663"/>
      <c r="G1256" s="663"/>
      <c r="H1256" s="663"/>
      <c r="I1256" s="663"/>
      <c r="J1256" s="663"/>
      <c r="K1256" s="686"/>
      <c r="L1256" s="248"/>
      <c r="M1256" s="202"/>
      <c r="N1256" s="685"/>
      <c r="O1256" s="663"/>
      <c r="P1256" s="663"/>
      <c r="Q1256" s="663"/>
      <c r="R1256" s="663"/>
      <c r="S1256" s="663"/>
      <c r="T1256" s="663"/>
      <c r="U1256" s="686"/>
    </row>
    <row r="1257" spans="1:21" ht="18" customHeight="1">
      <c r="A1257" s="233"/>
      <c r="B1257" s="239"/>
      <c r="C1257" s="687"/>
      <c r="D1257" s="688"/>
      <c r="E1257" s="688"/>
      <c r="F1257" s="688"/>
      <c r="G1257" s="688"/>
      <c r="H1257" s="688"/>
      <c r="I1257" s="688"/>
      <c r="J1257" s="688"/>
      <c r="K1257" s="689"/>
      <c r="L1257" s="248"/>
      <c r="M1257" s="202"/>
      <c r="N1257" s="687"/>
      <c r="O1257" s="688"/>
      <c r="P1257" s="688"/>
      <c r="Q1257" s="688"/>
      <c r="R1257" s="688"/>
      <c r="S1257" s="688"/>
      <c r="T1257" s="688"/>
      <c r="U1257" s="689"/>
    </row>
    <row r="1258" spans="1:21" ht="16.5" customHeight="1">
      <c r="A1258" s="233"/>
      <c r="B1258" s="239"/>
      <c r="C1258" s="312"/>
      <c r="D1258" s="312"/>
      <c r="E1258" s="312"/>
      <c r="F1258" s="312"/>
      <c r="G1258" s="312"/>
      <c r="H1258" s="312"/>
      <c r="I1258" s="312"/>
      <c r="J1258" s="312"/>
      <c r="K1258" s="258"/>
      <c r="L1258" s="248"/>
      <c r="M1258" s="202"/>
      <c r="N1258" s="312"/>
      <c r="O1258" s="312"/>
      <c r="P1258" s="312"/>
      <c r="Q1258" s="312"/>
      <c r="R1258" s="312"/>
      <c r="S1258" s="312"/>
      <c r="T1258" s="312"/>
      <c r="U1258" s="312"/>
    </row>
    <row r="1259" spans="1:21" ht="16.5" customHeight="1">
      <c r="A1259" s="233"/>
      <c r="B1259" s="247">
        <v>22</v>
      </c>
      <c r="C1259" s="647" t="s">
        <v>687</v>
      </c>
      <c r="D1259" s="633"/>
      <c r="E1259" s="633"/>
      <c r="F1259" s="633"/>
      <c r="G1259" s="633"/>
      <c r="H1259" s="633"/>
      <c r="I1259" s="633"/>
      <c r="J1259" s="633"/>
      <c r="K1259" s="633"/>
      <c r="L1259" s="248"/>
      <c r="M1259" s="202"/>
      <c r="N1259" s="647" t="s">
        <v>687</v>
      </c>
      <c r="O1259" s="633"/>
      <c r="P1259" s="633"/>
      <c r="Q1259" s="633"/>
      <c r="R1259" s="633"/>
      <c r="S1259" s="633"/>
      <c r="T1259" s="633"/>
      <c r="U1259" s="633"/>
    </row>
    <row r="1260" spans="1:21" ht="16.5" customHeight="1">
      <c r="A1260" s="233"/>
      <c r="B1260" s="239"/>
      <c r="C1260" s="644" t="s">
        <v>10</v>
      </c>
      <c r="D1260" s="645"/>
      <c r="E1260" s="645"/>
      <c r="F1260" s="645"/>
      <c r="G1260" s="645"/>
      <c r="H1260" s="645"/>
      <c r="I1260" s="645"/>
      <c r="J1260" s="645"/>
      <c r="K1260" s="646"/>
      <c r="L1260" s="248"/>
      <c r="M1260" s="202"/>
      <c r="N1260" s="644" t="s">
        <v>10</v>
      </c>
      <c r="O1260" s="645"/>
      <c r="P1260" s="645"/>
      <c r="Q1260" s="645"/>
      <c r="R1260" s="645"/>
      <c r="S1260" s="645"/>
      <c r="T1260" s="645"/>
      <c r="U1260" s="646"/>
    </row>
    <row r="1261" spans="1:21" ht="16.5" customHeight="1">
      <c r="A1261" s="233"/>
      <c r="B1261" s="239"/>
      <c r="C1261" s="641" t="s">
        <v>11</v>
      </c>
      <c r="D1261" s="635" t="s">
        <v>12</v>
      </c>
      <c r="E1261" s="637" t="s">
        <v>13</v>
      </c>
      <c r="F1261" s="638"/>
      <c r="G1261" s="641" t="s">
        <v>14</v>
      </c>
      <c r="H1261" s="635" t="s">
        <v>15</v>
      </c>
      <c r="I1261" s="635" t="s">
        <v>16</v>
      </c>
      <c r="J1261" s="643" t="s">
        <v>17</v>
      </c>
      <c r="K1261" s="648" t="s">
        <v>18</v>
      </c>
      <c r="L1261" s="248"/>
      <c r="M1261" s="202"/>
      <c r="N1261" s="641" t="s">
        <v>11</v>
      </c>
      <c r="O1261" s="635" t="s">
        <v>12</v>
      </c>
      <c r="P1261" s="637" t="s">
        <v>13</v>
      </c>
      <c r="Q1261" s="638"/>
      <c r="R1261" s="641" t="s">
        <v>14</v>
      </c>
      <c r="S1261" s="635" t="s">
        <v>15</v>
      </c>
      <c r="T1261" s="635" t="s">
        <v>16</v>
      </c>
      <c r="U1261" s="643" t="s">
        <v>17</v>
      </c>
    </row>
    <row r="1262" spans="1:21" ht="16.5" customHeight="1">
      <c r="A1262" s="233"/>
      <c r="B1262" s="239"/>
      <c r="C1262" s="642"/>
      <c r="D1262" s="636"/>
      <c r="E1262" s="154" t="s">
        <v>19</v>
      </c>
      <c r="F1262" s="154" t="s">
        <v>20</v>
      </c>
      <c r="G1262" s="642"/>
      <c r="H1262" s="636"/>
      <c r="I1262" s="636"/>
      <c r="J1262" s="636"/>
      <c r="K1262" s="649"/>
      <c r="L1262" s="248"/>
      <c r="M1262" s="202"/>
      <c r="N1262" s="642"/>
      <c r="O1262" s="636"/>
      <c r="P1262" s="154" t="s">
        <v>19</v>
      </c>
      <c r="Q1262" s="154" t="s">
        <v>20</v>
      </c>
      <c r="R1262" s="642"/>
      <c r="S1262" s="636"/>
      <c r="T1262" s="636"/>
      <c r="U1262" s="636"/>
    </row>
    <row r="1263" spans="1:21" ht="16.5" customHeight="1">
      <c r="A1263" s="233"/>
      <c r="B1263" s="239"/>
      <c r="C1263" s="324">
        <v>1</v>
      </c>
      <c r="D1263" s="357">
        <v>1</v>
      </c>
      <c r="E1263" s="159" t="s">
        <v>21</v>
      </c>
      <c r="F1263" s="159"/>
      <c r="G1263" s="159" t="s">
        <v>54</v>
      </c>
      <c r="H1263" s="159"/>
      <c r="I1263" s="159"/>
      <c r="J1263" s="159"/>
      <c r="K1263" s="250"/>
      <c r="L1263" s="248"/>
      <c r="M1263" s="202"/>
      <c r="N1263" s="324">
        <v>1</v>
      </c>
      <c r="O1263" s="357">
        <v>1</v>
      </c>
      <c r="P1263" s="159" t="s">
        <v>21</v>
      </c>
      <c r="Q1263" s="159"/>
      <c r="R1263" s="159" t="s">
        <v>56</v>
      </c>
      <c r="S1263" s="159"/>
      <c r="T1263" s="159"/>
      <c r="U1263" s="159"/>
    </row>
    <row r="1264" spans="1:21" ht="16.5" customHeight="1">
      <c r="A1264" s="233"/>
      <c r="B1264" s="239"/>
      <c r="C1264" s="358">
        <v>2</v>
      </c>
      <c r="D1264" s="359">
        <v>1.1000000000000001</v>
      </c>
      <c r="E1264" s="291"/>
      <c r="F1264" s="291"/>
      <c r="G1264" s="184" t="s">
        <v>57</v>
      </c>
      <c r="H1264" s="291"/>
      <c r="I1264" s="291"/>
      <c r="J1264" s="291"/>
      <c r="K1264" s="296"/>
      <c r="L1264" s="248"/>
      <c r="M1264" s="202"/>
      <c r="N1264" s="324"/>
      <c r="O1264" s="357"/>
      <c r="P1264" s="159"/>
      <c r="Q1264" s="159"/>
      <c r="R1264" s="159"/>
      <c r="S1264" s="159"/>
      <c r="T1264" s="159"/>
      <c r="U1264" s="159"/>
    </row>
    <row r="1265" spans="1:21" ht="41.25" customHeight="1">
      <c r="A1265" s="233"/>
      <c r="B1265" s="239"/>
      <c r="C1265" s="220">
        <v>3</v>
      </c>
      <c r="D1265" s="325" t="s">
        <v>58</v>
      </c>
      <c r="E1265" s="163"/>
      <c r="F1265" s="163" t="s">
        <v>21</v>
      </c>
      <c r="G1265" s="155" t="s">
        <v>59</v>
      </c>
      <c r="H1265" s="163" t="s">
        <v>60</v>
      </c>
      <c r="I1265" s="164">
        <v>6</v>
      </c>
      <c r="J1265" s="167">
        <v>2030</v>
      </c>
      <c r="K1265" s="166">
        <f t="shared" ref="K1265:K1266" si="111">I1265*J1265</f>
        <v>12180</v>
      </c>
      <c r="L1265" s="248"/>
      <c r="M1265" s="202"/>
      <c r="N1265" s="220">
        <v>2</v>
      </c>
      <c r="O1265" s="325" t="s">
        <v>58</v>
      </c>
      <c r="P1265" s="163"/>
      <c r="Q1265" s="163" t="s">
        <v>21</v>
      </c>
      <c r="R1265" s="155" t="s">
        <v>59</v>
      </c>
      <c r="S1265" s="163" t="s">
        <v>60</v>
      </c>
      <c r="T1265" s="164">
        <v>6</v>
      </c>
      <c r="U1265" s="167">
        <v>2030</v>
      </c>
    </row>
    <row r="1266" spans="1:21" ht="23.25" customHeight="1">
      <c r="A1266" s="233"/>
      <c r="B1266" s="239"/>
      <c r="C1266" s="220">
        <v>4</v>
      </c>
      <c r="D1266" s="164" t="s">
        <v>62</v>
      </c>
      <c r="E1266" s="163"/>
      <c r="F1266" s="163" t="s">
        <v>21</v>
      </c>
      <c r="G1266" s="155" t="s">
        <v>63</v>
      </c>
      <c r="H1266" s="163" t="s">
        <v>25</v>
      </c>
      <c r="I1266" s="164">
        <v>15.99</v>
      </c>
      <c r="J1266" s="167">
        <v>2824</v>
      </c>
      <c r="K1266" s="166">
        <f t="shared" si="111"/>
        <v>45155.76</v>
      </c>
      <c r="L1266" s="248"/>
      <c r="M1266" s="202"/>
      <c r="N1266" s="220">
        <v>3</v>
      </c>
      <c r="O1266" s="164" t="s">
        <v>62</v>
      </c>
      <c r="P1266" s="163"/>
      <c r="Q1266" s="163" t="s">
        <v>21</v>
      </c>
      <c r="R1266" s="155" t="s">
        <v>63</v>
      </c>
      <c r="S1266" s="163" t="s">
        <v>25</v>
      </c>
      <c r="T1266" s="164">
        <v>15.99</v>
      </c>
      <c r="U1266" s="167">
        <v>2824</v>
      </c>
    </row>
    <row r="1267" spans="1:21" ht="16.5" customHeight="1">
      <c r="A1267" s="233"/>
      <c r="B1267" s="239"/>
      <c r="C1267" s="629" t="s">
        <v>41</v>
      </c>
      <c r="D1267" s="630"/>
      <c r="E1267" s="630"/>
      <c r="F1267" s="630"/>
      <c r="G1267" s="630"/>
      <c r="H1267" s="631"/>
      <c r="I1267" s="163"/>
      <c r="J1267" s="163"/>
      <c r="K1267" s="255">
        <f>SUM(K1265:K1266)</f>
        <v>57335.76</v>
      </c>
      <c r="L1267" s="248"/>
      <c r="M1267" s="202"/>
      <c r="N1267" s="629" t="s">
        <v>41</v>
      </c>
      <c r="O1267" s="630"/>
      <c r="P1267" s="630"/>
      <c r="Q1267" s="630"/>
      <c r="R1267" s="630"/>
      <c r="S1267" s="631"/>
      <c r="T1267" s="163"/>
      <c r="U1267" s="163"/>
    </row>
    <row r="1268" spans="1:21" ht="23.25" customHeight="1">
      <c r="A1268" s="233"/>
      <c r="B1268" s="239"/>
      <c r="C1268" s="360">
        <v>5</v>
      </c>
      <c r="D1268" s="357" t="s">
        <v>336</v>
      </c>
      <c r="E1268" s="159" t="s">
        <v>21</v>
      </c>
      <c r="F1268" s="361"/>
      <c r="G1268" s="159" t="s">
        <v>337</v>
      </c>
      <c r="H1268" s="361"/>
      <c r="I1268" s="215"/>
      <c r="J1268" s="216"/>
      <c r="K1268" s="217"/>
      <c r="L1268" s="248"/>
      <c r="M1268" s="202"/>
      <c r="N1268" s="360">
        <v>4</v>
      </c>
      <c r="O1268" s="357">
        <v>4</v>
      </c>
      <c r="P1268" s="159" t="s">
        <v>21</v>
      </c>
      <c r="Q1268" s="361"/>
      <c r="R1268" s="159" t="s">
        <v>227</v>
      </c>
      <c r="S1268" s="361"/>
      <c r="T1268" s="215"/>
      <c r="U1268" s="216"/>
    </row>
    <row r="1269" spans="1:21" ht="30" customHeight="1">
      <c r="A1269" s="233"/>
      <c r="B1269" s="239"/>
      <c r="C1269" s="220">
        <v>6</v>
      </c>
      <c r="D1269" s="163" t="s">
        <v>338</v>
      </c>
      <c r="E1269" s="163"/>
      <c r="F1269" s="163" t="s">
        <v>21</v>
      </c>
      <c r="G1269" s="155" t="s">
        <v>339</v>
      </c>
      <c r="H1269" s="163" t="s">
        <v>73</v>
      </c>
      <c r="I1269" s="164">
        <v>86.5</v>
      </c>
      <c r="J1269" s="167">
        <v>8298</v>
      </c>
      <c r="K1269" s="166">
        <f>I1269*J1269</f>
        <v>717777</v>
      </c>
      <c r="L1269" s="248"/>
      <c r="M1269" s="202"/>
      <c r="N1269" s="220">
        <v>5</v>
      </c>
      <c r="O1269" s="163">
        <v>4.0999999999999996</v>
      </c>
      <c r="P1269" s="163"/>
      <c r="Q1269" s="163" t="s">
        <v>21</v>
      </c>
      <c r="R1269" s="155" t="s">
        <v>688</v>
      </c>
      <c r="S1269" s="163" t="s">
        <v>73</v>
      </c>
      <c r="T1269" s="164">
        <v>86.5</v>
      </c>
      <c r="U1269" s="167">
        <v>13594</v>
      </c>
    </row>
    <row r="1270" spans="1:21" ht="16.5" customHeight="1">
      <c r="A1270" s="233"/>
      <c r="B1270" s="239"/>
      <c r="C1270" s="629" t="s">
        <v>41</v>
      </c>
      <c r="D1270" s="630"/>
      <c r="E1270" s="630"/>
      <c r="F1270" s="630"/>
      <c r="G1270" s="630"/>
      <c r="H1270" s="631"/>
      <c r="I1270" s="163"/>
      <c r="J1270" s="163"/>
      <c r="K1270" s="255">
        <f>SUM(K1269)</f>
        <v>717777</v>
      </c>
      <c r="L1270" s="248"/>
      <c r="M1270" s="202"/>
      <c r="N1270" s="629" t="s">
        <v>41</v>
      </c>
      <c r="O1270" s="630"/>
      <c r="P1270" s="630"/>
      <c r="Q1270" s="630"/>
      <c r="R1270" s="630"/>
      <c r="S1270" s="631"/>
      <c r="T1270" s="163"/>
      <c r="U1270" s="163"/>
    </row>
    <row r="1271" spans="1:21" ht="27" customHeight="1">
      <c r="A1271" s="233"/>
      <c r="B1271" s="239"/>
      <c r="C1271" s="324">
        <v>9</v>
      </c>
      <c r="D1271" s="249">
        <v>2.2000000000000002</v>
      </c>
      <c r="E1271" s="159" t="s">
        <v>21</v>
      </c>
      <c r="F1271" s="159"/>
      <c r="G1271" s="159" t="s">
        <v>183</v>
      </c>
      <c r="H1271" s="159"/>
      <c r="I1271" s="188"/>
      <c r="J1271" s="189"/>
      <c r="K1271" s="190"/>
      <c r="L1271" s="248"/>
      <c r="M1271" s="202"/>
      <c r="N1271" s="324">
        <v>6</v>
      </c>
      <c r="O1271" s="249"/>
      <c r="P1271" s="159" t="s">
        <v>21</v>
      </c>
      <c r="Q1271" s="159"/>
      <c r="R1271" s="159" t="s">
        <v>22</v>
      </c>
      <c r="S1271" s="159"/>
      <c r="T1271" s="188"/>
      <c r="U1271" s="189"/>
    </row>
    <row r="1272" spans="1:21" ht="37.5" customHeight="1">
      <c r="A1272" s="233"/>
      <c r="B1272" s="239"/>
      <c r="C1272" s="220">
        <v>10</v>
      </c>
      <c r="D1272" s="163" t="s">
        <v>83</v>
      </c>
      <c r="E1272" s="163"/>
      <c r="F1272" s="163" t="s">
        <v>21</v>
      </c>
      <c r="G1272" s="155" t="s">
        <v>84</v>
      </c>
      <c r="H1272" s="163" t="s">
        <v>85</v>
      </c>
      <c r="I1272" s="164">
        <v>31.139999999999997</v>
      </c>
      <c r="J1272" s="167">
        <v>20619</v>
      </c>
      <c r="K1272" s="166">
        <f>I1272*J1272</f>
        <v>642075.65999999992</v>
      </c>
      <c r="L1272" s="248"/>
      <c r="M1272" s="202"/>
      <c r="N1272" s="220">
        <v>7</v>
      </c>
      <c r="O1272" s="163" t="s">
        <v>79</v>
      </c>
      <c r="P1272" s="163"/>
      <c r="Q1272" s="163" t="s">
        <v>21</v>
      </c>
      <c r="R1272" s="155" t="s">
        <v>80</v>
      </c>
      <c r="S1272" s="163" t="s">
        <v>73</v>
      </c>
      <c r="T1272" s="164"/>
      <c r="U1272" s="167">
        <v>70000</v>
      </c>
    </row>
    <row r="1273" spans="1:21" ht="16.5" customHeight="1">
      <c r="A1273" s="233"/>
      <c r="B1273" s="239"/>
      <c r="C1273" s="629" t="s">
        <v>41</v>
      </c>
      <c r="D1273" s="630"/>
      <c r="E1273" s="630"/>
      <c r="F1273" s="630"/>
      <c r="G1273" s="630"/>
      <c r="H1273" s="631"/>
      <c r="I1273" s="163"/>
      <c r="J1273" s="163"/>
      <c r="K1273" s="255">
        <f>SUM(K1272)</f>
        <v>642075.65999999992</v>
      </c>
      <c r="L1273" s="248"/>
      <c r="M1273" s="202"/>
      <c r="N1273" s="629" t="s">
        <v>41</v>
      </c>
      <c r="O1273" s="630"/>
      <c r="P1273" s="630"/>
      <c r="Q1273" s="630"/>
      <c r="R1273" s="630"/>
      <c r="S1273" s="631"/>
      <c r="T1273" s="163"/>
      <c r="U1273" s="163"/>
    </row>
    <row r="1274" spans="1:21" ht="36" customHeight="1">
      <c r="A1274" s="233"/>
      <c r="B1274" s="239"/>
      <c r="C1274" s="324">
        <v>11</v>
      </c>
      <c r="D1274" s="249">
        <v>2.2999999999999998</v>
      </c>
      <c r="E1274" s="159" t="s">
        <v>21</v>
      </c>
      <c r="F1274" s="159"/>
      <c r="G1274" s="159" t="s">
        <v>89</v>
      </c>
      <c r="H1274" s="159"/>
      <c r="I1274" s="188"/>
      <c r="J1274" s="189"/>
      <c r="K1274" s="190"/>
      <c r="L1274" s="248"/>
      <c r="M1274" s="202"/>
      <c r="N1274" s="324">
        <v>9</v>
      </c>
      <c r="O1274" s="249">
        <v>2.2999999999999998</v>
      </c>
      <c r="P1274" s="159" t="s">
        <v>21</v>
      </c>
      <c r="Q1274" s="159"/>
      <c r="R1274" s="159" t="s">
        <v>89</v>
      </c>
      <c r="S1274" s="159"/>
      <c r="T1274" s="188"/>
      <c r="U1274" s="189"/>
    </row>
    <row r="1275" spans="1:21" ht="25.5" customHeight="1">
      <c r="A1275" s="233"/>
      <c r="B1275" s="239"/>
      <c r="C1275" s="220">
        <v>12</v>
      </c>
      <c r="D1275" s="325" t="s">
        <v>90</v>
      </c>
      <c r="E1275" s="163"/>
      <c r="F1275" s="163" t="s">
        <v>21</v>
      </c>
      <c r="G1275" s="155" t="s">
        <v>91</v>
      </c>
      <c r="H1275" s="163" t="s">
        <v>73</v>
      </c>
      <c r="I1275" s="164">
        <v>111.86</v>
      </c>
      <c r="J1275" s="167">
        <v>5350</v>
      </c>
      <c r="K1275" s="166">
        <f t="shared" ref="K1275:K1277" si="112">I1275*J1275</f>
        <v>598451</v>
      </c>
      <c r="L1275" s="248"/>
      <c r="M1275" s="202"/>
      <c r="N1275" s="220">
        <v>10</v>
      </c>
      <c r="O1275" s="325">
        <v>1.4</v>
      </c>
      <c r="P1275" s="163"/>
      <c r="Q1275" s="163" t="s">
        <v>21</v>
      </c>
      <c r="R1275" s="155" t="s">
        <v>689</v>
      </c>
      <c r="S1275" s="163" t="s">
        <v>73</v>
      </c>
      <c r="T1275" s="164">
        <v>111.86</v>
      </c>
      <c r="U1275" s="167">
        <v>43302.400000000001</v>
      </c>
    </row>
    <row r="1276" spans="1:21" ht="23.25" customHeight="1">
      <c r="A1276" s="233"/>
      <c r="B1276" s="239"/>
      <c r="C1276" s="163">
        <v>13</v>
      </c>
      <c r="D1276" s="325" t="s">
        <v>93</v>
      </c>
      <c r="E1276" s="163"/>
      <c r="F1276" s="163" t="s">
        <v>21</v>
      </c>
      <c r="G1276" s="155" t="s">
        <v>94</v>
      </c>
      <c r="H1276" s="163" t="s">
        <v>95</v>
      </c>
      <c r="I1276" s="164">
        <v>2684.64</v>
      </c>
      <c r="J1276" s="167">
        <v>1392</v>
      </c>
      <c r="K1276" s="166">
        <f t="shared" si="112"/>
        <v>3737018.88</v>
      </c>
      <c r="L1276" s="248"/>
      <c r="M1276" s="202"/>
      <c r="N1276" s="220"/>
      <c r="O1276" s="362"/>
      <c r="P1276" s="182"/>
      <c r="Q1276" s="182"/>
      <c r="R1276" s="160"/>
      <c r="S1276" s="253"/>
      <c r="T1276" s="164"/>
      <c r="U1276" s="167"/>
    </row>
    <row r="1277" spans="1:21" ht="33" customHeight="1">
      <c r="A1277" s="233"/>
      <c r="B1277" s="239"/>
      <c r="C1277" s="163">
        <v>14</v>
      </c>
      <c r="D1277" s="325" t="s">
        <v>98</v>
      </c>
      <c r="E1277" s="163"/>
      <c r="F1277" s="163" t="s">
        <v>21</v>
      </c>
      <c r="G1277" s="155" t="s">
        <v>99</v>
      </c>
      <c r="H1277" s="163" t="s">
        <v>73</v>
      </c>
      <c r="I1277" s="164">
        <v>111.86</v>
      </c>
      <c r="J1277" s="167">
        <v>3571</v>
      </c>
      <c r="K1277" s="166">
        <f t="shared" si="112"/>
        <v>399452.06</v>
      </c>
      <c r="L1277" s="248"/>
      <c r="M1277" s="202"/>
      <c r="N1277" s="220"/>
      <c r="O1277" s="362"/>
      <c r="P1277" s="182"/>
      <c r="Q1277" s="182"/>
      <c r="R1277" s="160"/>
      <c r="S1277" s="253"/>
      <c r="T1277" s="164"/>
      <c r="U1277" s="167"/>
    </row>
    <row r="1278" spans="1:21" ht="16.5" customHeight="1">
      <c r="A1278" s="233"/>
      <c r="B1278" s="239"/>
      <c r="C1278" s="629" t="s">
        <v>41</v>
      </c>
      <c r="D1278" s="630"/>
      <c r="E1278" s="630"/>
      <c r="F1278" s="630"/>
      <c r="G1278" s="630"/>
      <c r="H1278" s="631"/>
      <c r="I1278" s="163"/>
      <c r="J1278" s="163"/>
      <c r="K1278" s="255">
        <f>SUM(K1275:K1277)</f>
        <v>4734921.9399999995</v>
      </c>
      <c r="L1278" s="248"/>
      <c r="M1278" s="202"/>
      <c r="N1278" s="629" t="s">
        <v>41</v>
      </c>
      <c r="O1278" s="630"/>
      <c r="P1278" s="630"/>
      <c r="Q1278" s="630"/>
      <c r="R1278" s="630"/>
      <c r="S1278" s="631"/>
      <c r="T1278" s="163"/>
      <c r="U1278" s="163"/>
    </row>
    <row r="1279" spans="1:21" ht="22.5" customHeight="1">
      <c r="A1279" s="233"/>
      <c r="B1279" s="239"/>
      <c r="C1279" s="324">
        <v>15</v>
      </c>
      <c r="D1279" s="249">
        <v>2.5</v>
      </c>
      <c r="E1279" s="159" t="s">
        <v>21</v>
      </c>
      <c r="F1279" s="159"/>
      <c r="G1279" s="159" t="s">
        <v>291</v>
      </c>
      <c r="H1279" s="159"/>
      <c r="I1279" s="188"/>
      <c r="J1279" s="189"/>
      <c r="K1279" s="190"/>
      <c r="L1279" s="248"/>
      <c r="M1279" s="202"/>
      <c r="N1279" s="324">
        <v>11</v>
      </c>
      <c r="O1279" s="249">
        <v>2.5</v>
      </c>
      <c r="P1279" s="159" t="s">
        <v>21</v>
      </c>
      <c r="Q1279" s="159"/>
      <c r="R1279" s="159" t="s">
        <v>291</v>
      </c>
      <c r="S1279" s="159"/>
      <c r="T1279" s="188"/>
      <c r="U1279" s="189"/>
    </row>
    <row r="1280" spans="1:21" ht="29.25" customHeight="1">
      <c r="A1280" s="233"/>
      <c r="B1280" s="239"/>
      <c r="C1280" s="220">
        <v>16</v>
      </c>
      <c r="D1280" s="163" t="s">
        <v>667</v>
      </c>
      <c r="E1280" s="163"/>
      <c r="F1280" s="163" t="s">
        <v>21</v>
      </c>
      <c r="G1280" s="155" t="s">
        <v>668</v>
      </c>
      <c r="H1280" s="163" t="s">
        <v>73</v>
      </c>
      <c r="I1280" s="164">
        <v>0.192</v>
      </c>
      <c r="J1280" s="167">
        <v>90265</v>
      </c>
      <c r="K1280" s="166">
        <f>I1280*J1280</f>
        <v>17330.88</v>
      </c>
      <c r="L1280" s="248"/>
      <c r="M1280" s="202"/>
      <c r="N1280" s="220">
        <v>12</v>
      </c>
      <c r="O1280" s="163">
        <v>2.5</v>
      </c>
      <c r="P1280" s="163"/>
      <c r="Q1280" s="163" t="s">
        <v>21</v>
      </c>
      <c r="R1280" s="155" t="s">
        <v>669</v>
      </c>
      <c r="S1280" s="163" t="s">
        <v>73</v>
      </c>
      <c r="T1280" s="164">
        <v>0.192</v>
      </c>
      <c r="U1280" s="167">
        <v>113146</v>
      </c>
    </row>
    <row r="1281" spans="1:21" ht="16.5" customHeight="1">
      <c r="A1281" s="233"/>
      <c r="B1281" s="239"/>
      <c r="C1281" s="629" t="s">
        <v>41</v>
      </c>
      <c r="D1281" s="630"/>
      <c r="E1281" s="630"/>
      <c r="F1281" s="630"/>
      <c r="G1281" s="630"/>
      <c r="H1281" s="631"/>
      <c r="I1281" s="163"/>
      <c r="J1281" s="163"/>
      <c r="K1281" s="255">
        <f>SUM(K1280)</f>
        <v>17330.88</v>
      </c>
      <c r="L1281" s="248"/>
      <c r="M1281" s="202"/>
      <c r="N1281" s="629" t="s">
        <v>41</v>
      </c>
      <c r="O1281" s="630"/>
      <c r="P1281" s="630"/>
      <c r="Q1281" s="630"/>
      <c r="R1281" s="630"/>
      <c r="S1281" s="631"/>
      <c r="T1281" s="163"/>
      <c r="U1281" s="163"/>
    </row>
    <row r="1282" spans="1:21" ht="22.5" customHeight="1">
      <c r="A1282" s="233"/>
      <c r="B1282" s="239"/>
      <c r="C1282" s="324">
        <v>17</v>
      </c>
      <c r="D1282" s="249">
        <v>2.6</v>
      </c>
      <c r="E1282" s="159" t="s">
        <v>21</v>
      </c>
      <c r="F1282" s="159"/>
      <c r="G1282" s="159" t="s">
        <v>101</v>
      </c>
      <c r="H1282" s="159"/>
      <c r="I1282" s="188"/>
      <c r="J1282" s="189"/>
      <c r="K1282" s="190"/>
      <c r="L1282" s="248"/>
      <c r="M1282" s="202"/>
      <c r="N1282" s="324">
        <v>13</v>
      </c>
      <c r="O1282" s="249">
        <v>2.6</v>
      </c>
      <c r="P1282" s="159" t="s">
        <v>21</v>
      </c>
      <c r="Q1282" s="159"/>
      <c r="R1282" s="159" t="s">
        <v>101</v>
      </c>
      <c r="S1282" s="159"/>
      <c r="T1282" s="188"/>
      <c r="U1282" s="189"/>
    </row>
    <row r="1283" spans="1:21" ht="30" customHeight="1">
      <c r="A1283" s="233"/>
      <c r="B1283" s="243"/>
      <c r="C1283" s="220">
        <v>18</v>
      </c>
      <c r="D1283" s="325" t="s">
        <v>102</v>
      </c>
      <c r="E1283" s="163"/>
      <c r="F1283" s="163" t="s">
        <v>21</v>
      </c>
      <c r="G1283" s="155" t="s">
        <v>103</v>
      </c>
      <c r="H1283" s="163" t="s">
        <v>25</v>
      </c>
      <c r="I1283" s="164">
        <v>85.42</v>
      </c>
      <c r="J1283" s="167">
        <v>55381</v>
      </c>
      <c r="K1283" s="166">
        <f>I1283*J1283</f>
        <v>4730645.0200000005</v>
      </c>
      <c r="L1283" s="248"/>
      <c r="M1283" s="202"/>
      <c r="N1283" s="220">
        <v>14</v>
      </c>
      <c r="O1283" s="325" t="s">
        <v>102</v>
      </c>
      <c r="P1283" s="163"/>
      <c r="Q1283" s="163" t="s">
        <v>21</v>
      </c>
      <c r="R1283" s="155" t="s">
        <v>103</v>
      </c>
      <c r="S1283" s="163" t="s">
        <v>25</v>
      </c>
      <c r="T1283" s="164">
        <v>85.42</v>
      </c>
      <c r="U1283" s="167">
        <v>37645.599999999999</v>
      </c>
    </row>
    <row r="1284" spans="1:21" ht="16.5" customHeight="1">
      <c r="A1284" s="233"/>
      <c r="B1284" s="239"/>
      <c r="C1284" s="629" t="s">
        <v>41</v>
      </c>
      <c r="D1284" s="630"/>
      <c r="E1284" s="630"/>
      <c r="F1284" s="630"/>
      <c r="G1284" s="630"/>
      <c r="H1284" s="631"/>
      <c r="I1284" s="163"/>
      <c r="J1284" s="163"/>
      <c r="K1284" s="255">
        <f>SUM(K1283)</f>
        <v>4730645.0200000005</v>
      </c>
      <c r="L1284" s="248"/>
      <c r="M1284" s="202"/>
      <c r="N1284" s="629" t="s">
        <v>41</v>
      </c>
      <c r="O1284" s="630"/>
      <c r="P1284" s="630"/>
      <c r="Q1284" s="630"/>
      <c r="R1284" s="630"/>
      <c r="S1284" s="631"/>
      <c r="T1284" s="163"/>
      <c r="U1284" s="163"/>
    </row>
    <row r="1285" spans="1:21" ht="16.5" customHeight="1">
      <c r="A1285" s="233"/>
      <c r="B1285" s="239"/>
      <c r="C1285" s="324">
        <v>19</v>
      </c>
      <c r="D1285" s="249" t="s">
        <v>105</v>
      </c>
      <c r="E1285" s="159" t="s">
        <v>21</v>
      </c>
      <c r="F1285" s="159"/>
      <c r="G1285" s="159" t="s">
        <v>106</v>
      </c>
      <c r="H1285" s="159"/>
      <c r="I1285" s="188"/>
      <c r="J1285" s="189"/>
      <c r="K1285" s="190"/>
      <c r="L1285" s="248"/>
      <c r="M1285" s="202"/>
      <c r="N1285" s="324">
        <v>15</v>
      </c>
      <c r="O1285" s="249">
        <v>5</v>
      </c>
      <c r="P1285" s="159" t="s">
        <v>21</v>
      </c>
      <c r="Q1285" s="159"/>
      <c r="R1285" s="159" t="s">
        <v>107</v>
      </c>
      <c r="S1285" s="159"/>
      <c r="T1285" s="188"/>
      <c r="U1285" s="189"/>
    </row>
    <row r="1286" spans="1:21" ht="30" customHeight="1">
      <c r="A1286" s="233"/>
      <c r="B1286" s="243"/>
      <c r="C1286" s="220">
        <v>20</v>
      </c>
      <c r="D1286" s="325" t="s">
        <v>185</v>
      </c>
      <c r="E1286" s="163"/>
      <c r="F1286" s="163" t="s">
        <v>21</v>
      </c>
      <c r="G1286" s="155" t="s">
        <v>186</v>
      </c>
      <c r="H1286" s="163" t="s">
        <v>73</v>
      </c>
      <c r="I1286" s="164">
        <v>0.67</v>
      </c>
      <c r="J1286" s="167">
        <v>400164</v>
      </c>
      <c r="K1286" s="166">
        <f t="shared" ref="K1286:K1288" si="113">I1286*J1286</f>
        <v>268109.88</v>
      </c>
      <c r="L1286" s="248"/>
      <c r="M1286" s="202"/>
      <c r="N1286" s="220">
        <v>16</v>
      </c>
      <c r="O1286" s="325">
        <v>5.0999999999999996</v>
      </c>
      <c r="P1286" s="163"/>
      <c r="Q1286" s="163" t="s">
        <v>21</v>
      </c>
      <c r="R1286" s="155" t="s">
        <v>187</v>
      </c>
      <c r="S1286" s="163" t="s">
        <v>73</v>
      </c>
      <c r="T1286" s="164">
        <v>0.67</v>
      </c>
      <c r="U1286" s="167">
        <v>400164</v>
      </c>
    </row>
    <row r="1287" spans="1:21" ht="31.5" customHeight="1">
      <c r="A1287" s="233"/>
      <c r="B1287" s="243"/>
      <c r="C1287" s="220">
        <v>21</v>
      </c>
      <c r="D1287" s="325" t="s">
        <v>108</v>
      </c>
      <c r="E1287" s="163"/>
      <c r="F1287" s="163" t="s">
        <v>21</v>
      </c>
      <c r="G1287" s="155" t="s">
        <v>109</v>
      </c>
      <c r="H1287" s="163" t="s">
        <v>73</v>
      </c>
      <c r="I1287" s="164">
        <v>15.25</v>
      </c>
      <c r="J1287" s="167">
        <v>535504</v>
      </c>
      <c r="K1287" s="166">
        <f t="shared" si="113"/>
        <v>8166436</v>
      </c>
      <c r="L1287" s="248"/>
      <c r="M1287" s="202"/>
      <c r="N1287" s="220">
        <v>17</v>
      </c>
      <c r="O1287" s="325">
        <v>5.5</v>
      </c>
      <c r="P1287" s="163"/>
      <c r="Q1287" s="163" t="s">
        <v>21</v>
      </c>
      <c r="R1287" s="155" t="s">
        <v>110</v>
      </c>
      <c r="S1287" s="163" t="s">
        <v>73</v>
      </c>
      <c r="T1287" s="164">
        <v>15.25</v>
      </c>
      <c r="U1287" s="167">
        <v>535504</v>
      </c>
    </row>
    <row r="1288" spans="1:21" ht="31.5" customHeight="1">
      <c r="A1288" s="233"/>
      <c r="B1288" s="243"/>
      <c r="C1288" s="220">
        <v>22</v>
      </c>
      <c r="D1288" s="164" t="s">
        <v>188</v>
      </c>
      <c r="E1288" s="163"/>
      <c r="F1288" s="163" t="s">
        <v>21</v>
      </c>
      <c r="G1288" s="155" t="s">
        <v>189</v>
      </c>
      <c r="H1288" s="163" t="s">
        <v>73</v>
      </c>
      <c r="I1288" s="164">
        <v>13.87</v>
      </c>
      <c r="J1288" s="167">
        <v>634467</v>
      </c>
      <c r="K1288" s="166">
        <f t="shared" si="113"/>
        <v>8800057.2899999991</v>
      </c>
      <c r="L1288" s="248"/>
      <c r="M1288" s="202"/>
      <c r="N1288" s="220">
        <v>18</v>
      </c>
      <c r="O1288" s="164">
        <v>5.12</v>
      </c>
      <c r="P1288" s="163"/>
      <c r="Q1288" s="163" t="s">
        <v>21</v>
      </c>
      <c r="R1288" s="155" t="s">
        <v>190</v>
      </c>
      <c r="S1288" s="163" t="s">
        <v>73</v>
      </c>
      <c r="T1288" s="164">
        <v>13.87</v>
      </c>
      <c r="U1288" s="167">
        <v>634467.19999999995</v>
      </c>
    </row>
    <row r="1289" spans="1:21" ht="16.5" customHeight="1">
      <c r="A1289" s="233"/>
      <c r="B1289" s="239"/>
      <c r="C1289" s="629" t="s">
        <v>41</v>
      </c>
      <c r="D1289" s="630"/>
      <c r="E1289" s="630"/>
      <c r="F1289" s="630"/>
      <c r="G1289" s="630"/>
      <c r="H1289" s="631"/>
      <c r="I1289" s="163"/>
      <c r="J1289" s="163"/>
      <c r="K1289" s="255">
        <f>SUM(K1286:K1288)</f>
        <v>17234603.170000002</v>
      </c>
      <c r="L1289" s="248"/>
      <c r="M1289" s="202"/>
      <c r="N1289" s="629" t="s">
        <v>41</v>
      </c>
      <c r="O1289" s="630"/>
      <c r="P1289" s="630"/>
      <c r="Q1289" s="630"/>
      <c r="R1289" s="630"/>
      <c r="S1289" s="631"/>
      <c r="T1289" s="163"/>
      <c r="U1289" s="163"/>
    </row>
    <row r="1290" spans="1:21" ht="16.5" customHeight="1">
      <c r="A1290" s="233"/>
      <c r="B1290" s="239"/>
      <c r="C1290" s="324">
        <v>23</v>
      </c>
      <c r="D1290" s="249">
        <v>3.3</v>
      </c>
      <c r="E1290" s="159" t="s">
        <v>21</v>
      </c>
      <c r="F1290" s="159"/>
      <c r="G1290" s="159" t="s">
        <v>111</v>
      </c>
      <c r="H1290" s="159"/>
      <c r="I1290" s="188"/>
      <c r="J1290" s="189"/>
      <c r="K1290" s="190"/>
      <c r="L1290" s="248"/>
      <c r="M1290" s="202"/>
      <c r="N1290" s="324">
        <v>19</v>
      </c>
      <c r="O1290" s="249">
        <v>3.3</v>
      </c>
      <c r="P1290" s="159" t="s">
        <v>21</v>
      </c>
      <c r="Q1290" s="159"/>
      <c r="R1290" s="159" t="s">
        <v>111</v>
      </c>
      <c r="S1290" s="159"/>
      <c r="T1290" s="188"/>
      <c r="U1290" s="189"/>
    </row>
    <row r="1291" spans="1:21" ht="60" customHeight="1">
      <c r="A1291" s="233"/>
      <c r="B1291" s="243"/>
      <c r="C1291" s="220">
        <v>24</v>
      </c>
      <c r="D1291" s="325" t="s">
        <v>112</v>
      </c>
      <c r="E1291" s="163"/>
      <c r="F1291" s="163" t="s">
        <v>21</v>
      </c>
      <c r="G1291" s="155" t="s">
        <v>113</v>
      </c>
      <c r="H1291" s="163" t="s">
        <v>114</v>
      </c>
      <c r="I1291" s="164">
        <v>3837.5</v>
      </c>
      <c r="J1291" s="167">
        <v>5903</v>
      </c>
      <c r="K1291" s="166">
        <f>I1291*J1291</f>
        <v>22652762.5</v>
      </c>
      <c r="L1291" s="248"/>
      <c r="M1291" s="202"/>
      <c r="N1291" s="220">
        <v>20</v>
      </c>
      <c r="O1291" s="325" t="s">
        <v>112</v>
      </c>
      <c r="P1291" s="163"/>
      <c r="Q1291" s="163" t="s">
        <v>21</v>
      </c>
      <c r="R1291" s="155" t="s">
        <v>113</v>
      </c>
      <c r="S1291" s="163" t="s">
        <v>114</v>
      </c>
      <c r="T1291" s="164">
        <v>3837.5</v>
      </c>
      <c r="U1291" s="167">
        <v>5903</v>
      </c>
    </row>
    <row r="1292" spans="1:21" ht="16.5" customHeight="1">
      <c r="A1292" s="233"/>
      <c r="B1292" s="239"/>
      <c r="C1292" s="629" t="s">
        <v>41</v>
      </c>
      <c r="D1292" s="630"/>
      <c r="E1292" s="630"/>
      <c r="F1292" s="630"/>
      <c r="G1292" s="630"/>
      <c r="H1292" s="631"/>
      <c r="I1292" s="163"/>
      <c r="J1292" s="163"/>
      <c r="K1292" s="255">
        <f>SUM(K1291)</f>
        <v>22652762.5</v>
      </c>
      <c r="L1292" s="248"/>
      <c r="M1292" s="202"/>
      <c r="N1292" s="629" t="s">
        <v>41</v>
      </c>
      <c r="O1292" s="630"/>
      <c r="P1292" s="630"/>
      <c r="Q1292" s="630"/>
      <c r="R1292" s="630"/>
      <c r="S1292" s="631"/>
      <c r="T1292" s="163"/>
      <c r="U1292" s="163"/>
    </row>
    <row r="1293" spans="1:21" ht="35.25" customHeight="1">
      <c r="A1293" s="233"/>
      <c r="B1293" s="239"/>
      <c r="C1293" s="324">
        <v>25</v>
      </c>
      <c r="D1293" s="249">
        <v>4.3</v>
      </c>
      <c r="E1293" s="159" t="s">
        <v>21</v>
      </c>
      <c r="F1293" s="159"/>
      <c r="G1293" s="159" t="s">
        <v>234</v>
      </c>
      <c r="H1293" s="159"/>
      <c r="I1293" s="188"/>
      <c r="J1293" s="189"/>
      <c r="K1293" s="190"/>
      <c r="L1293" s="248"/>
      <c r="M1293" s="202"/>
      <c r="N1293" s="324">
        <v>21</v>
      </c>
      <c r="O1293" s="249">
        <v>4.3</v>
      </c>
      <c r="P1293" s="159" t="s">
        <v>21</v>
      </c>
      <c r="Q1293" s="159"/>
      <c r="R1293" s="159" t="s">
        <v>234</v>
      </c>
      <c r="S1293" s="159"/>
      <c r="T1293" s="188"/>
      <c r="U1293" s="189"/>
    </row>
    <row r="1294" spans="1:21" ht="31.5" customHeight="1">
      <c r="A1294" s="233"/>
      <c r="B1294" s="239"/>
      <c r="C1294" s="220">
        <v>26</v>
      </c>
      <c r="D1294" s="325" t="s">
        <v>690</v>
      </c>
      <c r="E1294" s="163"/>
      <c r="F1294" s="163" t="s">
        <v>21</v>
      </c>
      <c r="G1294" s="155" t="s">
        <v>691</v>
      </c>
      <c r="H1294" s="163" t="s">
        <v>32</v>
      </c>
      <c r="I1294" s="164">
        <v>5</v>
      </c>
      <c r="J1294" s="167">
        <v>90861</v>
      </c>
      <c r="K1294" s="166">
        <f>I1294*J1294</f>
        <v>454305</v>
      </c>
      <c r="L1294" s="248"/>
      <c r="M1294" s="202"/>
      <c r="N1294" s="220">
        <v>22</v>
      </c>
      <c r="O1294" s="325"/>
      <c r="P1294" s="163"/>
      <c r="Q1294" s="163" t="s">
        <v>21</v>
      </c>
      <c r="R1294" s="155" t="s">
        <v>692</v>
      </c>
      <c r="S1294" s="163">
        <v>0</v>
      </c>
      <c r="T1294" s="164">
        <v>1</v>
      </c>
      <c r="U1294" s="167">
        <v>91903</v>
      </c>
    </row>
    <row r="1295" spans="1:21" ht="16.5" customHeight="1">
      <c r="A1295" s="233"/>
      <c r="B1295" s="239"/>
      <c r="C1295" s="629" t="s">
        <v>41</v>
      </c>
      <c r="D1295" s="630"/>
      <c r="E1295" s="630"/>
      <c r="F1295" s="630"/>
      <c r="G1295" s="630"/>
      <c r="H1295" s="631"/>
      <c r="I1295" s="163"/>
      <c r="J1295" s="163"/>
      <c r="K1295" s="255">
        <f>SUM(K1294)</f>
        <v>454305</v>
      </c>
      <c r="L1295" s="248"/>
      <c r="M1295" s="202"/>
      <c r="N1295" s="629" t="s">
        <v>41</v>
      </c>
      <c r="O1295" s="630"/>
      <c r="P1295" s="630"/>
      <c r="Q1295" s="630"/>
      <c r="R1295" s="630"/>
      <c r="S1295" s="631"/>
      <c r="T1295" s="163"/>
      <c r="U1295" s="163"/>
    </row>
    <row r="1296" spans="1:21" ht="34.5" customHeight="1">
      <c r="A1296" s="233"/>
      <c r="B1296" s="239"/>
      <c r="C1296" s="324">
        <v>27</v>
      </c>
      <c r="D1296" s="249">
        <v>4.4000000000000004</v>
      </c>
      <c r="E1296" s="159" t="s">
        <v>21</v>
      </c>
      <c r="F1296" s="159"/>
      <c r="G1296" s="159" t="s">
        <v>121</v>
      </c>
      <c r="H1296" s="159"/>
      <c r="I1296" s="188"/>
      <c r="J1296" s="189"/>
      <c r="K1296" s="190"/>
      <c r="L1296" s="248"/>
      <c r="M1296" s="202"/>
      <c r="N1296" s="324">
        <v>24</v>
      </c>
      <c r="O1296" s="249">
        <v>4.4000000000000004</v>
      </c>
      <c r="P1296" s="159" t="s">
        <v>21</v>
      </c>
      <c r="Q1296" s="159"/>
      <c r="R1296" s="159" t="s">
        <v>121</v>
      </c>
      <c r="S1296" s="159"/>
      <c r="T1296" s="188"/>
      <c r="U1296" s="189"/>
    </row>
    <row r="1297" spans="1:21" ht="45.75" customHeight="1">
      <c r="A1297" s="233"/>
      <c r="B1297" s="239"/>
      <c r="C1297" s="220">
        <v>28</v>
      </c>
      <c r="D1297" s="163" t="s">
        <v>245</v>
      </c>
      <c r="E1297" s="163"/>
      <c r="F1297" s="163" t="s">
        <v>21</v>
      </c>
      <c r="G1297" s="155" t="s">
        <v>246</v>
      </c>
      <c r="H1297" s="163" t="s">
        <v>32</v>
      </c>
      <c r="I1297" s="164">
        <v>1</v>
      </c>
      <c r="J1297" s="167">
        <v>51637</v>
      </c>
      <c r="K1297" s="166">
        <f t="shared" ref="K1297:K1301" si="114">I1297*J1297</f>
        <v>51637</v>
      </c>
      <c r="L1297" s="248"/>
      <c r="M1297" s="202"/>
      <c r="N1297" s="220">
        <v>25</v>
      </c>
      <c r="O1297" s="163" t="s">
        <v>245</v>
      </c>
      <c r="P1297" s="163"/>
      <c r="Q1297" s="163" t="s">
        <v>21</v>
      </c>
      <c r="R1297" s="155" t="s">
        <v>246</v>
      </c>
      <c r="S1297" s="163" t="s">
        <v>32</v>
      </c>
      <c r="T1297" s="164">
        <v>1</v>
      </c>
      <c r="U1297" s="167">
        <v>43183</v>
      </c>
    </row>
    <row r="1298" spans="1:21" ht="47.25" customHeight="1">
      <c r="A1298" s="233"/>
      <c r="B1298" s="239"/>
      <c r="C1298" s="220">
        <v>29</v>
      </c>
      <c r="D1298" s="163" t="s">
        <v>124</v>
      </c>
      <c r="E1298" s="163"/>
      <c r="F1298" s="163" t="s">
        <v>21</v>
      </c>
      <c r="G1298" s="155" t="s">
        <v>125</v>
      </c>
      <c r="H1298" s="163" t="s">
        <v>32</v>
      </c>
      <c r="I1298" s="164">
        <v>4</v>
      </c>
      <c r="J1298" s="167">
        <v>87459</v>
      </c>
      <c r="K1298" s="166">
        <f t="shared" si="114"/>
        <v>349836</v>
      </c>
      <c r="L1298" s="248"/>
      <c r="M1298" s="202"/>
      <c r="N1298" s="220">
        <v>26</v>
      </c>
      <c r="O1298" s="163" t="s">
        <v>124</v>
      </c>
      <c r="P1298" s="163"/>
      <c r="Q1298" s="163" t="s">
        <v>21</v>
      </c>
      <c r="R1298" s="155" t="s">
        <v>125</v>
      </c>
      <c r="S1298" s="163" t="s">
        <v>32</v>
      </c>
      <c r="T1298" s="164">
        <v>4</v>
      </c>
      <c r="U1298" s="167">
        <v>88116</v>
      </c>
    </row>
    <row r="1299" spans="1:21" ht="24.75" customHeight="1">
      <c r="A1299" s="233"/>
      <c r="B1299" s="239"/>
      <c r="C1299" s="220">
        <v>30</v>
      </c>
      <c r="D1299" s="163" t="s">
        <v>693</v>
      </c>
      <c r="E1299" s="163"/>
      <c r="F1299" s="163" t="s">
        <v>21</v>
      </c>
      <c r="G1299" s="155" t="s">
        <v>694</v>
      </c>
      <c r="H1299" s="163" t="s">
        <v>32</v>
      </c>
      <c r="I1299" s="164">
        <v>3</v>
      </c>
      <c r="J1299" s="167">
        <v>181813</v>
      </c>
      <c r="K1299" s="166">
        <f t="shared" si="114"/>
        <v>545439</v>
      </c>
      <c r="L1299" s="248"/>
      <c r="M1299" s="202"/>
      <c r="N1299" s="220">
        <v>27</v>
      </c>
      <c r="O1299" s="163" t="s">
        <v>693</v>
      </c>
      <c r="P1299" s="163"/>
      <c r="Q1299" s="163" t="s">
        <v>21</v>
      </c>
      <c r="R1299" s="155" t="s">
        <v>695</v>
      </c>
      <c r="S1299" s="163" t="s">
        <v>32</v>
      </c>
      <c r="T1299" s="164">
        <v>3</v>
      </c>
      <c r="U1299" s="167">
        <v>195194.66666666666</v>
      </c>
    </row>
    <row r="1300" spans="1:21" ht="37.5" customHeight="1">
      <c r="A1300" s="233"/>
      <c r="B1300" s="239"/>
      <c r="C1300" s="220">
        <v>31</v>
      </c>
      <c r="D1300" s="325" t="s">
        <v>193</v>
      </c>
      <c r="E1300" s="163"/>
      <c r="F1300" s="163" t="s">
        <v>21</v>
      </c>
      <c r="G1300" s="155" t="s">
        <v>194</v>
      </c>
      <c r="H1300" s="163" t="s">
        <v>60</v>
      </c>
      <c r="I1300" s="164">
        <v>0.3</v>
      </c>
      <c r="J1300" s="167">
        <v>13138</v>
      </c>
      <c r="K1300" s="166">
        <f t="shared" si="114"/>
        <v>3941.3999999999996</v>
      </c>
      <c r="L1300" s="248"/>
      <c r="M1300" s="202"/>
      <c r="N1300" s="220">
        <v>28</v>
      </c>
      <c r="O1300" s="325" t="s">
        <v>193</v>
      </c>
      <c r="P1300" s="163"/>
      <c r="Q1300" s="163" t="s">
        <v>21</v>
      </c>
      <c r="R1300" s="155" t="s">
        <v>194</v>
      </c>
      <c r="S1300" s="163" t="s">
        <v>60</v>
      </c>
      <c r="T1300" s="164">
        <v>0.3</v>
      </c>
      <c r="U1300" s="167">
        <v>13233</v>
      </c>
    </row>
    <row r="1301" spans="1:21" ht="29.25" customHeight="1">
      <c r="A1301" s="233"/>
      <c r="B1301" s="239"/>
      <c r="C1301" s="220">
        <v>32</v>
      </c>
      <c r="D1301" s="325" t="s">
        <v>696</v>
      </c>
      <c r="E1301" s="163"/>
      <c r="F1301" s="163" t="s">
        <v>21</v>
      </c>
      <c r="G1301" s="155" t="s">
        <v>697</v>
      </c>
      <c r="H1301" s="163" t="s">
        <v>698</v>
      </c>
      <c r="I1301" s="164">
        <v>4.5</v>
      </c>
      <c r="J1301" s="167">
        <v>69011.200000000215</v>
      </c>
      <c r="K1301" s="166">
        <f t="shared" si="114"/>
        <v>310550.40000000095</v>
      </c>
      <c r="L1301" s="248"/>
      <c r="M1301" s="202"/>
      <c r="N1301" s="220">
        <v>29</v>
      </c>
      <c r="O1301" s="325"/>
      <c r="P1301" s="163"/>
      <c r="Q1301" s="163" t="s">
        <v>21</v>
      </c>
      <c r="R1301" s="155" t="s">
        <v>699</v>
      </c>
      <c r="S1301" s="163" t="s">
        <v>698</v>
      </c>
      <c r="T1301" s="164">
        <v>4.5</v>
      </c>
      <c r="U1301" s="167">
        <v>65741.5</v>
      </c>
    </row>
    <row r="1302" spans="1:21" ht="16.5" customHeight="1">
      <c r="A1302" s="233"/>
      <c r="B1302" s="239"/>
      <c r="C1302" s="629" t="s">
        <v>41</v>
      </c>
      <c r="D1302" s="630"/>
      <c r="E1302" s="630"/>
      <c r="F1302" s="630"/>
      <c r="G1302" s="630"/>
      <c r="H1302" s="631"/>
      <c r="I1302" s="163"/>
      <c r="J1302" s="163"/>
      <c r="K1302" s="255">
        <f>SUM(K1297:K1301)</f>
        <v>1261403.800000001</v>
      </c>
      <c r="L1302" s="248"/>
      <c r="M1302" s="202"/>
      <c r="N1302" s="629" t="s">
        <v>41</v>
      </c>
      <c r="O1302" s="630"/>
      <c r="P1302" s="630"/>
      <c r="Q1302" s="630"/>
      <c r="R1302" s="630"/>
      <c r="S1302" s="631"/>
      <c r="T1302" s="163"/>
      <c r="U1302" s="163"/>
    </row>
    <row r="1303" spans="1:21" ht="30" customHeight="1">
      <c r="A1303" s="233"/>
      <c r="B1303" s="239"/>
      <c r="C1303" s="324">
        <v>33</v>
      </c>
      <c r="D1303" s="249" t="s">
        <v>126</v>
      </c>
      <c r="E1303" s="159" t="s">
        <v>21</v>
      </c>
      <c r="F1303" s="159"/>
      <c r="G1303" s="159" t="s">
        <v>127</v>
      </c>
      <c r="H1303" s="159"/>
      <c r="I1303" s="188"/>
      <c r="J1303" s="189"/>
      <c r="K1303" s="190"/>
      <c r="L1303" s="248"/>
      <c r="M1303" s="202"/>
      <c r="N1303" s="324">
        <v>30</v>
      </c>
      <c r="O1303" s="249">
        <v>30</v>
      </c>
      <c r="P1303" s="159" t="s">
        <v>21</v>
      </c>
      <c r="Q1303" s="159"/>
      <c r="R1303" s="159" t="s">
        <v>133</v>
      </c>
      <c r="S1303" s="159"/>
      <c r="T1303" s="188"/>
      <c r="U1303" s="189"/>
    </row>
    <row r="1304" spans="1:21" ht="31.5" customHeight="1">
      <c r="A1304" s="233"/>
      <c r="B1304" s="239"/>
      <c r="C1304" s="220">
        <v>34</v>
      </c>
      <c r="D1304" s="163" t="s">
        <v>700</v>
      </c>
      <c r="E1304" s="163"/>
      <c r="F1304" s="163" t="s">
        <v>21</v>
      </c>
      <c r="G1304" s="155" t="s">
        <v>701</v>
      </c>
      <c r="H1304" s="163" t="s">
        <v>32</v>
      </c>
      <c r="I1304" s="164">
        <v>1</v>
      </c>
      <c r="J1304" s="167">
        <v>931510</v>
      </c>
      <c r="K1304" s="166">
        <f t="shared" ref="K1304:K1305" si="115">I1304*J1304</f>
        <v>931510</v>
      </c>
      <c r="L1304" s="248"/>
      <c r="M1304" s="202"/>
      <c r="N1304" s="220">
        <v>31</v>
      </c>
      <c r="O1304" s="163" t="s">
        <v>702</v>
      </c>
      <c r="P1304" s="163"/>
      <c r="Q1304" s="163" t="s">
        <v>21</v>
      </c>
      <c r="R1304" s="155" t="s">
        <v>703</v>
      </c>
      <c r="S1304" s="163" t="s">
        <v>32</v>
      </c>
      <c r="T1304" s="164">
        <v>1</v>
      </c>
      <c r="U1304" s="167">
        <v>784229</v>
      </c>
    </row>
    <row r="1305" spans="1:21" ht="24" customHeight="1">
      <c r="A1305" s="233"/>
      <c r="B1305" s="239"/>
      <c r="C1305" s="220">
        <v>35</v>
      </c>
      <c r="D1305" s="163" t="s">
        <v>704</v>
      </c>
      <c r="E1305" s="163"/>
      <c r="F1305" s="163" t="s">
        <v>21</v>
      </c>
      <c r="G1305" s="155" t="s">
        <v>705</v>
      </c>
      <c r="H1305" s="163" t="s">
        <v>32</v>
      </c>
      <c r="I1305" s="164">
        <v>2</v>
      </c>
      <c r="J1305" s="167">
        <v>83585</v>
      </c>
      <c r="K1305" s="166">
        <f t="shared" si="115"/>
        <v>167170</v>
      </c>
      <c r="L1305" s="248"/>
      <c r="M1305" s="202"/>
      <c r="N1305" s="220">
        <v>32</v>
      </c>
      <c r="O1305" s="163" t="s">
        <v>706</v>
      </c>
      <c r="P1305" s="163"/>
      <c r="Q1305" s="163" t="s">
        <v>21</v>
      </c>
      <c r="R1305" s="155" t="s">
        <v>707</v>
      </c>
      <c r="S1305" s="163" t="s">
        <v>32</v>
      </c>
      <c r="T1305" s="164">
        <v>2</v>
      </c>
      <c r="U1305" s="167">
        <v>71000</v>
      </c>
    </row>
    <row r="1306" spans="1:21" ht="16.5" customHeight="1">
      <c r="A1306" s="233"/>
      <c r="B1306" s="239"/>
      <c r="C1306" s="629" t="s">
        <v>41</v>
      </c>
      <c r="D1306" s="630"/>
      <c r="E1306" s="630"/>
      <c r="F1306" s="630"/>
      <c r="G1306" s="630"/>
      <c r="H1306" s="631"/>
      <c r="I1306" s="163"/>
      <c r="J1306" s="163"/>
      <c r="K1306" s="255">
        <f>SUM(K1304:K1305)</f>
        <v>1098680</v>
      </c>
      <c r="L1306" s="248"/>
      <c r="M1306" s="202"/>
      <c r="N1306" s="629" t="s">
        <v>41</v>
      </c>
      <c r="O1306" s="630"/>
      <c r="P1306" s="630"/>
      <c r="Q1306" s="630"/>
      <c r="R1306" s="630"/>
      <c r="S1306" s="631"/>
      <c r="T1306" s="163"/>
      <c r="U1306" s="163"/>
    </row>
    <row r="1307" spans="1:21" ht="23.25" customHeight="1">
      <c r="A1307" s="233"/>
      <c r="B1307" s="239"/>
      <c r="C1307" s="324">
        <v>36</v>
      </c>
      <c r="D1307" s="249" t="s">
        <v>410</v>
      </c>
      <c r="E1307" s="159" t="s">
        <v>21</v>
      </c>
      <c r="F1307" s="159"/>
      <c r="G1307" s="159" t="s">
        <v>411</v>
      </c>
      <c r="H1307" s="159"/>
      <c r="I1307" s="188"/>
      <c r="J1307" s="189"/>
      <c r="K1307" s="190"/>
      <c r="L1307" s="248"/>
      <c r="M1307" s="202"/>
      <c r="N1307" s="324">
        <v>33</v>
      </c>
      <c r="O1307" s="249">
        <v>12</v>
      </c>
      <c r="P1307" s="159" t="s">
        <v>21</v>
      </c>
      <c r="Q1307" s="159"/>
      <c r="R1307" s="159" t="s">
        <v>708</v>
      </c>
      <c r="S1307" s="159"/>
      <c r="T1307" s="188"/>
      <c r="U1307" s="189"/>
    </row>
    <row r="1308" spans="1:21" ht="30" customHeight="1">
      <c r="A1308" s="233"/>
      <c r="B1308" s="239"/>
      <c r="C1308" s="220">
        <v>37</v>
      </c>
      <c r="D1308" s="325" t="s">
        <v>414</v>
      </c>
      <c r="E1308" s="163"/>
      <c r="F1308" s="163" t="s">
        <v>21</v>
      </c>
      <c r="G1308" s="155" t="s">
        <v>415</v>
      </c>
      <c r="H1308" s="163" t="s">
        <v>32</v>
      </c>
      <c r="I1308" s="164">
        <v>1</v>
      </c>
      <c r="J1308" s="167">
        <v>265245</v>
      </c>
      <c r="K1308" s="166">
        <f>I1308*J1308</f>
        <v>265245</v>
      </c>
      <c r="L1308" s="248"/>
      <c r="M1308" s="202"/>
      <c r="N1308" s="220">
        <v>34</v>
      </c>
      <c r="O1308" s="325" t="s">
        <v>709</v>
      </c>
      <c r="P1308" s="163"/>
      <c r="Q1308" s="163" t="s">
        <v>21</v>
      </c>
      <c r="R1308" s="155" t="s">
        <v>201</v>
      </c>
      <c r="S1308" s="163" t="s">
        <v>32</v>
      </c>
      <c r="T1308" s="164">
        <v>1</v>
      </c>
      <c r="U1308" s="167">
        <v>1164824</v>
      </c>
    </row>
    <row r="1309" spans="1:21" ht="16.5" customHeight="1">
      <c r="A1309" s="233"/>
      <c r="B1309" s="239"/>
      <c r="C1309" s="629" t="s">
        <v>41</v>
      </c>
      <c r="D1309" s="630"/>
      <c r="E1309" s="630"/>
      <c r="F1309" s="630"/>
      <c r="G1309" s="630"/>
      <c r="H1309" s="631"/>
      <c r="I1309" s="163"/>
      <c r="J1309" s="163"/>
      <c r="K1309" s="255">
        <f>SUM(K1308)</f>
        <v>265245</v>
      </c>
      <c r="L1309" s="248"/>
      <c r="M1309" s="202"/>
      <c r="N1309" s="629" t="s">
        <v>41</v>
      </c>
      <c r="O1309" s="630"/>
      <c r="P1309" s="630"/>
      <c r="Q1309" s="630"/>
      <c r="R1309" s="630"/>
      <c r="S1309" s="631"/>
      <c r="T1309" s="163"/>
      <c r="U1309" s="163"/>
    </row>
    <row r="1310" spans="1:21" ht="16.5" customHeight="1">
      <c r="A1310" s="233"/>
      <c r="B1310" s="239"/>
      <c r="C1310" s="324">
        <v>38</v>
      </c>
      <c r="D1310" s="249" t="s">
        <v>710</v>
      </c>
      <c r="E1310" s="159" t="s">
        <v>21</v>
      </c>
      <c r="F1310" s="159"/>
      <c r="G1310" s="159" t="s">
        <v>711</v>
      </c>
      <c r="H1310" s="159"/>
      <c r="I1310" s="188"/>
      <c r="J1310" s="189"/>
      <c r="K1310" s="190"/>
      <c r="L1310" s="248"/>
      <c r="M1310" s="202"/>
      <c r="N1310" s="324">
        <v>35</v>
      </c>
      <c r="O1310" s="249"/>
      <c r="P1310" s="159" t="s">
        <v>21</v>
      </c>
      <c r="Q1310" s="159"/>
      <c r="R1310" s="159" t="s">
        <v>29</v>
      </c>
      <c r="S1310" s="159"/>
      <c r="T1310" s="188"/>
      <c r="U1310" s="189"/>
    </row>
    <row r="1311" spans="1:21" ht="24.75" customHeight="1">
      <c r="A1311" s="233"/>
      <c r="B1311" s="239"/>
      <c r="C1311" s="220">
        <v>39</v>
      </c>
      <c r="D1311" s="325" t="s">
        <v>200</v>
      </c>
      <c r="E1311" s="163"/>
      <c r="F1311" s="163" t="s">
        <v>21</v>
      </c>
      <c r="G1311" s="155" t="s">
        <v>201</v>
      </c>
      <c r="H1311" s="163" t="s">
        <v>32</v>
      </c>
      <c r="I1311" s="164">
        <v>1</v>
      </c>
      <c r="J1311" s="167">
        <v>1164824</v>
      </c>
      <c r="K1311" s="166">
        <f>I1311*J1311</f>
        <v>1164824</v>
      </c>
      <c r="L1311" s="248"/>
      <c r="M1311" s="202"/>
      <c r="N1311" s="220">
        <v>36</v>
      </c>
      <c r="O1311" s="325" t="s">
        <v>144</v>
      </c>
      <c r="P1311" s="163"/>
      <c r="Q1311" s="163" t="s">
        <v>21</v>
      </c>
      <c r="R1311" s="155" t="s">
        <v>145</v>
      </c>
      <c r="S1311" s="163" t="s">
        <v>712</v>
      </c>
      <c r="T1311" s="164">
        <v>10</v>
      </c>
      <c r="U1311" s="167">
        <v>15733</v>
      </c>
    </row>
    <row r="1312" spans="1:21" ht="16.5" customHeight="1">
      <c r="A1312" s="233"/>
      <c r="B1312" s="239"/>
      <c r="C1312" s="629" t="s">
        <v>41</v>
      </c>
      <c r="D1312" s="630"/>
      <c r="E1312" s="630"/>
      <c r="F1312" s="630"/>
      <c r="G1312" s="630"/>
      <c r="H1312" s="631"/>
      <c r="I1312" s="163"/>
      <c r="J1312" s="163"/>
      <c r="K1312" s="255">
        <f>SUM(K1311)</f>
        <v>1164824</v>
      </c>
      <c r="L1312" s="248"/>
      <c r="M1312" s="202"/>
      <c r="N1312" s="629" t="s">
        <v>41</v>
      </c>
      <c r="O1312" s="630"/>
      <c r="P1312" s="630"/>
      <c r="Q1312" s="630"/>
      <c r="R1312" s="630"/>
      <c r="S1312" s="631"/>
      <c r="T1312" s="163"/>
      <c r="U1312" s="163"/>
    </row>
    <row r="1313" spans="1:21" ht="35.25" customHeight="1">
      <c r="A1313" s="233"/>
      <c r="B1313" s="239"/>
      <c r="C1313" s="324">
        <v>40</v>
      </c>
      <c r="D1313" s="249">
        <v>8</v>
      </c>
      <c r="E1313" s="159" t="s">
        <v>21</v>
      </c>
      <c r="F1313" s="159"/>
      <c r="G1313" s="159" t="s">
        <v>535</v>
      </c>
      <c r="H1313" s="159"/>
      <c r="I1313" s="188"/>
      <c r="J1313" s="189"/>
      <c r="K1313" s="190"/>
      <c r="L1313" s="248"/>
      <c r="M1313" s="202"/>
      <c r="N1313" s="324">
        <v>39</v>
      </c>
      <c r="O1313" s="249" t="s">
        <v>412</v>
      </c>
      <c r="P1313" s="159" t="s">
        <v>21</v>
      </c>
      <c r="Q1313" s="159"/>
      <c r="R1313" s="159" t="s">
        <v>413</v>
      </c>
      <c r="S1313" s="159"/>
      <c r="T1313" s="188"/>
      <c r="U1313" s="189"/>
    </row>
    <row r="1314" spans="1:21" ht="30" customHeight="1">
      <c r="A1314" s="233"/>
      <c r="B1314" s="239"/>
      <c r="C1314" s="220">
        <v>41</v>
      </c>
      <c r="D1314" s="164" t="s">
        <v>142</v>
      </c>
      <c r="E1314" s="163"/>
      <c r="F1314" s="163" t="s">
        <v>21</v>
      </c>
      <c r="G1314" s="155" t="s">
        <v>143</v>
      </c>
      <c r="H1314" s="163" t="s">
        <v>712</v>
      </c>
      <c r="I1314" s="164">
        <v>10</v>
      </c>
      <c r="J1314" s="167">
        <v>15733</v>
      </c>
      <c r="K1314" s="166">
        <f t="shared" ref="K1314:K1316" si="116">I1314*J1314</f>
        <v>157330</v>
      </c>
      <c r="L1314" s="248"/>
      <c r="M1314" s="202"/>
      <c r="N1314" s="220">
        <v>40</v>
      </c>
      <c r="O1314" s="164" t="s">
        <v>713</v>
      </c>
      <c r="P1314" s="163"/>
      <c r="Q1314" s="163" t="s">
        <v>21</v>
      </c>
      <c r="R1314" s="155" t="s">
        <v>714</v>
      </c>
      <c r="S1314" s="163" t="s">
        <v>146</v>
      </c>
      <c r="T1314" s="164">
        <v>1</v>
      </c>
      <c r="U1314" s="167">
        <v>91903</v>
      </c>
    </row>
    <row r="1315" spans="1:21" ht="32.25" customHeight="1">
      <c r="A1315" s="233"/>
      <c r="B1315" s="239"/>
      <c r="C1315" s="163">
        <v>42</v>
      </c>
      <c r="D1315" s="164">
        <v>8.6</v>
      </c>
      <c r="E1315" s="163"/>
      <c r="F1315" s="163" t="s">
        <v>21</v>
      </c>
      <c r="G1315" s="155" t="s">
        <v>147</v>
      </c>
      <c r="H1315" s="163" t="s">
        <v>32</v>
      </c>
      <c r="I1315" s="164">
        <v>1</v>
      </c>
      <c r="J1315" s="167">
        <v>376716</v>
      </c>
      <c r="K1315" s="166">
        <f t="shared" si="116"/>
        <v>376716</v>
      </c>
      <c r="L1315" s="248"/>
      <c r="M1315" s="202"/>
      <c r="N1315" s="220"/>
      <c r="O1315" s="254"/>
      <c r="P1315" s="182"/>
      <c r="Q1315" s="182"/>
      <c r="R1315" s="160"/>
      <c r="S1315" s="253"/>
      <c r="T1315" s="164"/>
      <c r="U1315" s="167"/>
    </row>
    <row r="1316" spans="1:21" ht="51" customHeight="1">
      <c r="A1316" s="233"/>
      <c r="B1316" s="239"/>
      <c r="C1316" s="163">
        <v>43</v>
      </c>
      <c r="D1316" s="164">
        <v>8.5</v>
      </c>
      <c r="E1316" s="163"/>
      <c r="F1316" s="163" t="s">
        <v>21</v>
      </c>
      <c r="G1316" s="155" t="s">
        <v>149</v>
      </c>
      <c r="H1316" s="163" t="s">
        <v>32</v>
      </c>
      <c r="I1316" s="164">
        <v>2</v>
      </c>
      <c r="J1316" s="167">
        <v>250853</v>
      </c>
      <c r="K1316" s="166">
        <f t="shared" si="116"/>
        <v>501706</v>
      </c>
      <c r="L1316" s="248"/>
      <c r="M1316" s="202"/>
      <c r="N1316" s="220"/>
      <c r="O1316" s="254"/>
      <c r="P1316" s="182"/>
      <c r="Q1316" s="182"/>
      <c r="R1316" s="160"/>
      <c r="S1316" s="253"/>
      <c r="T1316" s="164"/>
      <c r="U1316" s="167"/>
    </row>
    <row r="1317" spans="1:21" ht="16.5" customHeight="1">
      <c r="A1317" s="233"/>
      <c r="B1317" s="239"/>
      <c r="C1317" s="629" t="s">
        <v>41</v>
      </c>
      <c r="D1317" s="630"/>
      <c r="E1317" s="630"/>
      <c r="F1317" s="630"/>
      <c r="G1317" s="630"/>
      <c r="H1317" s="631"/>
      <c r="I1317" s="163"/>
      <c r="J1317" s="163"/>
      <c r="K1317" s="255">
        <f>SUM(K1314:K1316)</f>
        <v>1035752</v>
      </c>
      <c r="L1317" s="248"/>
      <c r="M1317" s="202"/>
      <c r="N1317" s="629" t="s">
        <v>41</v>
      </c>
      <c r="O1317" s="630"/>
      <c r="P1317" s="630"/>
      <c r="Q1317" s="630"/>
      <c r="R1317" s="630"/>
      <c r="S1317" s="631"/>
      <c r="T1317" s="163"/>
      <c r="U1317" s="163"/>
    </row>
    <row r="1318" spans="1:21" ht="16.5" customHeight="1">
      <c r="A1318" s="233"/>
      <c r="B1318" s="239"/>
      <c r="C1318" s="632" t="s">
        <v>42</v>
      </c>
      <c r="D1318" s="633"/>
      <c r="E1318" s="633"/>
      <c r="F1318" s="633"/>
      <c r="G1318" s="633"/>
      <c r="H1318" s="633"/>
      <c r="I1318" s="633"/>
      <c r="J1318" s="634"/>
      <c r="K1318" s="256">
        <f>ROUNDUP(K1317+K1312+K1309+K1306+K15083+K1302+K1295+K1292+K1289+K1284+K1281+K1278+K1273+K1270+K1267,0)</f>
        <v>56067662</v>
      </c>
      <c r="L1318" s="248"/>
      <c r="M1318" s="202"/>
      <c r="N1318" s="632" t="s">
        <v>42</v>
      </c>
      <c r="O1318" s="633"/>
      <c r="P1318" s="633"/>
      <c r="Q1318" s="633"/>
      <c r="R1318" s="633"/>
      <c r="S1318" s="633"/>
      <c r="T1318" s="633"/>
      <c r="U1318" s="634"/>
    </row>
    <row r="1319" spans="1:21" ht="16.5" customHeight="1">
      <c r="A1319" s="233"/>
      <c r="B1319" s="239"/>
      <c r="C1319" s="257"/>
      <c r="D1319" s="257"/>
      <c r="E1319" s="257"/>
      <c r="F1319" s="257"/>
      <c r="G1319" s="257"/>
      <c r="H1319" s="257"/>
      <c r="I1319" s="257"/>
      <c r="J1319" s="257"/>
      <c r="K1319" s="258"/>
      <c r="L1319" s="248"/>
      <c r="M1319" s="202"/>
      <c r="N1319" s="257"/>
      <c r="O1319" s="257"/>
      <c r="P1319" s="257"/>
      <c r="Q1319" s="257"/>
      <c r="R1319" s="257"/>
      <c r="S1319" s="257"/>
      <c r="T1319" s="257"/>
      <c r="U1319" s="257"/>
    </row>
    <row r="1320" spans="1:21" ht="16.5" customHeight="1">
      <c r="A1320" s="233"/>
      <c r="B1320" s="239"/>
      <c r="C1320" s="644" t="s">
        <v>203</v>
      </c>
      <c r="D1320" s="645"/>
      <c r="E1320" s="645"/>
      <c r="F1320" s="645"/>
      <c r="G1320" s="645"/>
      <c r="H1320" s="645"/>
      <c r="I1320" s="645"/>
      <c r="J1320" s="645"/>
      <c r="K1320" s="646"/>
      <c r="L1320" s="248"/>
      <c r="M1320" s="202"/>
      <c r="N1320" s="644" t="s">
        <v>203</v>
      </c>
      <c r="O1320" s="645"/>
      <c r="P1320" s="645"/>
      <c r="Q1320" s="645"/>
      <c r="R1320" s="645"/>
      <c r="S1320" s="645"/>
      <c r="T1320" s="645"/>
      <c r="U1320" s="646"/>
    </row>
    <row r="1321" spans="1:21" ht="18" customHeight="1">
      <c r="A1321" s="233"/>
      <c r="B1321" s="239"/>
      <c r="C1321" s="641" t="s">
        <v>11</v>
      </c>
      <c r="D1321" s="635" t="s">
        <v>12</v>
      </c>
      <c r="E1321" s="637" t="s">
        <v>13</v>
      </c>
      <c r="F1321" s="638"/>
      <c r="G1321" s="641" t="s">
        <v>14</v>
      </c>
      <c r="H1321" s="635" t="s">
        <v>15</v>
      </c>
      <c r="I1321" s="635" t="s">
        <v>16</v>
      </c>
      <c r="J1321" s="643" t="s">
        <v>17</v>
      </c>
      <c r="K1321" s="648" t="s">
        <v>18</v>
      </c>
      <c r="L1321" s="248"/>
      <c r="M1321" s="202"/>
      <c r="N1321" s="641" t="s">
        <v>11</v>
      </c>
      <c r="O1321" s="635" t="s">
        <v>12</v>
      </c>
      <c r="P1321" s="637" t="s">
        <v>13</v>
      </c>
      <c r="Q1321" s="638"/>
      <c r="R1321" s="641" t="s">
        <v>14</v>
      </c>
      <c r="S1321" s="635" t="s">
        <v>15</v>
      </c>
      <c r="T1321" s="635" t="s">
        <v>16</v>
      </c>
      <c r="U1321" s="643" t="s">
        <v>17</v>
      </c>
    </row>
    <row r="1322" spans="1:21" ht="16.5" customHeight="1">
      <c r="A1322" s="233"/>
      <c r="B1322" s="239"/>
      <c r="C1322" s="642"/>
      <c r="D1322" s="636"/>
      <c r="E1322" s="154" t="s">
        <v>19</v>
      </c>
      <c r="F1322" s="154" t="s">
        <v>20</v>
      </c>
      <c r="G1322" s="642"/>
      <c r="H1322" s="636"/>
      <c r="I1322" s="636"/>
      <c r="J1322" s="636"/>
      <c r="K1322" s="649"/>
      <c r="L1322" s="248"/>
      <c r="M1322" s="202"/>
      <c r="N1322" s="642"/>
      <c r="O1322" s="636"/>
      <c r="P1322" s="154" t="s">
        <v>19</v>
      </c>
      <c r="Q1322" s="154" t="s">
        <v>20</v>
      </c>
      <c r="R1322" s="642"/>
      <c r="S1322" s="636"/>
      <c r="T1322" s="636"/>
      <c r="U1322" s="636"/>
    </row>
    <row r="1323" spans="1:21" ht="16.5" customHeight="1">
      <c r="A1323" s="233"/>
      <c r="B1323" s="239"/>
      <c r="C1323" s="159">
        <v>1</v>
      </c>
      <c r="D1323" s="159">
        <v>3</v>
      </c>
      <c r="E1323" s="159" t="s">
        <v>21</v>
      </c>
      <c r="F1323" s="159"/>
      <c r="G1323" s="159" t="s">
        <v>43</v>
      </c>
      <c r="H1323" s="159"/>
      <c r="I1323" s="159"/>
      <c r="J1323" s="159"/>
      <c r="K1323" s="250"/>
      <c r="L1323" s="248"/>
      <c r="M1323" s="202"/>
      <c r="N1323" s="159">
        <v>1</v>
      </c>
      <c r="O1323" s="159">
        <v>3</v>
      </c>
      <c r="P1323" s="159" t="s">
        <v>21</v>
      </c>
      <c r="Q1323" s="159"/>
      <c r="R1323" s="159" t="s">
        <v>43</v>
      </c>
      <c r="S1323" s="159"/>
      <c r="T1323" s="159"/>
      <c r="U1323" s="159"/>
    </row>
    <row r="1324" spans="1:21" ht="16.5" customHeight="1">
      <c r="A1324" s="233"/>
      <c r="B1324" s="239"/>
      <c r="C1324" s="301">
        <v>2</v>
      </c>
      <c r="D1324" s="302" t="s">
        <v>161</v>
      </c>
      <c r="E1324" s="302"/>
      <c r="F1324" s="302"/>
      <c r="G1324" s="302" t="s">
        <v>206</v>
      </c>
      <c r="H1324" s="302"/>
      <c r="I1324" s="302"/>
      <c r="J1324" s="302"/>
      <c r="K1324" s="316"/>
      <c r="L1324" s="248"/>
      <c r="M1324" s="202"/>
      <c r="N1324" s="301">
        <v>2</v>
      </c>
      <c r="O1324" s="302" t="s">
        <v>161</v>
      </c>
      <c r="P1324" s="302"/>
      <c r="Q1324" s="302"/>
      <c r="R1324" s="302" t="s">
        <v>206</v>
      </c>
      <c r="S1324" s="302"/>
      <c r="T1324" s="302"/>
      <c r="U1324" s="302"/>
    </row>
    <row r="1325" spans="1:21" ht="16.5" customHeight="1">
      <c r="A1325" s="233"/>
      <c r="B1325" s="239"/>
      <c r="C1325" s="178">
        <v>3</v>
      </c>
      <c r="D1325" s="163" t="s">
        <v>266</v>
      </c>
      <c r="E1325" s="163"/>
      <c r="F1325" s="163" t="s">
        <v>21</v>
      </c>
      <c r="G1325" s="155" t="s">
        <v>267</v>
      </c>
      <c r="H1325" s="163" t="s">
        <v>32</v>
      </c>
      <c r="I1325" s="163">
        <v>1</v>
      </c>
      <c r="J1325" s="206">
        <v>798560</v>
      </c>
      <c r="K1325" s="158">
        <f t="shared" ref="K1325:K1328" si="117">I1325*J1325</f>
        <v>798560</v>
      </c>
      <c r="L1325" s="248"/>
      <c r="M1325" s="202"/>
      <c r="N1325" s="178">
        <v>3</v>
      </c>
      <c r="O1325" s="163" t="s">
        <v>266</v>
      </c>
      <c r="P1325" s="163"/>
      <c r="Q1325" s="163" t="s">
        <v>21</v>
      </c>
      <c r="R1325" s="155" t="s">
        <v>267</v>
      </c>
      <c r="S1325" s="163" t="s">
        <v>32</v>
      </c>
      <c r="T1325" s="163">
        <v>1</v>
      </c>
      <c r="U1325" s="206">
        <v>766360</v>
      </c>
    </row>
    <row r="1326" spans="1:21" ht="16.5" customHeight="1">
      <c r="A1326" s="233"/>
      <c r="B1326" s="239"/>
      <c r="C1326" s="178">
        <v>4</v>
      </c>
      <c r="D1326" s="163" t="s">
        <v>163</v>
      </c>
      <c r="E1326" s="163"/>
      <c r="F1326" s="163" t="s">
        <v>21</v>
      </c>
      <c r="G1326" s="155" t="s">
        <v>715</v>
      </c>
      <c r="H1326" s="163" t="s">
        <v>32</v>
      </c>
      <c r="I1326" s="163">
        <v>4</v>
      </c>
      <c r="J1326" s="206">
        <v>2582145</v>
      </c>
      <c r="K1326" s="158">
        <f t="shared" si="117"/>
        <v>10328580</v>
      </c>
      <c r="L1326" s="248"/>
      <c r="M1326" s="202"/>
      <c r="N1326" s="178">
        <v>4</v>
      </c>
      <c r="O1326" s="163" t="s">
        <v>163</v>
      </c>
      <c r="P1326" s="163"/>
      <c r="Q1326" s="163" t="s">
        <v>21</v>
      </c>
      <c r="R1326" s="155" t="s">
        <v>715</v>
      </c>
      <c r="S1326" s="163" t="s">
        <v>32</v>
      </c>
      <c r="T1326" s="163">
        <v>4</v>
      </c>
      <c r="U1326" s="206">
        <v>766360</v>
      </c>
    </row>
    <row r="1327" spans="1:21" ht="16.5" customHeight="1">
      <c r="A1327" s="233"/>
      <c r="B1327" s="239"/>
      <c r="C1327" s="178">
        <v>5</v>
      </c>
      <c r="D1327" s="163" t="s">
        <v>716</v>
      </c>
      <c r="E1327" s="163"/>
      <c r="F1327" s="163" t="s">
        <v>21</v>
      </c>
      <c r="G1327" s="155" t="s">
        <v>717</v>
      </c>
      <c r="H1327" s="163" t="s">
        <v>32</v>
      </c>
      <c r="I1327" s="163">
        <v>1</v>
      </c>
      <c r="J1327" s="206">
        <v>23620450</v>
      </c>
      <c r="K1327" s="158">
        <f t="shared" si="117"/>
        <v>23620450</v>
      </c>
      <c r="L1327" s="248"/>
      <c r="M1327" s="202"/>
      <c r="N1327" s="178">
        <v>5</v>
      </c>
      <c r="O1327" s="163"/>
      <c r="P1327" s="163"/>
      <c r="Q1327" s="163" t="s">
        <v>21</v>
      </c>
      <c r="R1327" s="155" t="s">
        <v>718</v>
      </c>
      <c r="S1327" s="163" t="s">
        <v>32</v>
      </c>
      <c r="T1327" s="163">
        <v>1</v>
      </c>
      <c r="U1327" s="206">
        <v>22668012.5</v>
      </c>
    </row>
    <row r="1328" spans="1:21" ht="16.5" customHeight="1">
      <c r="A1328" s="233"/>
      <c r="B1328" s="239"/>
      <c r="C1328" s="178">
        <v>6</v>
      </c>
      <c r="D1328" s="163" t="s">
        <v>719</v>
      </c>
      <c r="E1328" s="163"/>
      <c r="F1328" s="163" t="s">
        <v>21</v>
      </c>
      <c r="G1328" s="155" t="s">
        <v>720</v>
      </c>
      <c r="H1328" s="163" t="s">
        <v>32</v>
      </c>
      <c r="I1328" s="163">
        <v>3</v>
      </c>
      <c r="J1328" s="206">
        <v>27078235</v>
      </c>
      <c r="K1328" s="158">
        <f t="shared" si="117"/>
        <v>81234705</v>
      </c>
      <c r="L1328" s="248"/>
      <c r="M1328" s="202"/>
      <c r="N1328" s="178">
        <v>6</v>
      </c>
      <c r="O1328" s="163" t="s">
        <v>721</v>
      </c>
      <c r="P1328" s="163"/>
      <c r="Q1328" s="163" t="s">
        <v>21</v>
      </c>
      <c r="R1328" s="155" t="s">
        <v>722</v>
      </c>
      <c r="S1328" s="163" t="s">
        <v>32</v>
      </c>
      <c r="T1328" s="163">
        <v>3</v>
      </c>
      <c r="U1328" s="206">
        <v>25986370.34</v>
      </c>
    </row>
    <row r="1329" spans="1:21" ht="16.5" customHeight="1">
      <c r="A1329" s="233"/>
      <c r="B1329" s="239"/>
      <c r="C1329" s="629" t="s">
        <v>41</v>
      </c>
      <c r="D1329" s="630"/>
      <c r="E1329" s="630"/>
      <c r="F1329" s="630"/>
      <c r="G1329" s="630"/>
      <c r="H1329" s="631"/>
      <c r="I1329" s="161"/>
      <c r="J1329" s="206"/>
      <c r="K1329" s="255">
        <f>SUM(K1325:K1328)</f>
        <v>115982295</v>
      </c>
      <c r="L1329" s="248"/>
      <c r="M1329" s="202"/>
      <c r="N1329" s="629" t="s">
        <v>41</v>
      </c>
      <c r="O1329" s="630"/>
      <c r="P1329" s="630"/>
      <c r="Q1329" s="630"/>
      <c r="R1329" s="630"/>
      <c r="S1329" s="631"/>
      <c r="T1329" s="161"/>
      <c r="U1329" s="206"/>
    </row>
    <row r="1330" spans="1:21" ht="16.5" customHeight="1">
      <c r="A1330" s="233"/>
      <c r="B1330" s="239"/>
      <c r="C1330" s="159">
        <v>7</v>
      </c>
      <c r="D1330" s="159" t="s">
        <v>157</v>
      </c>
      <c r="E1330" s="159" t="s">
        <v>21</v>
      </c>
      <c r="F1330" s="159"/>
      <c r="G1330" s="159" t="s">
        <v>158</v>
      </c>
      <c r="H1330" s="159"/>
      <c r="I1330" s="159"/>
      <c r="J1330" s="214"/>
      <c r="K1330" s="250"/>
      <c r="L1330" s="248"/>
      <c r="M1330" s="202"/>
      <c r="N1330" s="159">
        <v>7</v>
      </c>
      <c r="O1330" s="159" t="s">
        <v>157</v>
      </c>
      <c r="P1330" s="159" t="s">
        <v>21</v>
      </c>
      <c r="Q1330" s="159"/>
      <c r="R1330" s="159" t="s">
        <v>158</v>
      </c>
      <c r="S1330" s="159"/>
      <c r="T1330" s="159"/>
      <c r="U1330" s="214"/>
    </row>
    <row r="1331" spans="1:21" ht="16.5" customHeight="1">
      <c r="A1331" s="233"/>
      <c r="B1331" s="243"/>
      <c r="C1331" s="178">
        <v>8</v>
      </c>
      <c r="D1331" s="163" t="s">
        <v>204</v>
      </c>
      <c r="E1331" s="163"/>
      <c r="F1331" s="163" t="s">
        <v>21</v>
      </c>
      <c r="G1331" s="155" t="s">
        <v>205</v>
      </c>
      <c r="H1331" s="163" t="s">
        <v>32</v>
      </c>
      <c r="I1331" s="164">
        <v>0.30000091800000001</v>
      </c>
      <c r="J1331" s="206">
        <v>435612</v>
      </c>
      <c r="K1331" s="158">
        <f t="shared" ref="K1331:K1332" si="118">I1331*J1331</f>
        <v>130683.999891816</v>
      </c>
      <c r="L1331" s="248"/>
      <c r="M1331" s="202"/>
      <c r="N1331" s="178">
        <v>8</v>
      </c>
      <c r="O1331" s="163" t="s">
        <v>204</v>
      </c>
      <c r="P1331" s="163"/>
      <c r="Q1331" s="163" t="s">
        <v>21</v>
      </c>
      <c r="R1331" s="155" t="s">
        <v>205</v>
      </c>
      <c r="S1331" s="163" t="s">
        <v>60</v>
      </c>
      <c r="T1331" s="163">
        <v>0.3</v>
      </c>
      <c r="U1331" s="206">
        <v>418047</v>
      </c>
    </row>
    <row r="1332" spans="1:21" ht="16.5" customHeight="1">
      <c r="A1332" s="233"/>
      <c r="B1332" s="243"/>
      <c r="C1332" s="220">
        <v>9</v>
      </c>
      <c r="D1332" s="163" t="s">
        <v>723</v>
      </c>
      <c r="E1332" s="155"/>
      <c r="F1332" s="163" t="s">
        <v>21</v>
      </c>
      <c r="G1332" s="155" t="s">
        <v>724</v>
      </c>
      <c r="H1332" s="163" t="s">
        <v>32</v>
      </c>
      <c r="I1332" s="161">
        <v>4.5000001740000002</v>
      </c>
      <c r="J1332" s="206">
        <v>2875767</v>
      </c>
      <c r="K1332" s="158">
        <f t="shared" si="118"/>
        <v>12940952.000383459</v>
      </c>
      <c r="L1332" s="248"/>
      <c r="M1332" s="202"/>
      <c r="N1332" s="220">
        <v>9</v>
      </c>
      <c r="O1332" s="163" t="s">
        <v>725</v>
      </c>
      <c r="P1332" s="155"/>
      <c r="Q1332" s="163" t="s">
        <v>21</v>
      </c>
      <c r="R1332" s="155" t="s">
        <v>726</v>
      </c>
      <c r="S1332" s="163" t="s">
        <v>727</v>
      </c>
      <c r="T1332" s="161">
        <v>4.5</v>
      </c>
      <c r="U1332" s="206">
        <v>1519177.3333333333</v>
      </c>
    </row>
    <row r="1333" spans="1:21" ht="16.5" customHeight="1">
      <c r="A1333" s="233"/>
      <c r="B1333" s="239"/>
      <c r="C1333" s="629" t="s">
        <v>41</v>
      </c>
      <c r="D1333" s="630"/>
      <c r="E1333" s="630"/>
      <c r="F1333" s="630"/>
      <c r="G1333" s="630"/>
      <c r="H1333" s="631"/>
      <c r="I1333" s="161"/>
      <c r="J1333" s="206"/>
      <c r="K1333" s="255">
        <f>SUM(K1331:K1332)</f>
        <v>13071636.000275275</v>
      </c>
      <c r="L1333" s="248"/>
      <c r="M1333" s="202"/>
      <c r="N1333" s="629" t="s">
        <v>41</v>
      </c>
      <c r="O1333" s="630"/>
      <c r="P1333" s="630"/>
      <c r="Q1333" s="630"/>
      <c r="R1333" s="630"/>
      <c r="S1333" s="631"/>
      <c r="T1333" s="161"/>
      <c r="U1333" s="206"/>
    </row>
    <row r="1334" spans="1:21" ht="16.5" customHeight="1">
      <c r="A1334" s="233"/>
      <c r="B1334" s="239"/>
      <c r="C1334" s="324">
        <v>10</v>
      </c>
      <c r="D1334" s="249" t="s">
        <v>728</v>
      </c>
      <c r="E1334" s="159" t="s">
        <v>21</v>
      </c>
      <c r="F1334" s="159"/>
      <c r="G1334" s="159" t="s">
        <v>729</v>
      </c>
      <c r="H1334" s="159"/>
      <c r="I1334" s="188"/>
      <c r="J1334" s="189"/>
      <c r="K1334" s="190"/>
      <c r="L1334" s="248"/>
      <c r="M1334" s="202"/>
      <c r="N1334" s="283"/>
      <c r="O1334" s="160"/>
      <c r="P1334" s="160"/>
      <c r="Q1334" s="160"/>
      <c r="R1334" s="160"/>
      <c r="S1334" s="284"/>
      <c r="T1334" s="161"/>
      <c r="U1334" s="206"/>
    </row>
    <row r="1335" spans="1:21" ht="16.5" customHeight="1">
      <c r="A1335" s="233"/>
      <c r="B1335" s="239"/>
      <c r="C1335" s="220">
        <v>11</v>
      </c>
      <c r="D1335" s="325" t="s">
        <v>730</v>
      </c>
      <c r="E1335" s="163"/>
      <c r="F1335" s="163" t="s">
        <v>21</v>
      </c>
      <c r="G1335" s="155" t="s">
        <v>731</v>
      </c>
      <c r="H1335" s="163" t="s">
        <v>32</v>
      </c>
      <c r="I1335" s="164">
        <v>1</v>
      </c>
      <c r="J1335" s="167">
        <v>12284149</v>
      </c>
      <c r="K1335" s="166">
        <f>I1335*J1335</f>
        <v>12284149</v>
      </c>
      <c r="L1335" s="248"/>
      <c r="M1335" s="202"/>
      <c r="N1335" s="283"/>
      <c r="O1335" s="160"/>
      <c r="P1335" s="160"/>
      <c r="Q1335" s="160"/>
      <c r="R1335" s="160"/>
      <c r="S1335" s="284"/>
      <c r="T1335" s="161"/>
      <c r="U1335" s="206"/>
    </row>
    <row r="1336" spans="1:21" ht="16.5" customHeight="1">
      <c r="A1336" s="233"/>
      <c r="B1336" s="239"/>
      <c r="C1336" s="629" t="s">
        <v>41</v>
      </c>
      <c r="D1336" s="630"/>
      <c r="E1336" s="630"/>
      <c r="F1336" s="630"/>
      <c r="G1336" s="630"/>
      <c r="H1336" s="631"/>
      <c r="I1336" s="163"/>
      <c r="J1336" s="163"/>
      <c r="K1336" s="255">
        <f>SUM(K1335)</f>
        <v>12284149</v>
      </c>
      <c r="L1336" s="248"/>
      <c r="M1336" s="202"/>
      <c r="N1336" s="283"/>
      <c r="O1336" s="160"/>
      <c r="P1336" s="160"/>
      <c r="Q1336" s="160"/>
      <c r="R1336" s="160"/>
      <c r="S1336" s="284"/>
      <c r="T1336" s="161"/>
      <c r="U1336" s="206"/>
    </row>
    <row r="1337" spans="1:21" ht="16.5" customHeight="1">
      <c r="A1337" s="233"/>
      <c r="B1337" s="239"/>
      <c r="C1337" s="159">
        <v>12</v>
      </c>
      <c r="D1337" s="159" t="s">
        <v>732</v>
      </c>
      <c r="E1337" s="159" t="s">
        <v>21</v>
      </c>
      <c r="F1337" s="159"/>
      <c r="G1337" s="159" t="s">
        <v>733</v>
      </c>
      <c r="H1337" s="159"/>
      <c r="I1337" s="159"/>
      <c r="J1337" s="214"/>
      <c r="K1337" s="250"/>
      <c r="L1337" s="248"/>
      <c r="M1337" s="202"/>
      <c r="N1337" s="159">
        <v>6</v>
      </c>
      <c r="O1337" s="159" t="s">
        <v>734</v>
      </c>
      <c r="P1337" s="159" t="s">
        <v>21</v>
      </c>
      <c r="Q1337" s="159"/>
      <c r="R1337" s="159" t="s">
        <v>735</v>
      </c>
      <c r="S1337" s="159"/>
      <c r="T1337" s="159"/>
      <c r="U1337" s="214"/>
    </row>
    <row r="1338" spans="1:21" ht="16.5" customHeight="1">
      <c r="A1338" s="233"/>
      <c r="B1338" s="239"/>
      <c r="C1338" s="178">
        <v>13</v>
      </c>
      <c r="D1338" s="163" t="s">
        <v>736</v>
      </c>
      <c r="E1338" s="163"/>
      <c r="F1338" s="163" t="s">
        <v>21</v>
      </c>
      <c r="G1338" s="155" t="s">
        <v>737</v>
      </c>
      <c r="H1338" s="163" t="s">
        <v>32</v>
      </c>
      <c r="I1338" s="163">
        <v>2</v>
      </c>
      <c r="J1338" s="206">
        <v>10863102</v>
      </c>
      <c r="K1338" s="158">
        <f t="shared" ref="K1338:K1339" si="119">I1338*J1338</f>
        <v>21726204</v>
      </c>
      <c r="L1338" s="248"/>
      <c r="M1338" s="202"/>
      <c r="N1338" s="178">
        <v>7</v>
      </c>
      <c r="O1338" s="163" t="s">
        <v>738</v>
      </c>
      <c r="P1338" s="163"/>
      <c r="Q1338" s="163" t="s">
        <v>21</v>
      </c>
      <c r="R1338" s="155" t="s">
        <v>739</v>
      </c>
      <c r="S1338" s="163" t="s">
        <v>712</v>
      </c>
      <c r="T1338" s="163">
        <v>1</v>
      </c>
      <c r="U1338" s="206">
        <v>33618690</v>
      </c>
    </row>
    <row r="1339" spans="1:21" ht="16.5" customHeight="1">
      <c r="A1339" s="233"/>
      <c r="B1339" s="239"/>
      <c r="C1339" s="178">
        <v>14</v>
      </c>
      <c r="D1339" s="163" t="s">
        <v>740</v>
      </c>
      <c r="E1339" s="163"/>
      <c r="F1339" s="163" t="s">
        <v>21</v>
      </c>
      <c r="G1339" s="155" t="s">
        <v>741</v>
      </c>
      <c r="H1339" s="163" t="s">
        <v>32</v>
      </c>
      <c r="I1339" s="163">
        <v>1</v>
      </c>
      <c r="J1339" s="206">
        <v>3819162</v>
      </c>
      <c r="K1339" s="158">
        <f t="shared" si="119"/>
        <v>3819162</v>
      </c>
      <c r="L1339" s="248"/>
      <c r="M1339" s="202"/>
      <c r="N1339" s="178">
        <v>8</v>
      </c>
      <c r="O1339" s="163"/>
      <c r="P1339" s="163"/>
      <c r="Q1339" s="163" t="s">
        <v>21</v>
      </c>
      <c r="R1339" s="155" t="s">
        <v>742</v>
      </c>
      <c r="S1339" s="163" t="s">
        <v>712</v>
      </c>
      <c r="T1339" s="163">
        <v>1</v>
      </c>
      <c r="U1339" s="206">
        <v>3223269</v>
      </c>
    </row>
    <row r="1340" spans="1:21" ht="16.5" customHeight="1">
      <c r="A1340" s="233"/>
      <c r="B1340" s="239"/>
      <c r="C1340" s="629" t="s">
        <v>41</v>
      </c>
      <c r="D1340" s="630"/>
      <c r="E1340" s="630"/>
      <c r="F1340" s="630"/>
      <c r="G1340" s="630"/>
      <c r="H1340" s="631"/>
      <c r="I1340" s="161"/>
      <c r="J1340" s="206"/>
      <c r="K1340" s="255">
        <f>SUM(K1338:K1339)</f>
        <v>25545366</v>
      </c>
      <c r="L1340" s="248"/>
      <c r="M1340" s="202"/>
      <c r="N1340" s="629" t="s">
        <v>41</v>
      </c>
      <c r="O1340" s="630"/>
      <c r="P1340" s="630"/>
      <c r="Q1340" s="630"/>
      <c r="R1340" s="630"/>
      <c r="S1340" s="631"/>
      <c r="T1340" s="161"/>
      <c r="U1340" s="206"/>
    </row>
    <row r="1341" spans="1:21" ht="16.5" customHeight="1">
      <c r="A1341" s="233"/>
      <c r="B1341" s="239"/>
      <c r="C1341" s="159">
        <v>15</v>
      </c>
      <c r="D1341" s="159" t="s">
        <v>743</v>
      </c>
      <c r="E1341" s="159" t="s">
        <v>21</v>
      </c>
      <c r="F1341" s="159"/>
      <c r="G1341" s="159" t="s">
        <v>133</v>
      </c>
      <c r="H1341" s="159"/>
      <c r="I1341" s="159"/>
      <c r="J1341" s="214"/>
      <c r="K1341" s="250"/>
      <c r="L1341" s="248"/>
      <c r="M1341" s="202"/>
      <c r="N1341" s="159">
        <v>10</v>
      </c>
      <c r="O1341" s="159" t="s">
        <v>744</v>
      </c>
      <c r="P1341" s="159" t="s">
        <v>21</v>
      </c>
      <c r="Q1341" s="159"/>
      <c r="R1341" s="159" t="s">
        <v>192</v>
      </c>
      <c r="S1341" s="159"/>
      <c r="T1341" s="159"/>
      <c r="U1341" s="214"/>
    </row>
    <row r="1342" spans="1:21" ht="16.5" customHeight="1">
      <c r="A1342" s="233"/>
      <c r="B1342" s="243"/>
      <c r="C1342" s="163">
        <v>16</v>
      </c>
      <c r="D1342" s="163" t="s">
        <v>745</v>
      </c>
      <c r="E1342" s="163"/>
      <c r="F1342" s="163" t="s">
        <v>21</v>
      </c>
      <c r="G1342" s="155" t="s">
        <v>746</v>
      </c>
      <c r="H1342" s="163" t="s">
        <v>32</v>
      </c>
      <c r="I1342" s="163">
        <v>1</v>
      </c>
      <c r="J1342" s="206">
        <v>35031240</v>
      </c>
      <c r="K1342" s="158">
        <f t="shared" ref="K1342:K1344" si="120">I1342*J1342</f>
        <v>35031240</v>
      </c>
      <c r="L1342" s="248"/>
      <c r="M1342" s="202"/>
      <c r="N1342" s="163">
        <v>11</v>
      </c>
      <c r="O1342" s="163"/>
      <c r="P1342" s="163"/>
      <c r="Q1342" s="163" t="s">
        <v>21</v>
      </c>
      <c r="R1342" s="155" t="s">
        <v>747</v>
      </c>
      <c r="S1342" s="163" t="s">
        <v>712</v>
      </c>
      <c r="T1342" s="163">
        <v>1</v>
      </c>
      <c r="U1342" s="206">
        <v>11788820.084999999</v>
      </c>
    </row>
    <row r="1343" spans="1:21" ht="16.5" customHeight="1">
      <c r="A1343" s="233"/>
      <c r="B1343" s="243"/>
      <c r="C1343" s="163">
        <v>17</v>
      </c>
      <c r="D1343" s="163" t="s">
        <v>748</v>
      </c>
      <c r="E1343" s="163"/>
      <c r="F1343" s="163" t="s">
        <v>21</v>
      </c>
      <c r="G1343" s="155" t="s">
        <v>749</v>
      </c>
      <c r="H1343" s="163" t="s">
        <v>32</v>
      </c>
      <c r="I1343" s="163">
        <v>1</v>
      </c>
      <c r="J1343" s="206">
        <v>2942854</v>
      </c>
      <c r="K1343" s="158">
        <f t="shared" si="120"/>
        <v>2942854</v>
      </c>
      <c r="L1343" s="248"/>
      <c r="M1343" s="202"/>
      <c r="N1343" s="163">
        <v>12</v>
      </c>
      <c r="O1343" s="163"/>
      <c r="P1343" s="163"/>
      <c r="Q1343" s="163" t="s">
        <v>21</v>
      </c>
      <c r="R1343" s="155" t="s">
        <v>750</v>
      </c>
      <c r="S1343" s="163" t="s">
        <v>712</v>
      </c>
      <c r="T1343" s="163">
        <v>2</v>
      </c>
      <c r="U1343" s="206">
        <v>14340088.888888888</v>
      </c>
    </row>
    <row r="1344" spans="1:21" ht="16.5" customHeight="1">
      <c r="A1344" s="233"/>
      <c r="B1344" s="243"/>
      <c r="C1344" s="163">
        <v>18</v>
      </c>
      <c r="D1344" s="163" t="s">
        <v>217</v>
      </c>
      <c r="E1344" s="163"/>
      <c r="F1344" s="163" t="s">
        <v>21</v>
      </c>
      <c r="G1344" s="155" t="s">
        <v>218</v>
      </c>
      <c r="H1344" s="163" t="s">
        <v>32</v>
      </c>
      <c r="I1344" s="163">
        <v>1</v>
      </c>
      <c r="J1344" s="206">
        <v>3293886</v>
      </c>
      <c r="K1344" s="158">
        <f t="shared" si="120"/>
        <v>3293886</v>
      </c>
      <c r="L1344" s="248"/>
      <c r="M1344" s="202"/>
      <c r="N1344" s="163">
        <v>13</v>
      </c>
      <c r="O1344" s="163"/>
      <c r="P1344" s="163"/>
      <c r="Q1344" s="163" t="s">
        <v>21</v>
      </c>
      <c r="R1344" s="155" t="s">
        <v>751</v>
      </c>
      <c r="S1344" s="163" t="s">
        <v>712</v>
      </c>
      <c r="T1344" s="163">
        <v>1</v>
      </c>
      <c r="U1344" s="206">
        <v>4828229.333333333</v>
      </c>
    </row>
    <row r="1345" spans="1:21" ht="16.5" customHeight="1">
      <c r="A1345" s="233"/>
      <c r="B1345" s="239"/>
      <c r="C1345" s="629" t="s">
        <v>41</v>
      </c>
      <c r="D1345" s="630"/>
      <c r="E1345" s="630"/>
      <c r="F1345" s="630"/>
      <c r="G1345" s="630"/>
      <c r="H1345" s="631"/>
      <c r="I1345" s="161"/>
      <c r="J1345" s="206"/>
      <c r="K1345" s="255">
        <f>SUM(K1342:K1344)</f>
        <v>41267980</v>
      </c>
      <c r="L1345" s="248"/>
      <c r="M1345" s="202"/>
      <c r="N1345" s="629" t="s">
        <v>41</v>
      </c>
      <c r="O1345" s="630"/>
      <c r="P1345" s="630"/>
      <c r="Q1345" s="630"/>
      <c r="R1345" s="630"/>
      <c r="S1345" s="631"/>
      <c r="T1345" s="161"/>
      <c r="U1345" s="206"/>
    </row>
    <row r="1346" spans="1:21" ht="16.5" customHeight="1">
      <c r="A1346" s="233"/>
      <c r="B1346" s="239"/>
      <c r="C1346" s="632" t="s">
        <v>52</v>
      </c>
      <c r="D1346" s="633"/>
      <c r="E1346" s="633"/>
      <c r="F1346" s="633"/>
      <c r="G1346" s="633"/>
      <c r="H1346" s="633"/>
      <c r="I1346" s="633"/>
      <c r="J1346" s="634"/>
      <c r="K1346" s="256">
        <f>SUM(K1329+K1333+K1340+K1345+K1336)</f>
        <v>208151426.00027525</v>
      </c>
      <c r="L1346" s="248"/>
      <c r="M1346" s="202"/>
      <c r="N1346" s="632" t="s">
        <v>52</v>
      </c>
      <c r="O1346" s="633"/>
      <c r="P1346" s="633"/>
      <c r="Q1346" s="633"/>
      <c r="R1346" s="633"/>
      <c r="S1346" s="633"/>
      <c r="T1346" s="633"/>
      <c r="U1346" s="634"/>
    </row>
    <row r="1347" spans="1:21" ht="16.5" customHeight="1">
      <c r="A1347" s="233"/>
      <c r="B1347" s="239"/>
      <c r="C1347" s="257"/>
      <c r="D1347" s="257"/>
      <c r="E1347" s="257"/>
      <c r="F1347" s="257"/>
      <c r="G1347" s="257"/>
      <c r="H1347" s="257"/>
      <c r="I1347" s="257"/>
      <c r="J1347" s="257"/>
      <c r="K1347" s="258"/>
      <c r="L1347" s="248"/>
      <c r="M1347" s="202"/>
      <c r="N1347" s="257"/>
      <c r="O1347" s="257"/>
      <c r="P1347" s="257"/>
      <c r="Q1347" s="257"/>
      <c r="R1347" s="257"/>
      <c r="S1347" s="257"/>
      <c r="T1347" s="257"/>
      <c r="U1347" s="257"/>
    </row>
    <row r="1348" spans="1:21" ht="16.5" customHeight="1">
      <c r="A1348" s="233"/>
      <c r="B1348" s="239"/>
      <c r="C1348" s="257"/>
      <c r="D1348" s="257"/>
      <c r="E1348" s="257"/>
      <c r="F1348" s="257"/>
      <c r="G1348" s="257"/>
      <c r="H1348" s="257"/>
      <c r="I1348" s="257"/>
      <c r="J1348" s="257"/>
      <c r="K1348" s="258"/>
      <c r="L1348" s="248"/>
      <c r="M1348" s="202"/>
      <c r="N1348" s="257"/>
      <c r="O1348" s="257"/>
      <c r="P1348" s="257"/>
      <c r="Q1348" s="257"/>
      <c r="R1348" s="257"/>
      <c r="S1348" s="257"/>
      <c r="T1348" s="257"/>
      <c r="U1348" s="257"/>
    </row>
    <row r="1349" spans="1:21" ht="16.5" customHeight="1">
      <c r="A1349" s="233"/>
      <c r="B1349" s="247">
        <v>23</v>
      </c>
      <c r="C1349" s="647" t="s">
        <v>752</v>
      </c>
      <c r="D1349" s="633"/>
      <c r="E1349" s="633"/>
      <c r="F1349" s="633"/>
      <c r="G1349" s="633"/>
      <c r="H1349" s="633"/>
      <c r="I1349" s="633"/>
      <c r="J1349" s="633"/>
      <c r="K1349" s="633"/>
      <c r="L1349" s="248"/>
      <c r="M1349" s="202"/>
      <c r="N1349" s="647" t="s">
        <v>752</v>
      </c>
      <c r="O1349" s="633"/>
      <c r="P1349" s="633"/>
      <c r="Q1349" s="633"/>
      <c r="R1349" s="633"/>
      <c r="S1349" s="633"/>
      <c r="T1349" s="633"/>
      <c r="U1349" s="633"/>
    </row>
    <row r="1350" spans="1:21" ht="16.5" customHeight="1">
      <c r="A1350" s="233"/>
      <c r="B1350" s="239"/>
      <c r="C1350" s="644" t="s">
        <v>10</v>
      </c>
      <c r="D1350" s="645"/>
      <c r="E1350" s="645"/>
      <c r="F1350" s="645"/>
      <c r="G1350" s="645"/>
      <c r="H1350" s="645"/>
      <c r="I1350" s="645"/>
      <c r="J1350" s="645"/>
      <c r="K1350" s="646"/>
      <c r="L1350" s="248"/>
      <c r="M1350" s="202"/>
      <c r="N1350" s="644" t="s">
        <v>10</v>
      </c>
      <c r="O1350" s="645"/>
      <c r="P1350" s="645"/>
      <c r="Q1350" s="645"/>
      <c r="R1350" s="645"/>
      <c r="S1350" s="645"/>
      <c r="T1350" s="645"/>
      <c r="U1350" s="646"/>
    </row>
    <row r="1351" spans="1:21" ht="16.5" customHeight="1">
      <c r="A1351" s="233"/>
      <c r="B1351" s="239"/>
      <c r="C1351" s="641" t="s">
        <v>11</v>
      </c>
      <c r="D1351" s="635" t="s">
        <v>12</v>
      </c>
      <c r="E1351" s="637" t="s">
        <v>13</v>
      </c>
      <c r="F1351" s="638"/>
      <c r="G1351" s="641" t="s">
        <v>14</v>
      </c>
      <c r="H1351" s="635" t="s">
        <v>15</v>
      </c>
      <c r="I1351" s="635" t="s">
        <v>16</v>
      </c>
      <c r="J1351" s="643" t="s">
        <v>17</v>
      </c>
      <c r="K1351" s="648" t="s">
        <v>18</v>
      </c>
      <c r="L1351" s="248"/>
      <c r="M1351" s="202"/>
      <c r="N1351" s="641" t="s">
        <v>11</v>
      </c>
      <c r="O1351" s="635" t="s">
        <v>12</v>
      </c>
      <c r="P1351" s="637" t="s">
        <v>13</v>
      </c>
      <c r="Q1351" s="638"/>
      <c r="R1351" s="641" t="s">
        <v>14</v>
      </c>
      <c r="S1351" s="635" t="s">
        <v>15</v>
      </c>
      <c r="T1351" s="635" t="s">
        <v>16</v>
      </c>
      <c r="U1351" s="643" t="s">
        <v>17</v>
      </c>
    </row>
    <row r="1352" spans="1:21" ht="16.5" customHeight="1">
      <c r="A1352" s="233"/>
      <c r="B1352" s="239"/>
      <c r="C1352" s="642"/>
      <c r="D1352" s="636"/>
      <c r="E1352" s="154" t="s">
        <v>19</v>
      </c>
      <c r="F1352" s="154" t="s">
        <v>20</v>
      </c>
      <c r="G1352" s="642"/>
      <c r="H1352" s="636"/>
      <c r="I1352" s="636"/>
      <c r="J1352" s="636"/>
      <c r="K1352" s="649"/>
      <c r="L1352" s="248"/>
      <c r="M1352" s="202"/>
      <c r="N1352" s="642"/>
      <c r="O1352" s="636"/>
      <c r="P1352" s="154" t="s">
        <v>19</v>
      </c>
      <c r="Q1352" s="154" t="s">
        <v>20</v>
      </c>
      <c r="R1352" s="642"/>
      <c r="S1352" s="636"/>
      <c r="T1352" s="636"/>
      <c r="U1352" s="636"/>
    </row>
    <row r="1353" spans="1:21" ht="16.5" customHeight="1">
      <c r="A1353" s="233"/>
      <c r="B1353" s="239"/>
      <c r="C1353" s="324">
        <v>1</v>
      </c>
      <c r="D1353" s="357">
        <v>4</v>
      </c>
      <c r="E1353" s="159" t="s">
        <v>21</v>
      </c>
      <c r="F1353" s="159"/>
      <c r="G1353" s="159" t="s">
        <v>753</v>
      </c>
      <c r="H1353" s="159"/>
      <c r="I1353" s="159"/>
      <c r="J1353" s="159"/>
      <c r="K1353" s="250"/>
      <c r="L1353" s="248"/>
      <c r="M1353" s="202"/>
      <c r="N1353" s="324">
        <v>1</v>
      </c>
      <c r="O1353" s="357">
        <v>12</v>
      </c>
      <c r="P1353" s="159" t="s">
        <v>21</v>
      </c>
      <c r="Q1353" s="159"/>
      <c r="R1353" s="159" t="s">
        <v>708</v>
      </c>
      <c r="S1353" s="159"/>
      <c r="T1353" s="159"/>
      <c r="U1353" s="159"/>
    </row>
    <row r="1354" spans="1:21" ht="36.75" customHeight="1">
      <c r="A1354" s="233"/>
      <c r="B1354" s="239"/>
      <c r="C1354" s="220">
        <v>2</v>
      </c>
      <c r="D1354" s="325" t="s">
        <v>754</v>
      </c>
      <c r="E1354" s="163"/>
      <c r="F1354" s="163" t="s">
        <v>21</v>
      </c>
      <c r="G1354" s="155" t="s">
        <v>755</v>
      </c>
      <c r="H1354" s="163" t="s">
        <v>32</v>
      </c>
      <c r="I1354" s="164">
        <v>5</v>
      </c>
      <c r="J1354" s="167">
        <v>7947674</v>
      </c>
      <c r="K1354" s="166">
        <f>I1354*J1354</f>
        <v>39738370</v>
      </c>
      <c r="L1354" s="248"/>
      <c r="M1354" s="202"/>
      <c r="N1354" s="220">
        <v>2</v>
      </c>
      <c r="O1354" s="325" t="s">
        <v>202</v>
      </c>
      <c r="P1354" s="163"/>
      <c r="Q1354" s="163" t="s">
        <v>21</v>
      </c>
      <c r="R1354" s="155" t="s">
        <v>756</v>
      </c>
      <c r="S1354" s="163" t="s">
        <v>32</v>
      </c>
      <c r="T1354" s="164">
        <v>5</v>
      </c>
      <c r="U1354" s="167">
        <v>7947674</v>
      </c>
    </row>
    <row r="1355" spans="1:21" ht="16.5" customHeight="1">
      <c r="A1355" s="233"/>
      <c r="B1355" s="239"/>
      <c r="C1355" s="629" t="s">
        <v>41</v>
      </c>
      <c r="D1355" s="630"/>
      <c r="E1355" s="630"/>
      <c r="F1355" s="630"/>
      <c r="G1355" s="630"/>
      <c r="H1355" s="631"/>
      <c r="I1355" s="163"/>
      <c r="J1355" s="163"/>
      <c r="K1355" s="255">
        <f t="shared" ref="K1355:K1356" si="121">SUM(K1354)</f>
        <v>39738370</v>
      </c>
      <c r="L1355" s="248"/>
      <c r="M1355" s="202"/>
      <c r="N1355" s="629" t="s">
        <v>41</v>
      </c>
      <c r="O1355" s="630"/>
      <c r="P1355" s="630"/>
      <c r="Q1355" s="630"/>
      <c r="R1355" s="630"/>
      <c r="S1355" s="631"/>
      <c r="T1355" s="163"/>
      <c r="U1355" s="163"/>
    </row>
    <row r="1356" spans="1:21" ht="16.5" customHeight="1">
      <c r="A1356" s="233"/>
      <c r="B1356" s="239"/>
      <c r="C1356" s="632" t="s">
        <v>180</v>
      </c>
      <c r="D1356" s="633"/>
      <c r="E1356" s="633"/>
      <c r="F1356" s="633"/>
      <c r="G1356" s="633"/>
      <c r="H1356" s="633"/>
      <c r="I1356" s="633"/>
      <c r="J1356" s="634"/>
      <c r="K1356" s="256">
        <f t="shared" si="121"/>
        <v>39738370</v>
      </c>
      <c r="L1356" s="248"/>
      <c r="M1356" s="202"/>
      <c r="N1356" s="632" t="s">
        <v>180</v>
      </c>
      <c r="O1356" s="633"/>
      <c r="P1356" s="633"/>
      <c r="Q1356" s="633"/>
      <c r="R1356" s="633"/>
      <c r="S1356" s="633"/>
      <c r="T1356" s="633"/>
      <c r="U1356" s="634"/>
    </row>
    <row r="1357" spans="1:21" ht="16.5" customHeight="1">
      <c r="A1357" s="233"/>
      <c r="B1357" s="239"/>
      <c r="C1357" s="257"/>
      <c r="D1357" s="257"/>
      <c r="E1357" s="257"/>
      <c r="F1357" s="257"/>
      <c r="G1357" s="257"/>
      <c r="H1357" s="257"/>
      <c r="I1357" s="257"/>
      <c r="J1357" s="257"/>
      <c r="K1357" s="258"/>
      <c r="L1357" s="248"/>
      <c r="M1357" s="202"/>
      <c r="N1357" s="257"/>
      <c r="O1357" s="257"/>
      <c r="P1357" s="257"/>
      <c r="Q1357" s="257"/>
      <c r="R1357" s="257"/>
      <c r="S1357" s="257"/>
      <c r="T1357" s="257"/>
      <c r="U1357" s="257"/>
    </row>
    <row r="1358" spans="1:21" ht="16.5" customHeight="1">
      <c r="A1358" s="233"/>
      <c r="B1358" s="247">
        <v>24</v>
      </c>
      <c r="C1358" s="647" t="s">
        <v>757</v>
      </c>
      <c r="D1358" s="633"/>
      <c r="E1358" s="633"/>
      <c r="F1358" s="633"/>
      <c r="G1358" s="633"/>
      <c r="H1358" s="633"/>
      <c r="I1358" s="633"/>
      <c r="J1358" s="633"/>
      <c r="K1358" s="633"/>
      <c r="L1358" s="248"/>
      <c r="M1358" s="202"/>
      <c r="N1358" s="257"/>
      <c r="O1358" s="257"/>
      <c r="P1358" s="257"/>
      <c r="Q1358" s="257"/>
      <c r="R1358" s="257"/>
      <c r="S1358" s="257"/>
      <c r="T1358" s="257"/>
      <c r="U1358" s="257"/>
    </row>
    <row r="1359" spans="1:21" ht="16.5" customHeight="1">
      <c r="A1359" s="233"/>
      <c r="B1359" s="239"/>
      <c r="C1359" s="644" t="s">
        <v>10</v>
      </c>
      <c r="D1359" s="645"/>
      <c r="E1359" s="645"/>
      <c r="F1359" s="645"/>
      <c r="G1359" s="645"/>
      <c r="H1359" s="645"/>
      <c r="I1359" s="645"/>
      <c r="J1359" s="645"/>
      <c r="K1359" s="646"/>
      <c r="L1359" s="248"/>
      <c r="M1359" s="202"/>
      <c r="N1359" s="257"/>
      <c r="O1359" s="257"/>
      <c r="P1359" s="257"/>
      <c r="Q1359" s="257"/>
      <c r="R1359" s="257"/>
      <c r="S1359" s="257"/>
      <c r="T1359" s="257"/>
      <c r="U1359" s="257"/>
    </row>
    <row r="1360" spans="1:21" ht="16.5" customHeight="1">
      <c r="A1360" s="233"/>
      <c r="B1360" s="239"/>
      <c r="C1360" s="641" t="s">
        <v>11</v>
      </c>
      <c r="D1360" s="635" t="s">
        <v>12</v>
      </c>
      <c r="E1360" s="637" t="s">
        <v>13</v>
      </c>
      <c r="F1360" s="638"/>
      <c r="G1360" s="641" t="s">
        <v>14</v>
      </c>
      <c r="H1360" s="635" t="s">
        <v>15</v>
      </c>
      <c r="I1360" s="635" t="s">
        <v>16</v>
      </c>
      <c r="J1360" s="643" t="s">
        <v>17</v>
      </c>
      <c r="K1360" s="648" t="s">
        <v>18</v>
      </c>
      <c r="L1360" s="248"/>
      <c r="M1360" s="202"/>
      <c r="N1360" s="257"/>
      <c r="O1360" s="257"/>
      <c r="P1360" s="257"/>
      <c r="Q1360" s="257"/>
      <c r="R1360" s="257"/>
      <c r="S1360" s="257"/>
      <c r="T1360" s="257"/>
      <c r="U1360" s="257"/>
    </row>
    <row r="1361" spans="1:21" ht="16.5" customHeight="1">
      <c r="A1361" s="233"/>
      <c r="B1361" s="239"/>
      <c r="C1361" s="642"/>
      <c r="D1361" s="636"/>
      <c r="E1361" s="154" t="s">
        <v>19</v>
      </c>
      <c r="F1361" s="154" t="s">
        <v>20</v>
      </c>
      <c r="G1361" s="642"/>
      <c r="H1361" s="636"/>
      <c r="I1361" s="636"/>
      <c r="J1361" s="636"/>
      <c r="K1361" s="649"/>
      <c r="L1361" s="248"/>
      <c r="M1361" s="202"/>
      <c r="N1361" s="257"/>
      <c r="O1361" s="257"/>
      <c r="P1361" s="257"/>
      <c r="Q1361" s="257"/>
      <c r="R1361" s="257"/>
      <c r="S1361" s="257"/>
      <c r="T1361" s="257"/>
      <c r="U1361" s="257"/>
    </row>
    <row r="1362" spans="1:21" ht="16.5" customHeight="1">
      <c r="A1362" s="233"/>
      <c r="B1362" s="239"/>
      <c r="C1362" s="324">
        <v>1</v>
      </c>
      <c r="D1362" s="357">
        <v>1</v>
      </c>
      <c r="E1362" s="159" t="s">
        <v>21</v>
      </c>
      <c r="F1362" s="159"/>
      <c r="G1362" s="159" t="s">
        <v>54</v>
      </c>
      <c r="H1362" s="159"/>
      <c r="I1362" s="159"/>
      <c r="J1362" s="159"/>
      <c r="K1362" s="250"/>
      <c r="L1362" s="248"/>
      <c r="M1362" s="202"/>
      <c r="N1362" s="257"/>
      <c r="O1362" s="257"/>
      <c r="P1362" s="257"/>
      <c r="Q1362" s="257"/>
      <c r="R1362" s="257"/>
      <c r="S1362" s="257"/>
      <c r="T1362" s="257"/>
      <c r="U1362" s="257"/>
    </row>
    <row r="1363" spans="1:21" ht="16.5" customHeight="1">
      <c r="A1363" s="233"/>
      <c r="B1363" s="239"/>
      <c r="C1363" s="358">
        <v>2</v>
      </c>
      <c r="D1363" s="359">
        <v>1.1000000000000001</v>
      </c>
      <c r="E1363" s="291"/>
      <c r="F1363" s="291"/>
      <c r="G1363" s="184" t="s">
        <v>57</v>
      </c>
      <c r="H1363" s="291"/>
      <c r="I1363" s="291"/>
      <c r="J1363" s="291"/>
      <c r="K1363" s="296"/>
      <c r="L1363" s="248"/>
      <c r="M1363" s="202"/>
      <c r="N1363" s="257"/>
      <c r="O1363" s="257"/>
      <c r="P1363" s="257"/>
      <c r="Q1363" s="257"/>
      <c r="R1363" s="257"/>
      <c r="S1363" s="257"/>
      <c r="T1363" s="257"/>
      <c r="U1363" s="257"/>
    </row>
    <row r="1364" spans="1:21" ht="16.5" customHeight="1">
      <c r="A1364" s="233"/>
      <c r="B1364" s="239"/>
      <c r="C1364" s="220">
        <v>3</v>
      </c>
      <c r="D1364" s="325" t="s">
        <v>58</v>
      </c>
      <c r="E1364" s="163"/>
      <c r="F1364" s="163" t="s">
        <v>21</v>
      </c>
      <c r="G1364" s="155" t="s">
        <v>59</v>
      </c>
      <c r="H1364" s="163" t="s">
        <v>60</v>
      </c>
      <c r="I1364" s="164">
        <v>15</v>
      </c>
      <c r="J1364" s="167">
        <v>2030</v>
      </c>
      <c r="K1364" s="166">
        <f t="shared" ref="K1364:K1365" si="122">I1364*J1364</f>
        <v>30450</v>
      </c>
      <c r="L1364" s="248"/>
      <c r="M1364" s="202"/>
      <c r="N1364" s="257"/>
      <c r="O1364" s="257"/>
      <c r="P1364" s="257"/>
      <c r="Q1364" s="257"/>
      <c r="R1364" s="257"/>
      <c r="S1364" s="257"/>
      <c r="T1364" s="257"/>
      <c r="U1364" s="257"/>
    </row>
    <row r="1365" spans="1:21" ht="16.5" customHeight="1">
      <c r="A1365" s="233"/>
      <c r="B1365" s="239"/>
      <c r="C1365" s="220">
        <v>4</v>
      </c>
      <c r="D1365" s="164" t="s">
        <v>62</v>
      </c>
      <c r="E1365" s="163"/>
      <c r="F1365" s="163" t="s">
        <v>21</v>
      </c>
      <c r="G1365" s="155" t="s">
        <v>63</v>
      </c>
      <c r="H1365" s="163" t="s">
        <v>25</v>
      </c>
      <c r="I1365" s="164">
        <v>3.57</v>
      </c>
      <c r="J1365" s="167">
        <v>2824</v>
      </c>
      <c r="K1365" s="166">
        <f t="shared" si="122"/>
        <v>10081.68</v>
      </c>
      <c r="L1365" s="248"/>
      <c r="M1365" s="202"/>
      <c r="N1365" s="257"/>
      <c r="O1365" s="257"/>
      <c r="P1365" s="257"/>
      <c r="Q1365" s="257"/>
      <c r="R1365" s="257"/>
      <c r="S1365" s="257"/>
      <c r="T1365" s="257"/>
      <c r="U1365" s="257"/>
    </row>
    <row r="1366" spans="1:21" ht="16.5" customHeight="1">
      <c r="A1366" s="233"/>
      <c r="B1366" s="239"/>
      <c r="C1366" s="629" t="s">
        <v>41</v>
      </c>
      <c r="D1366" s="630"/>
      <c r="E1366" s="630"/>
      <c r="F1366" s="630"/>
      <c r="G1366" s="630"/>
      <c r="H1366" s="631"/>
      <c r="I1366" s="163"/>
      <c r="J1366" s="163"/>
      <c r="K1366" s="255">
        <f>SUM(K1364:K1365)</f>
        <v>40531.68</v>
      </c>
      <c r="L1366" s="248"/>
      <c r="M1366" s="202"/>
      <c r="N1366" s="257"/>
      <c r="O1366" s="257"/>
      <c r="P1366" s="257"/>
      <c r="Q1366" s="257"/>
      <c r="R1366" s="257"/>
      <c r="S1366" s="257"/>
      <c r="T1366" s="257"/>
      <c r="U1366" s="257"/>
    </row>
    <row r="1367" spans="1:21" ht="16.5" customHeight="1">
      <c r="A1367" s="233"/>
      <c r="B1367" s="239"/>
      <c r="C1367" s="360">
        <v>5</v>
      </c>
      <c r="D1367" s="357" t="s">
        <v>336</v>
      </c>
      <c r="E1367" s="159" t="s">
        <v>21</v>
      </c>
      <c r="F1367" s="361"/>
      <c r="G1367" s="159" t="s">
        <v>337</v>
      </c>
      <c r="H1367" s="361"/>
      <c r="I1367" s="215"/>
      <c r="J1367" s="216"/>
      <c r="K1367" s="217"/>
      <c r="L1367" s="248"/>
      <c r="M1367" s="202"/>
      <c r="N1367" s="257"/>
      <c r="O1367" s="257"/>
      <c r="P1367" s="257"/>
      <c r="Q1367" s="257"/>
      <c r="R1367" s="257"/>
      <c r="S1367" s="257"/>
      <c r="T1367" s="257"/>
      <c r="U1367" s="257"/>
    </row>
    <row r="1368" spans="1:21" ht="16.5" customHeight="1">
      <c r="A1368" s="233"/>
      <c r="B1368" s="239"/>
      <c r="C1368" s="220">
        <v>6</v>
      </c>
      <c r="D1368" s="163" t="s">
        <v>338</v>
      </c>
      <c r="E1368" s="163"/>
      <c r="F1368" s="163" t="s">
        <v>21</v>
      </c>
      <c r="G1368" s="155" t="s">
        <v>339</v>
      </c>
      <c r="H1368" s="163" t="s">
        <v>73</v>
      </c>
      <c r="I1368" s="164">
        <v>130.48000000000002</v>
      </c>
      <c r="J1368" s="167">
        <v>8298</v>
      </c>
      <c r="K1368" s="166">
        <f>I1368*J1368</f>
        <v>1082723.04</v>
      </c>
      <c r="L1368" s="248"/>
      <c r="M1368" s="202"/>
      <c r="N1368" s="257"/>
      <c r="O1368" s="257"/>
      <c r="P1368" s="257"/>
      <c r="Q1368" s="257"/>
      <c r="R1368" s="257"/>
      <c r="S1368" s="257"/>
      <c r="T1368" s="257"/>
      <c r="U1368" s="257"/>
    </row>
    <row r="1369" spans="1:21" ht="16.5" customHeight="1">
      <c r="A1369" s="233"/>
      <c r="B1369" s="239"/>
      <c r="C1369" s="629" t="s">
        <v>41</v>
      </c>
      <c r="D1369" s="630"/>
      <c r="E1369" s="630"/>
      <c r="F1369" s="630"/>
      <c r="G1369" s="630"/>
      <c r="H1369" s="631"/>
      <c r="I1369" s="163"/>
      <c r="J1369" s="163"/>
      <c r="K1369" s="255">
        <f>SUM(K1368)</f>
        <v>1082723.04</v>
      </c>
      <c r="L1369" s="248"/>
      <c r="M1369" s="202"/>
      <c r="N1369" s="257"/>
      <c r="O1369" s="257"/>
      <c r="P1369" s="257"/>
      <c r="Q1369" s="257"/>
      <c r="R1369" s="257"/>
      <c r="S1369" s="257"/>
      <c r="T1369" s="257"/>
      <c r="U1369" s="257"/>
    </row>
    <row r="1370" spans="1:21" ht="16.5" customHeight="1">
      <c r="A1370" s="233"/>
      <c r="B1370" s="239"/>
      <c r="C1370" s="324">
        <v>7</v>
      </c>
      <c r="D1370" s="249">
        <v>2.2000000000000002</v>
      </c>
      <c r="E1370" s="159" t="s">
        <v>21</v>
      </c>
      <c r="F1370" s="159"/>
      <c r="G1370" s="159" t="s">
        <v>183</v>
      </c>
      <c r="H1370" s="159"/>
      <c r="I1370" s="188"/>
      <c r="J1370" s="189"/>
      <c r="K1370" s="190"/>
      <c r="L1370" s="248"/>
      <c r="M1370" s="202"/>
      <c r="N1370" s="257"/>
      <c r="O1370" s="257"/>
      <c r="P1370" s="257"/>
      <c r="Q1370" s="257"/>
      <c r="R1370" s="257"/>
      <c r="S1370" s="257"/>
      <c r="T1370" s="257"/>
      <c r="U1370" s="257"/>
    </row>
    <row r="1371" spans="1:21" ht="16.5" customHeight="1">
      <c r="A1371" s="233"/>
      <c r="B1371" s="239"/>
      <c r="C1371" s="220">
        <v>8</v>
      </c>
      <c r="D1371" s="163" t="s">
        <v>83</v>
      </c>
      <c r="E1371" s="163"/>
      <c r="F1371" s="163" t="s">
        <v>21</v>
      </c>
      <c r="G1371" s="155" t="s">
        <v>84</v>
      </c>
      <c r="H1371" s="163" t="s">
        <v>85</v>
      </c>
      <c r="I1371" s="164">
        <v>89.3</v>
      </c>
      <c r="J1371" s="167">
        <v>20619</v>
      </c>
      <c r="K1371" s="166">
        <f>I1371*J1371</f>
        <v>1841276.7</v>
      </c>
      <c r="L1371" s="248"/>
      <c r="M1371" s="202"/>
      <c r="N1371" s="257"/>
      <c r="O1371" s="257"/>
      <c r="P1371" s="257"/>
      <c r="Q1371" s="257"/>
      <c r="R1371" s="257"/>
      <c r="S1371" s="257"/>
      <c r="T1371" s="257"/>
      <c r="U1371" s="257"/>
    </row>
    <row r="1372" spans="1:21" ht="16.5" customHeight="1">
      <c r="A1372" s="233"/>
      <c r="B1372" s="239"/>
      <c r="C1372" s="629" t="s">
        <v>41</v>
      </c>
      <c r="D1372" s="630"/>
      <c r="E1372" s="630"/>
      <c r="F1372" s="630"/>
      <c r="G1372" s="630"/>
      <c r="H1372" s="631"/>
      <c r="I1372" s="163"/>
      <c r="J1372" s="163"/>
      <c r="K1372" s="255">
        <f>SUM(K1371)</f>
        <v>1841276.7</v>
      </c>
      <c r="L1372" s="248"/>
      <c r="M1372" s="202"/>
      <c r="N1372" s="257"/>
      <c r="O1372" s="257"/>
      <c r="P1372" s="257"/>
      <c r="Q1372" s="257"/>
      <c r="R1372" s="257"/>
      <c r="S1372" s="257"/>
      <c r="T1372" s="257"/>
      <c r="U1372" s="257"/>
    </row>
    <row r="1373" spans="1:21" ht="16.5" customHeight="1">
      <c r="A1373" s="233"/>
      <c r="B1373" s="239"/>
      <c r="C1373" s="324">
        <v>9</v>
      </c>
      <c r="D1373" s="249">
        <v>2.2999999999999998</v>
      </c>
      <c r="E1373" s="159" t="s">
        <v>21</v>
      </c>
      <c r="F1373" s="159"/>
      <c r="G1373" s="159" t="s">
        <v>89</v>
      </c>
      <c r="H1373" s="159"/>
      <c r="I1373" s="188"/>
      <c r="J1373" s="189"/>
      <c r="K1373" s="190"/>
      <c r="L1373" s="248"/>
      <c r="M1373" s="202"/>
      <c r="N1373" s="257"/>
      <c r="O1373" s="257"/>
      <c r="P1373" s="257"/>
      <c r="Q1373" s="257"/>
      <c r="R1373" s="257"/>
      <c r="S1373" s="257"/>
      <c r="T1373" s="257"/>
      <c r="U1373" s="257"/>
    </row>
    <row r="1374" spans="1:21" ht="16.5" customHeight="1">
      <c r="A1374" s="233"/>
      <c r="B1374" s="239"/>
      <c r="C1374" s="220">
        <v>10</v>
      </c>
      <c r="D1374" s="325" t="s">
        <v>90</v>
      </c>
      <c r="E1374" s="163"/>
      <c r="F1374" s="163" t="s">
        <v>21</v>
      </c>
      <c r="G1374" s="155" t="s">
        <v>91</v>
      </c>
      <c r="H1374" s="163" t="s">
        <v>73</v>
      </c>
      <c r="I1374" s="164">
        <v>41.18</v>
      </c>
      <c r="J1374" s="167">
        <v>5350</v>
      </c>
      <c r="K1374" s="166">
        <f t="shared" ref="K1374:K1376" si="123">I1374*J1374</f>
        <v>220313</v>
      </c>
      <c r="L1374" s="248"/>
      <c r="M1374" s="202"/>
      <c r="N1374" s="257"/>
      <c r="O1374" s="257"/>
      <c r="P1374" s="257"/>
      <c r="Q1374" s="257"/>
      <c r="R1374" s="257"/>
      <c r="S1374" s="257"/>
      <c r="T1374" s="257"/>
      <c r="U1374" s="257"/>
    </row>
    <row r="1375" spans="1:21" ht="16.5" customHeight="1">
      <c r="A1375" s="233"/>
      <c r="B1375" s="239"/>
      <c r="C1375" s="163">
        <v>11</v>
      </c>
      <c r="D1375" s="325" t="s">
        <v>93</v>
      </c>
      <c r="E1375" s="163"/>
      <c r="F1375" s="163" t="s">
        <v>21</v>
      </c>
      <c r="G1375" s="155" t="s">
        <v>94</v>
      </c>
      <c r="H1375" s="163" t="s">
        <v>95</v>
      </c>
      <c r="I1375" s="164">
        <v>988.31999999999994</v>
      </c>
      <c r="J1375" s="167">
        <v>1392</v>
      </c>
      <c r="K1375" s="166">
        <f t="shared" si="123"/>
        <v>1375741.44</v>
      </c>
      <c r="L1375" s="248"/>
      <c r="M1375" s="202"/>
      <c r="N1375" s="257"/>
      <c r="O1375" s="257"/>
      <c r="P1375" s="257"/>
      <c r="Q1375" s="257"/>
      <c r="R1375" s="257"/>
      <c r="S1375" s="257"/>
      <c r="T1375" s="257"/>
      <c r="U1375" s="257"/>
    </row>
    <row r="1376" spans="1:21" ht="16.5" customHeight="1">
      <c r="A1376" s="233"/>
      <c r="B1376" s="239"/>
      <c r="C1376" s="163">
        <v>12</v>
      </c>
      <c r="D1376" s="325" t="s">
        <v>98</v>
      </c>
      <c r="E1376" s="163"/>
      <c r="F1376" s="163" t="s">
        <v>21</v>
      </c>
      <c r="G1376" s="155" t="s">
        <v>99</v>
      </c>
      <c r="H1376" s="163" t="s">
        <v>73</v>
      </c>
      <c r="I1376" s="164">
        <v>41.18</v>
      </c>
      <c r="J1376" s="167">
        <v>3571</v>
      </c>
      <c r="K1376" s="166">
        <f t="shared" si="123"/>
        <v>147053.78</v>
      </c>
      <c r="L1376" s="248"/>
      <c r="M1376" s="202"/>
      <c r="N1376" s="257"/>
      <c r="O1376" s="257"/>
      <c r="P1376" s="257"/>
      <c r="Q1376" s="257"/>
      <c r="R1376" s="257"/>
      <c r="S1376" s="257"/>
      <c r="T1376" s="257"/>
      <c r="U1376" s="257"/>
    </row>
    <row r="1377" spans="1:21" ht="16.5" customHeight="1">
      <c r="A1377" s="233"/>
      <c r="B1377" s="239"/>
      <c r="C1377" s="629" t="s">
        <v>41</v>
      </c>
      <c r="D1377" s="630"/>
      <c r="E1377" s="630"/>
      <c r="F1377" s="630"/>
      <c r="G1377" s="630"/>
      <c r="H1377" s="631"/>
      <c r="I1377" s="163"/>
      <c r="J1377" s="163"/>
      <c r="K1377" s="255">
        <f>SUM(K1374:K1376)</f>
        <v>1743108.22</v>
      </c>
      <c r="L1377" s="248"/>
      <c r="M1377" s="202"/>
      <c r="N1377" s="257"/>
      <c r="O1377" s="257"/>
      <c r="P1377" s="257"/>
      <c r="Q1377" s="257"/>
      <c r="R1377" s="257"/>
      <c r="S1377" s="257"/>
      <c r="T1377" s="257"/>
      <c r="U1377" s="257"/>
    </row>
    <row r="1378" spans="1:21" ht="16.5" customHeight="1">
      <c r="A1378" s="233"/>
      <c r="B1378" s="239"/>
      <c r="C1378" s="324">
        <v>13</v>
      </c>
      <c r="D1378" s="249" t="s">
        <v>105</v>
      </c>
      <c r="E1378" s="159" t="s">
        <v>21</v>
      </c>
      <c r="F1378" s="159"/>
      <c r="G1378" s="159" t="s">
        <v>106</v>
      </c>
      <c r="H1378" s="159"/>
      <c r="I1378" s="188"/>
      <c r="J1378" s="189"/>
      <c r="K1378" s="190"/>
      <c r="L1378" s="248"/>
      <c r="M1378" s="202"/>
      <c r="N1378" s="257"/>
      <c r="O1378" s="257"/>
      <c r="P1378" s="257"/>
      <c r="Q1378" s="257"/>
      <c r="R1378" s="257"/>
      <c r="S1378" s="257"/>
      <c r="T1378" s="257"/>
      <c r="U1378" s="257"/>
    </row>
    <row r="1379" spans="1:21" ht="16.5" customHeight="1">
      <c r="A1379" s="233"/>
      <c r="B1379" s="243"/>
      <c r="C1379" s="220">
        <v>14</v>
      </c>
      <c r="D1379" s="163" t="s">
        <v>108</v>
      </c>
      <c r="E1379" s="163"/>
      <c r="F1379" s="163" t="s">
        <v>21</v>
      </c>
      <c r="G1379" s="155" t="s">
        <v>109</v>
      </c>
      <c r="H1379" s="163" t="s">
        <v>73</v>
      </c>
      <c r="I1379" s="164">
        <v>7.53</v>
      </c>
      <c r="J1379" s="167">
        <v>535504</v>
      </c>
      <c r="K1379" s="166">
        <f>I1379*J1379</f>
        <v>4032345.12</v>
      </c>
      <c r="L1379" s="248"/>
      <c r="M1379" s="202"/>
      <c r="N1379" s="257"/>
      <c r="O1379" s="257"/>
      <c r="P1379" s="257"/>
      <c r="Q1379" s="257"/>
      <c r="R1379" s="257"/>
      <c r="S1379" s="257"/>
      <c r="T1379" s="257"/>
      <c r="U1379" s="257"/>
    </row>
    <row r="1380" spans="1:21" ht="16.5" customHeight="1">
      <c r="A1380" s="233"/>
      <c r="B1380" s="239"/>
      <c r="C1380" s="629" t="s">
        <v>41</v>
      </c>
      <c r="D1380" s="630"/>
      <c r="E1380" s="630"/>
      <c r="F1380" s="630"/>
      <c r="G1380" s="630"/>
      <c r="H1380" s="631"/>
      <c r="I1380" s="163"/>
      <c r="J1380" s="163"/>
      <c r="K1380" s="255">
        <f>SUM(K1379)</f>
        <v>4032345.12</v>
      </c>
      <c r="L1380" s="248"/>
      <c r="M1380" s="202"/>
      <c r="N1380" s="257"/>
      <c r="O1380" s="257"/>
      <c r="P1380" s="257"/>
      <c r="Q1380" s="257"/>
      <c r="R1380" s="257"/>
      <c r="S1380" s="257"/>
      <c r="T1380" s="257"/>
      <c r="U1380" s="257"/>
    </row>
    <row r="1381" spans="1:21" ht="16.5" customHeight="1">
      <c r="A1381" s="233"/>
      <c r="B1381" s="239"/>
      <c r="C1381" s="324">
        <v>15</v>
      </c>
      <c r="D1381" s="249">
        <v>3.3</v>
      </c>
      <c r="E1381" s="159" t="s">
        <v>21</v>
      </c>
      <c r="F1381" s="159"/>
      <c r="G1381" s="159" t="s">
        <v>111</v>
      </c>
      <c r="H1381" s="159"/>
      <c r="I1381" s="188"/>
      <c r="J1381" s="189"/>
      <c r="K1381" s="190"/>
      <c r="L1381" s="248"/>
      <c r="M1381" s="202"/>
      <c r="N1381" s="257"/>
      <c r="O1381" s="257"/>
      <c r="P1381" s="257"/>
      <c r="Q1381" s="257"/>
      <c r="R1381" s="257"/>
      <c r="S1381" s="257"/>
      <c r="T1381" s="257"/>
      <c r="U1381" s="257"/>
    </row>
    <row r="1382" spans="1:21" ht="16.5" customHeight="1">
      <c r="A1382" s="233"/>
      <c r="B1382" s="243"/>
      <c r="C1382" s="220">
        <v>16</v>
      </c>
      <c r="D1382" s="325" t="s">
        <v>112</v>
      </c>
      <c r="E1382" s="163"/>
      <c r="F1382" s="163" t="s">
        <v>21</v>
      </c>
      <c r="G1382" s="155" t="s">
        <v>113</v>
      </c>
      <c r="H1382" s="163" t="s">
        <v>114</v>
      </c>
      <c r="I1382" s="164">
        <v>903.6</v>
      </c>
      <c r="J1382" s="167">
        <v>5903</v>
      </c>
      <c r="K1382" s="166">
        <f>I1382*J1382</f>
        <v>5333950.8</v>
      </c>
      <c r="L1382" s="248"/>
      <c r="M1382" s="202"/>
      <c r="N1382" s="257"/>
      <c r="O1382" s="257"/>
      <c r="P1382" s="257"/>
      <c r="Q1382" s="257"/>
      <c r="R1382" s="257"/>
      <c r="S1382" s="257"/>
      <c r="T1382" s="257"/>
      <c r="U1382" s="257"/>
    </row>
    <row r="1383" spans="1:21" ht="16.5" customHeight="1">
      <c r="A1383" s="233"/>
      <c r="B1383" s="239"/>
      <c r="C1383" s="629" t="s">
        <v>41</v>
      </c>
      <c r="D1383" s="630"/>
      <c r="E1383" s="630"/>
      <c r="F1383" s="630"/>
      <c r="G1383" s="630"/>
      <c r="H1383" s="631"/>
      <c r="I1383" s="163"/>
      <c r="J1383" s="163"/>
      <c r="K1383" s="255">
        <f>SUM(K1382)</f>
        <v>5333950.8</v>
      </c>
      <c r="L1383" s="248"/>
      <c r="M1383" s="202"/>
      <c r="N1383" s="257"/>
      <c r="O1383" s="257"/>
      <c r="P1383" s="257"/>
      <c r="Q1383" s="257"/>
      <c r="R1383" s="257"/>
      <c r="S1383" s="257"/>
      <c r="T1383" s="257"/>
      <c r="U1383" s="257"/>
    </row>
    <row r="1384" spans="1:21" ht="16.5" customHeight="1">
      <c r="A1384" s="233"/>
      <c r="B1384" s="239"/>
      <c r="C1384" s="324">
        <v>17</v>
      </c>
      <c r="D1384" s="249">
        <v>4.3</v>
      </c>
      <c r="E1384" s="159" t="s">
        <v>21</v>
      </c>
      <c r="F1384" s="159"/>
      <c r="G1384" s="159" t="s">
        <v>234</v>
      </c>
      <c r="H1384" s="159"/>
      <c r="I1384" s="188"/>
      <c r="J1384" s="189"/>
      <c r="K1384" s="190"/>
      <c r="L1384" s="248"/>
      <c r="M1384" s="202"/>
      <c r="N1384" s="257"/>
      <c r="O1384" s="257"/>
      <c r="P1384" s="257"/>
      <c r="Q1384" s="257"/>
      <c r="R1384" s="257"/>
      <c r="S1384" s="257"/>
      <c r="T1384" s="257"/>
      <c r="U1384" s="257"/>
    </row>
    <row r="1385" spans="1:21" ht="16.5" customHeight="1">
      <c r="A1385" s="233"/>
      <c r="B1385" s="239"/>
      <c r="C1385" s="220">
        <v>18</v>
      </c>
      <c r="D1385" s="325" t="s">
        <v>758</v>
      </c>
      <c r="E1385" s="163"/>
      <c r="F1385" s="163" t="s">
        <v>21</v>
      </c>
      <c r="G1385" s="155" t="s">
        <v>759</v>
      </c>
      <c r="H1385" s="163" t="s">
        <v>32</v>
      </c>
      <c r="I1385" s="164">
        <v>1</v>
      </c>
      <c r="J1385" s="167">
        <v>16578</v>
      </c>
      <c r="K1385" s="166">
        <f t="shared" ref="K1385:K1386" si="124">I1385*J1385</f>
        <v>16578</v>
      </c>
      <c r="L1385" s="248"/>
      <c r="M1385" s="202"/>
      <c r="N1385" s="257"/>
      <c r="O1385" s="257"/>
      <c r="P1385" s="257"/>
      <c r="Q1385" s="257"/>
      <c r="R1385" s="257"/>
      <c r="S1385" s="257"/>
      <c r="T1385" s="257"/>
      <c r="U1385" s="257"/>
    </row>
    <row r="1386" spans="1:21" ht="16.5" customHeight="1">
      <c r="A1386" s="233"/>
      <c r="B1386" s="239"/>
      <c r="C1386" s="220">
        <v>19</v>
      </c>
      <c r="D1386" s="325" t="s">
        <v>690</v>
      </c>
      <c r="E1386" s="163"/>
      <c r="F1386" s="163" t="s">
        <v>21</v>
      </c>
      <c r="G1386" s="155" t="s">
        <v>691</v>
      </c>
      <c r="H1386" s="163" t="s">
        <v>32</v>
      </c>
      <c r="I1386" s="164">
        <v>2</v>
      </c>
      <c r="J1386" s="167">
        <v>90861</v>
      </c>
      <c r="K1386" s="166">
        <f t="shared" si="124"/>
        <v>181722</v>
      </c>
      <c r="L1386" s="248"/>
      <c r="M1386" s="202"/>
      <c r="N1386" s="257"/>
      <c r="O1386" s="257"/>
      <c r="P1386" s="257"/>
      <c r="Q1386" s="257"/>
      <c r="R1386" s="257"/>
      <c r="S1386" s="257"/>
      <c r="T1386" s="257"/>
      <c r="U1386" s="257"/>
    </row>
    <row r="1387" spans="1:21" ht="16.5" customHeight="1">
      <c r="A1387" s="233"/>
      <c r="B1387" s="239"/>
      <c r="C1387" s="629" t="s">
        <v>41</v>
      </c>
      <c r="D1387" s="630"/>
      <c r="E1387" s="630"/>
      <c r="F1387" s="630"/>
      <c r="G1387" s="630"/>
      <c r="H1387" s="631"/>
      <c r="I1387" s="163"/>
      <c r="J1387" s="163"/>
      <c r="K1387" s="255">
        <f>SUM(K1385:K1386)</f>
        <v>198300</v>
      </c>
      <c r="L1387" s="248"/>
      <c r="M1387" s="202"/>
      <c r="N1387" s="257"/>
      <c r="O1387" s="257"/>
      <c r="P1387" s="257"/>
      <c r="Q1387" s="257"/>
      <c r="R1387" s="257"/>
      <c r="S1387" s="257"/>
      <c r="T1387" s="257"/>
      <c r="U1387" s="257"/>
    </row>
    <row r="1388" spans="1:21" ht="16.5" customHeight="1">
      <c r="A1388" s="233"/>
      <c r="B1388" s="239"/>
      <c r="C1388" s="324">
        <v>20</v>
      </c>
      <c r="D1388" s="249">
        <v>4.4000000000000004</v>
      </c>
      <c r="E1388" s="159" t="s">
        <v>21</v>
      </c>
      <c r="F1388" s="159"/>
      <c r="G1388" s="159" t="s">
        <v>121</v>
      </c>
      <c r="H1388" s="159"/>
      <c r="I1388" s="188"/>
      <c r="J1388" s="189"/>
      <c r="K1388" s="190"/>
      <c r="L1388" s="248"/>
      <c r="M1388" s="202"/>
      <c r="N1388" s="257"/>
      <c r="O1388" s="257"/>
      <c r="P1388" s="257"/>
      <c r="Q1388" s="257"/>
      <c r="R1388" s="257"/>
      <c r="S1388" s="257"/>
      <c r="T1388" s="257"/>
      <c r="U1388" s="257"/>
    </row>
    <row r="1389" spans="1:21" ht="16.5" customHeight="1">
      <c r="A1389" s="233"/>
      <c r="B1389" s="239"/>
      <c r="C1389" s="220">
        <v>21</v>
      </c>
      <c r="D1389" s="325" t="s">
        <v>122</v>
      </c>
      <c r="E1389" s="163"/>
      <c r="F1389" s="163" t="s">
        <v>21</v>
      </c>
      <c r="G1389" s="155" t="s">
        <v>123</v>
      </c>
      <c r="H1389" s="163" t="s">
        <v>60</v>
      </c>
      <c r="I1389" s="164">
        <v>3.5</v>
      </c>
      <c r="J1389" s="167">
        <v>23940</v>
      </c>
      <c r="K1389" s="166">
        <f t="shared" ref="K1389:K1390" si="125">I1389*J1389</f>
        <v>83790</v>
      </c>
      <c r="L1389" s="248"/>
      <c r="M1389" s="202"/>
      <c r="N1389" s="257"/>
      <c r="O1389" s="257"/>
      <c r="P1389" s="257"/>
      <c r="Q1389" s="257"/>
      <c r="R1389" s="257"/>
      <c r="S1389" s="257"/>
      <c r="T1389" s="257"/>
      <c r="U1389" s="257"/>
    </row>
    <row r="1390" spans="1:21" ht="16.5" customHeight="1">
      <c r="A1390" s="233"/>
      <c r="B1390" s="239"/>
      <c r="C1390" s="163">
        <v>22</v>
      </c>
      <c r="D1390" s="325" t="s">
        <v>124</v>
      </c>
      <c r="E1390" s="163"/>
      <c r="F1390" s="163" t="s">
        <v>21</v>
      </c>
      <c r="G1390" s="155" t="s">
        <v>125</v>
      </c>
      <c r="H1390" s="163" t="s">
        <v>32</v>
      </c>
      <c r="I1390" s="164">
        <v>1</v>
      </c>
      <c r="J1390" s="167">
        <v>87459</v>
      </c>
      <c r="K1390" s="166">
        <f t="shared" si="125"/>
        <v>87459</v>
      </c>
      <c r="L1390" s="248"/>
      <c r="M1390" s="202"/>
      <c r="N1390" s="257"/>
      <c r="O1390" s="257"/>
      <c r="P1390" s="257"/>
      <c r="Q1390" s="257"/>
      <c r="R1390" s="257"/>
      <c r="S1390" s="257"/>
      <c r="T1390" s="257"/>
      <c r="U1390" s="257"/>
    </row>
    <row r="1391" spans="1:21" ht="16.5" customHeight="1">
      <c r="A1391" s="233"/>
      <c r="B1391" s="239"/>
      <c r="C1391" s="629" t="s">
        <v>41</v>
      </c>
      <c r="D1391" s="630"/>
      <c r="E1391" s="630"/>
      <c r="F1391" s="630"/>
      <c r="G1391" s="630"/>
      <c r="H1391" s="631"/>
      <c r="I1391" s="163"/>
      <c r="J1391" s="163"/>
      <c r="K1391" s="255">
        <f>SUM(K1389:K1390)</f>
        <v>171249</v>
      </c>
      <c r="L1391" s="248"/>
      <c r="M1391" s="202"/>
      <c r="N1391" s="257"/>
      <c r="O1391" s="257"/>
      <c r="P1391" s="257"/>
      <c r="Q1391" s="257"/>
      <c r="R1391" s="257"/>
      <c r="S1391" s="257"/>
      <c r="T1391" s="257"/>
      <c r="U1391" s="257"/>
    </row>
    <row r="1392" spans="1:21" ht="16.5" customHeight="1">
      <c r="A1392" s="233"/>
      <c r="B1392" s="239"/>
      <c r="C1392" s="324">
        <v>23</v>
      </c>
      <c r="D1392" s="249" t="s">
        <v>126</v>
      </c>
      <c r="E1392" s="159" t="s">
        <v>21</v>
      </c>
      <c r="F1392" s="159"/>
      <c r="G1392" s="159" t="s">
        <v>127</v>
      </c>
      <c r="H1392" s="159"/>
      <c r="I1392" s="188"/>
      <c r="J1392" s="189"/>
      <c r="K1392" s="190"/>
      <c r="L1392" s="248"/>
      <c r="M1392" s="202"/>
      <c r="N1392" s="257"/>
      <c r="O1392" s="257"/>
      <c r="P1392" s="257"/>
      <c r="Q1392" s="257"/>
      <c r="R1392" s="257"/>
      <c r="S1392" s="257"/>
      <c r="T1392" s="257"/>
      <c r="U1392" s="257"/>
    </row>
    <row r="1393" spans="1:21" ht="16.5" customHeight="1">
      <c r="A1393" s="233"/>
      <c r="B1393" s="239"/>
      <c r="C1393" s="220">
        <v>24</v>
      </c>
      <c r="D1393" s="325" t="s">
        <v>760</v>
      </c>
      <c r="E1393" s="163"/>
      <c r="F1393" s="163" t="s">
        <v>21</v>
      </c>
      <c r="G1393" s="155" t="s">
        <v>761</v>
      </c>
      <c r="H1393" s="163" t="s">
        <v>32</v>
      </c>
      <c r="I1393" s="164">
        <v>1</v>
      </c>
      <c r="J1393" s="167">
        <v>98321</v>
      </c>
      <c r="K1393" s="166">
        <f>I1393*J1393</f>
        <v>98321</v>
      </c>
      <c r="L1393" s="248"/>
      <c r="M1393" s="202"/>
      <c r="N1393" s="257"/>
      <c r="O1393" s="257"/>
      <c r="P1393" s="257"/>
      <c r="Q1393" s="257"/>
      <c r="R1393" s="257"/>
      <c r="S1393" s="257"/>
      <c r="T1393" s="257"/>
      <c r="U1393" s="257"/>
    </row>
    <row r="1394" spans="1:21" ht="16.5" customHeight="1">
      <c r="A1394" s="233"/>
      <c r="B1394" s="239"/>
      <c r="C1394" s="629" t="s">
        <v>41</v>
      </c>
      <c r="D1394" s="630"/>
      <c r="E1394" s="630"/>
      <c r="F1394" s="630"/>
      <c r="G1394" s="630"/>
      <c r="H1394" s="631"/>
      <c r="I1394" s="163"/>
      <c r="J1394" s="163"/>
      <c r="K1394" s="255">
        <f>SUM(K1393)</f>
        <v>98321</v>
      </c>
      <c r="L1394" s="248"/>
      <c r="M1394" s="202"/>
      <c r="N1394" s="257"/>
      <c r="O1394" s="257"/>
      <c r="P1394" s="257"/>
      <c r="Q1394" s="257"/>
      <c r="R1394" s="257"/>
      <c r="S1394" s="257"/>
      <c r="T1394" s="257"/>
      <c r="U1394" s="257"/>
    </row>
    <row r="1395" spans="1:21" ht="16.5" customHeight="1">
      <c r="A1395" s="233"/>
      <c r="B1395" s="239"/>
      <c r="C1395" s="324">
        <v>25</v>
      </c>
      <c r="D1395" s="249">
        <v>8</v>
      </c>
      <c r="E1395" s="159" t="s">
        <v>21</v>
      </c>
      <c r="F1395" s="159"/>
      <c r="G1395" s="159" t="s">
        <v>535</v>
      </c>
      <c r="H1395" s="159"/>
      <c r="I1395" s="188"/>
      <c r="J1395" s="189"/>
      <c r="K1395" s="190"/>
      <c r="L1395" s="248"/>
      <c r="M1395" s="202"/>
      <c r="N1395" s="257"/>
      <c r="O1395" s="257"/>
      <c r="P1395" s="257"/>
      <c r="Q1395" s="257"/>
      <c r="R1395" s="257"/>
      <c r="S1395" s="257"/>
      <c r="T1395" s="257"/>
      <c r="U1395" s="257"/>
    </row>
    <row r="1396" spans="1:21" ht="16.5" customHeight="1">
      <c r="A1396" s="233"/>
      <c r="B1396" s="239"/>
      <c r="C1396" s="220">
        <v>26</v>
      </c>
      <c r="D1396" s="163" t="s">
        <v>142</v>
      </c>
      <c r="E1396" s="163"/>
      <c r="F1396" s="163" t="s">
        <v>21</v>
      </c>
      <c r="G1396" s="155" t="s">
        <v>143</v>
      </c>
      <c r="H1396" s="163" t="s">
        <v>32</v>
      </c>
      <c r="I1396" s="164">
        <v>5</v>
      </c>
      <c r="J1396" s="167">
        <v>15733</v>
      </c>
      <c r="K1396" s="166">
        <f t="shared" ref="K1396:K1398" si="126">I1396*J1396</f>
        <v>78665</v>
      </c>
      <c r="L1396" s="248"/>
      <c r="M1396" s="202"/>
      <c r="N1396" s="257"/>
      <c r="O1396" s="257"/>
      <c r="P1396" s="257"/>
      <c r="Q1396" s="257"/>
      <c r="R1396" s="257"/>
      <c r="S1396" s="257"/>
      <c r="T1396" s="257"/>
      <c r="U1396" s="257"/>
    </row>
    <row r="1397" spans="1:21" ht="16.5" customHeight="1">
      <c r="A1397" s="233"/>
      <c r="B1397" s="239"/>
      <c r="C1397" s="220">
        <v>27</v>
      </c>
      <c r="D1397" s="163">
        <v>8.6</v>
      </c>
      <c r="E1397" s="163"/>
      <c r="F1397" s="163" t="s">
        <v>21</v>
      </c>
      <c r="G1397" s="155" t="s">
        <v>147</v>
      </c>
      <c r="H1397" s="163" t="s">
        <v>32</v>
      </c>
      <c r="I1397" s="164">
        <v>1</v>
      </c>
      <c r="J1397" s="167">
        <v>376716</v>
      </c>
      <c r="K1397" s="166">
        <f t="shared" si="126"/>
        <v>376716</v>
      </c>
      <c r="L1397" s="248"/>
      <c r="M1397" s="202"/>
      <c r="N1397" s="257"/>
      <c r="O1397" s="257"/>
      <c r="P1397" s="257"/>
      <c r="Q1397" s="257"/>
      <c r="R1397" s="257"/>
      <c r="S1397" s="257"/>
      <c r="T1397" s="257"/>
      <c r="U1397" s="257"/>
    </row>
    <row r="1398" spans="1:21" ht="16.5" customHeight="1">
      <c r="A1398" s="233"/>
      <c r="B1398" s="239"/>
      <c r="C1398" s="220">
        <v>28</v>
      </c>
      <c r="D1398" s="163">
        <v>8.5</v>
      </c>
      <c r="E1398" s="163"/>
      <c r="F1398" s="163" t="s">
        <v>21</v>
      </c>
      <c r="G1398" s="155" t="s">
        <v>149</v>
      </c>
      <c r="H1398" s="163" t="s">
        <v>32</v>
      </c>
      <c r="I1398" s="164">
        <v>2</v>
      </c>
      <c r="J1398" s="167">
        <v>250853</v>
      </c>
      <c r="K1398" s="166">
        <f t="shared" si="126"/>
        <v>501706</v>
      </c>
      <c r="L1398" s="248"/>
      <c r="M1398" s="202"/>
      <c r="N1398" s="257"/>
      <c r="O1398" s="257"/>
      <c r="P1398" s="257"/>
      <c r="Q1398" s="257"/>
      <c r="R1398" s="257"/>
      <c r="S1398" s="257"/>
      <c r="T1398" s="257"/>
      <c r="U1398" s="257"/>
    </row>
    <row r="1399" spans="1:21" ht="16.5" customHeight="1">
      <c r="A1399" s="233"/>
      <c r="B1399" s="239"/>
      <c r="C1399" s="629" t="s">
        <v>41</v>
      </c>
      <c r="D1399" s="630"/>
      <c r="E1399" s="630"/>
      <c r="F1399" s="630"/>
      <c r="G1399" s="630"/>
      <c r="H1399" s="631"/>
      <c r="I1399" s="163"/>
      <c r="J1399" s="163"/>
      <c r="K1399" s="255">
        <f>SUM(K1396:K1398)</f>
        <v>957087</v>
      </c>
      <c r="L1399" s="248"/>
      <c r="M1399" s="202"/>
      <c r="N1399" s="257"/>
      <c r="O1399" s="257"/>
      <c r="P1399" s="257"/>
      <c r="Q1399" s="257"/>
      <c r="R1399" s="257"/>
      <c r="S1399" s="257"/>
      <c r="T1399" s="257"/>
      <c r="U1399" s="257"/>
    </row>
    <row r="1400" spans="1:21" ht="16.5" customHeight="1">
      <c r="A1400" s="233"/>
      <c r="B1400" s="239"/>
      <c r="C1400" s="632" t="s">
        <v>42</v>
      </c>
      <c r="D1400" s="633"/>
      <c r="E1400" s="633"/>
      <c r="F1400" s="633"/>
      <c r="G1400" s="633"/>
      <c r="H1400" s="633"/>
      <c r="I1400" s="633"/>
      <c r="J1400" s="634"/>
      <c r="K1400" s="256">
        <f>ROUNDUP(K15184+K1399+K1394+K1391+K1387+K1383+K1380+K1377+K1372+K1369+K1366,0)</f>
        <v>15498893</v>
      </c>
      <c r="L1400" s="248"/>
      <c r="M1400" s="202"/>
      <c r="N1400" s="257"/>
      <c r="O1400" s="257"/>
      <c r="P1400" s="257"/>
      <c r="Q1400" s="257"/>
      <c r="R1400" s="257"/>
      <c r="S1400" s="257"/>
      <c r="T1400" s="257"/>
      <c r="U1400" s="257"/>
    </row>
    <row r="1401" spans="1:21" ht="16.5" customHeight="1">
      <c r="A1401" s="233"/>
      <c r="B1401" s="239"/>
      <c r="C1401" s="257"/>
      <c r="D1401" s="257"/>
      <c r="E1401" s="257"/>
      <c r="F1401" s="257"/>
      <c r="G1401" s="257"/>
      <c r="H1401" s="257"/>
      <c r="I1401" s="257"/>
      <c r="J1401" s="257"/>
      <c r="K1401" s="258"/>
      <c r="L1401" s="248"/>
      <c r="M1401" s="202"/>
      <c r="N1401" s="257"/>
      <c r="O1401" s="257"/>
      <c r="P1401" s="257"/>
      <c r="Q1401" s="257"/>
      <c r="R1401" s="257"/>
      <c r="S1401" s="257"/>
      <c r="T1401" s="257"/>
      <c r="U1401" s="257"/>
    </row>
    <row r="1402" spans="1:21" ht="16.5" customHeight="1">
      <c r="A1402" s="233"/>
      <c r="B1402" s="239"/>
      <c r="C1402" s="644" t="s">
        <v>203</v>
      </c>
      <c r="D1402" s="645"/>
      <c r="E1402" s="645"/>
      <c r="F1402" s="645"/>
      <c r="G1402" s="645"/>
      <c r="H1402" s="645"/>
      <c r="I1402" s="645"/>
      <c r="J1402" s="645"/>
      <c r="K1402" s="646"/>
      <c r="L1402" s="248"/>
      <c r="M1402" s="202"/>
      <c r="N1402" s="257"/>
      <c r="O1402" s="257"/>
      <c r="P1402" s="257"/>
      <c r="Q1402" s="257"/>
      <c r="R1402" s="257"/>
      <c r="S1402" s="257"/>
      <c r="T1402" s="257"/>
      <c r="U1402" s="257"/>
    </row>
    <row r="1403" spans="1:21" ht="16.5" customHeight="1">
      <c r="A1403" s="233"/>
      <c r="B1403" s="239"/>
      <c r="C1403" s="641" t="s">
        <v>11</v>
      </c>
      <c r="D1403" s="635" t="s">
        <v>12</v>
      </c>
      <c r="E1403" s="637" t="s">
        <v>13</v>
      </c>
      <c r="F1403" s="638"/>
      <c r="G1403" s="641" t="s">
        <v>14</v>
      </c>
      <c r="H1403" s="635" t="s">
        <v>15</v>
      </c>
      <c r="I1403" s="635" t="s">
        <v>16</v>
      </c>
      <c r="J1403" s="643" t="s">
        <v>17</v>
      </c>
      <c r="K1403" s="648" t="s">
        <v>18</v>
      </c>
      <c r="L1403" s="248"/>
      <c r="M1403" s="202"/>
      <c r="N1403" s="257"/>
      <c r="O1403" s="257"/>
      <c r="P1403" s="257"/>
      <c r="Q1403" s="257"/>
      <c r="R1403" s="257"/>
      <c r="S1403" s="257"/>
      <c r="T1403" s="257"/>
      <c r="U1403" s="257"/>
    </row>
    <row r="1404" spans="1:21" ht="16.5" customHeight="1">
      <c r="A1404" s="233"/>
      <c r="B1404" s="239"/>
      <c r="C1404" s="642"/>
      <c r="D1404" s="636"/>
      <c r="E1404" s="154" t="s">
        <v>19</v>
      </c>
      <c r="F1404" s="154" t="s">
        <v>20</v>
      </c>
      <c r="G1404" s="642"/>
      <c r="H1404" s="636"/>
      <c r="I1404" s="636"/>
      <c r="J1404" s="636"/>
      <c r="K1404" s="649"/>
      <c r="L1404" s="248"/>
      <c r="M1404" s="202"/>
      <c r="N1404" s="257"/>
      <c r="O1404" s="257"/>
      <c r="P1404" s="257"/>
      <c r="Q1404" s="257"/>
      <c r="R1404" s="257"/>
      <c r="S1404" s="257"/>
      <c r="T1404" s="257"/>
      <c r="U1404" s="257"/>
    </row>
    <row r="1405" spans="1:21" ht="16.5" customHeight="1">
      <c r="A1405" s="233"/>
      <c r="B1405" s="239"/>
      <c r="C1405" s="324">
        <v>1</v>
      </c>
      <c r="D1405" s="159">
        <v>3</v>
      </c>
      <c r="E1405" s="159" t="s">
        <v>21</v>
      </c>
      <c r="F1405" s="159"/>
      <c r="G1405" s="159" t="s">
        <v>150</v>
      </c>
      <c r="H1405" s="159"/>
      <c r="I1405" s="159"/>
      <c r="J1405" s="159"/>
      <c r="K1405" s="250"/>
      <c r="L1405" s="248"/>
      <c r="M1405" s="202"/>
      <c r="N1405" s="257"/>
      <c r="O1405" s="257"/>
      <c r="P1405" s="257"/>
      <c r="Q1405" s="257"/>
      <c r="R1405" s="257"/>
      <c r="S1405" s="257"/>
      <c r="T1405" s="257"/>
      <c r="U1405" s="257"/>
    </row>
    <row r="1406" spans="1:21" ht="16.5" customHeight="1">
      <c r="A1406" s="233"/>
      <c r="B1406" s="239"/>
      <c r="C1406" s="347">
        <v>2</v>
      </c>
      <c r="D1406" s="291" t="s">
        <v>151</v>
      </c>
      <c r="E1406" s="291"/>
      <c r="F1406" s="291"/>
      <c r="G1406" s="184" t="s">
        <v>152</v>
      </c>
      <c r="H1406" s="291"/>
      <c r="I1406" s="291"/>
      <c r="J1406" s="323"/>
      <c r="K1406" s="296"/>
      <c r="L1406" s="248"/>
      <c r="M1406" s="202"/>
      <c r="N1406" s="257"/>
      <c r="O1406" s="257"/>
      <c r="P1406" s="257"/>
      <c r="Q1406" s="257"/>
      <c r="R1406" s="257"/>
      <c r="S1406" s="257"/>
      <c r="T1406" s="257"/>
      <c r="U1406" s="257"/>
    </row>
    <row r="1407" spans="1:21" ht="16.5" customHeight="1">
      <c r="A1407" s="233"/>
      <c r="B1407" s="243"/>
      <c r="C1407" s="220">
        <v>3</v>
      </c>
      <c r="D1407" s="325" t="s">
        <v>154</v>
      </c>
      <c r="E1407" s="163"/>
      <c r="F1407" s="163" t="s">
        <v>21</v>
      </c>
      <c r="G1407" s="155" t="s">
        <v>155</v>
      </c>
      <c r="H1407" s="163" t="s">
        <v>32</v>
      </c>
      <c r="I1407" s="163">
        <v>15</v>
      </c>
      <c r="J1407" s="206">
        <v>248223</v>
      </c>
      <c r="K1407" s="158">
        <f>I1407*J1407</f>
        <v>3723345</v>
      </c>
      <c r="L1407" s="248"/>
      <c r="M1407" s="202"/>
      <c r="N1407" s="257"/>
      <c r="O1407" s="257"/>
      <c r="P1407" s="257"/>
      <c r="Q1407" s="257"/>
      <c r="R1407" s="257"/>
      <c r="S1407" s="257"/>
      <c r="T1407" s="257"/>
      <c r="U1407" s="257"/>
    </row>
    <row r="1408" spans="1:21" ht="16.5" customHeight="1">
      <c r="A1408" s="233"/>
      <c r="B1408" s="239"/>
      <c r="C1408" s="360">
        <v>4</v>
      </c>
      <c r="D1408" s="159" t="s">
        <v>161</v>
      </c>
      <c r="E1408" s="159" t="s">
        <v>21</v>
      </c>
      <c r="F1408" s="361"/>
      <c r="G1408" s="197" t="s">
        <v>206</v>
      </c>
      <c r="H1408" s="159"/>
      <c r="I1408" s="159"/>
      <c r="J1408" s="214"/>
      <c r="K1408" s="250"/>
      <c r="L1408" s="248"/>
      <c r="M1408" s="202"/>
      <c r="N1408" s="257"/>
      <c r="O1408" s="257"/>
      <c r="P1408" s="257"/>
      <c r="Q1408" s="257"/>
      <c r="R1408" s="257"/>
      <c r="S1408" s="257"/>
      <c r="T1408" s="257"/>
      <c r="U1408" s="257"/>
    </row>
    <row r="1409" spans="1:21" ht="16.5" customHeight="1">
      <c r="A1409" s="233"/>
      <c r="B1409" s="239"/>
      <c r="C1409" s="220">
        <v>5</v>
      </c>
      <c r="D1409" s="163" t="s">
        <v>163</v>
      </c>
      <c r="E1409" s="163"/>
      <c r="F1409" s="163" t="s">
        <v>21</v>
      </c>
      <c r="G1409" s="155" t="s">
        <v>715</v>
      </c>
      <c r="H1409" s="163" t="s">
        <v>32</v>
      </c>
      <c r="I1409" s="163">
        <v>1</v>
      </c>
      <c r="J1409" s="206">
        <v>2582145</v>
      </c>
      <c r="K1409" s="158">
        <f>I1409*J1409</f>
        <v>2582145</v>
      </c>
      <c r="L1409" s="248"/>
      <c r="M1409" s="202"/>
      <c r="N1409" s="257"/>
      <c r="O1409" s="257"/>
      <c r="P1409" s="257"/>
      <c r="Q1409" s="257"/>
      <c r="R1409" s="257"/>
      <c r="S1409" s="257"/>
      <c r="T1409" s="257"/>
      <c r="U1409" s="257"/>
    </row>
    <row r="1410" spans="1:21" ht="16.5" customHeight="1">
      <c r="A1410" s="233"/>
      <c r="B1410" s="239"/>
      <c r="C1410" s="360">
        <v>6</v>
      </c>
      <c r="D1410" s="159" t="s">
        <v>157</v>
      </c>
      <c r="E1410" s="159" t="s">
        <v>21</v>
      </c>
      <c r="F1410" s="361"/>
      <c r="G1410" s="197" t="s">
        <v>158</v>
      </c>
      <c r="H1410" s="159"/>
      <c r="I1410" s="159"/>
      <c r="J1410" s="214"/>
      <c r="K1410" s="250"/>
      <c r="L1410" s="248"/>
      <c r="M1410" s="202"/>
      <c r="N1410" s="257"/>
      <c r="O1410" s="257"/>
      <c r="P1410" s="257"/>
      <c r="Q1410" s="257"/>
      <c r="R1410" s="257"/>
      <c r="S1410" s="257"/>
      <c r="T1410" s="257"/>
      <c r="U1410" s="257"/>
    </row>
    <row r="1411" spans="1:21" ht="16.5" customHeight="1">
      <c r="A1411" s="233"/>
      <c r="B1411" s="243"/>
      <c r="C1411" s="220">
        <v>7</v>
      </c>
      <c r="D1411" s="163" t="s">
        <v>159</v>
      </c>
      <c r="E1411" s="163"/>
      <c r="F1411" s="163" t="s">
        <v>21</v>
      </c>
      <c r="G1411" s="155" t="s">
        <v>160</v>
      </c>
      <c r="H1411" s="163" t="s">
        <v>32</v>
      </c>
      <c r="I1411" s="163">
        <v>3.5</v>
      </c>
      <c r="J1411" s="206">
        <v>564200</v>
      </c>
      <c r="K1411" s="158">
        <f>I1411*J1411</f>
        <v>1974700</v>
      </c>
      <c r="L1411" s="248"/>
      <c r="M1411" s="202"/>
      <c r="N1411" s="257"/>
      <c r="O1411" s="257"/>
      <c r="P1411" s="257"/>
      <c r="Q1411" s="257"/>
      <c r="R1411" s="257"/>
      <c r="S1411" s="257"/>
      <c r="T1411" s="257"/>
      <c r="U1411" s="257"/>
    </row>
    <row r="1412" spans="1:21" ht="16.5" customHeight="1">
      <c r="A1412" s="233"/>
      <c r="B1412" s="239"/>
      <c r="C1412" s="360">
        <v>8</v>
      </c>
      <c r="D1412" s="159" t="s">
        <v>732</v>
      </c>
      <c r="E1412" s="159" t="s">
        <v>21</v>
      </c>
      <c r="F1412" s="361"/>
      <c r="G1412" s="197" t="s">
        <v>733</v>
      </c>
      <c r="H1412" s="159"/>
      <c r="I1412" s="159"/>
      <c r="J1412" s="214"/>
      <c r="K1412" s="250"/>
      <c r="L1412" s="248"/>
      <c r="M1412" s="202"/>
      <c r="N1412" s="257"/>
      <c r="O1412" s="257"/>
      <c r="P1412" s="257"/>
      <c r="Q1412" s="257"/>
      <c r="R1412" s="257"/>
      <c r="S1412" s="257"/>
      <c r="T1412" s="257"/>
      <c r="U1412" s="257"/>
    </row>
    <row r="1413" spans="1:21" ht="16.5" customHeight="1">
      <c r="A1413" s="233"/>
      <c r="B1413" s="239"/>
      <c r="C1413" s="220">
        <v>9</v>
      </c>
      <c r="D1413" s="325" t="s">
        <v>762</v>
      </c>
      <c r="E1413" s="163"/>
      <c r="F1413" s="163" t="s">
        <v>21</v>
      </c>
      <c r="G1413" s="155" t="s">
        <v>763</v>
      </c>
      <c r="H1413" s="163" t="s">
        <v>32</v>
      </c>
      <c r="I1413" s="163">
        <v>2</v>
      </c>
      <c r="J1413" s="206">
        <v>4088420</v>
      </c>
      <c r="K1413" s="158">
        <f t="shared" ref="K1413:K1414" si="127">I1413*J1413</f>
        <v>8176840</v>
      </c>
      <c r="L1413" s="248"/>
      <c r="M1413" s="202"/>
      <c r="N1413" s="257"/>
      <c r="O1413" s="257"/>
      <c r="P1413" s="257"/>
      <c r="Q1413" s="257"/>
      <c r="R1413" s="257"/>
      <c r="S1413" s="257"/>
      <c r="T1413" s="257"/>
      <c r="U1413" s="257"/>
    </row>
    <row r="1414" spans="1:21" ht="16.5" customHeight="1">
      <c r="A1414" s="233"/>
      <c r="B1414" s="239"/>
      <c r="C1414" s="220">
        <v>10</v>
      </c>
      <c r="D1414" s="325" t="s">
        <v>764</v>
      </c>
      <c r="E1414" s="163"/>
      <c r="F1414" s="163" t="s">
        <v>21</v>
      </c>
      <c r="G1414" s="155" t="s">
        <v>765</v>
      </c>
      <c r="H1414" s="163" t="s">
        <v>32</v>
      </c>
      <c r="I1414" s="163">
        <v>1</v>
      </c>
      <c r="J1414" s="206">
        <v>2073280</v>
      </c>
      <c r="K1414" s="158">
        <f t="shared" si="127"/>
        <v>2073280</v>
      </c>
      <c r="L1414" s="248"/>
      <c r="M1414" s="202"/>
      <c r="N1414" s="257"/>
      <c r="O1414" s="257"/>
      <c r="P1414" s="257"/>
      <c r="Q1414" s="257"/>
      <c r="R1414" s="257"/>
      <c r="S1414" s="257"/>
      <c r="T1414" s="257"/>
      <c r="U1414" s="257"/>
    </row>
    <row r="1415" spans="1:21" ht="16.5" customHeight="1">
      <c r="A1415" s="233"/>
      <c r="B1415" s="239"/>
      <c r="C1415" s="360">
        <v>11</v>
      </c>
      <c r="D1415" s="249" t="s">
        <v>743</v>
      </c>
      <c r="E1415" s="159" t="s">
        <v>21</v>
      </c>
      <c r="F1415" s="361"/>
      <c r="G1415" s="197" t="s">
        <v>133</v>
      </c>
      <c r="H1415" s="159"/>
      <c r="I1415" s="159"/>
      <c r="J1415" s="214"/>
      <c r="K1415" s="250"/>
      <c r="L1415" s="248"/>
      <c r="M1415" s="202"/>
      <c r="N1415" s="257"/>
      <c r="O1415" s="257"/>
      <c r="P1415" s="257"/>
      <c r="Q1415" s="257"/>
      <c r="R1415" s="257"/>
      <c r="S1415" s="257"/>
      <c r="T1415" s="257"/>
      <c r="U1415" s="257"/>
    </row>
    <row r="1416" spans="1:21" ht="16.5" customHeight="1">
      <c r="A1416" s="233"/>
      <c r="B1416" s="243"/>
      <c r="C1416" s="220">
        <v>12</v>
      </c>
      <c r="D1416" s="163" t="s">
        <v>170</v>
      </c>
      <c r="E1416" s="163"/>
      <c r="F1416" s="163" t="s">
        <v>21</v>
      </c>
      <c r="G1416" s="155" t="s">
        <v>171</v>
      </c>
      <c r="H1416" s="163" t="s">
        <v>32</v>
      </c>
      <c r="I1416" s="163">
        <v>1</v>
      </c>
      <c r="J1416" s="206">
        <v>7554194.375</v>
      </c>
      <c r="K1416" s="158">
        <f>I1416*J1416</f>
        <v>7554194.375</v>
      </c>
      <c r="L1416" s="248"/>
      <c r="M1416" s="202"/>
      <c r="N1416" s="257"/>
      <c r="O1416" s="257"/>
      <c r="P1416" s="257"/>
      <c r="Q1416" s="257"/>
      <c r="R1416" s="257"/>
      <c r="S1416" s="257"/>
      <c r="T1416" s="257"/>
      <c r="U1416" s="257"/>
    </row>
    <row r="1417" spans="1:21" ht="16.5" customHeight="1">
      <c r="A1417" s="233"/>
      <c r="B1417" s="239"/>
      <c r="C1417" s="629" t="s">
        <v>41</v>
      </c>
      <c r="D1417" s="630"/>
      <c r="E1417" s="630"/>
      <c r="F1417" s="630"/>
      <c r="G1417" s="630"/>
      <c r="H1417" s="631"/>
      <c r="I1417" s="161"/>
      <c r="J1417" s="206"/>
      <c r="K1417" s="255">
        <f>SUM(K1406:K1416)</f>
        <v>26084504.375</v>
      </c>
      <c r="L1417" s="248"/>
      <c r="M1417" s="202"/>
      <c r="N1417" s="257"/>
      <c r="O1417" s="257"/>
      <c r="P1417" s="257"/>
      <c r="Q1417" s="257"/>
      <c r="R1417" s="257"/>
      <c r="S1417" s="257"/>
      <c r="T1417" s="257"/>
      <c r="U1417" s="257"/>
    </row>
    <row r="1418" spans="1:21" ht="16.5" customHeight="1">
      <c r="A1418" s="233"/>
      <c r="B1418" s="239"/>
      <c r="C1418" s="632" t="s">
        <v>52</v>
      </c>
      <c r="D1418" s="633"/>
      <c r="E1418" s="633"/>
      <c r="F1418" s="633"/>
      <c r="G1418" s="633"/>
      <c r="H1418" s="633"/>
      <c r="I1418" s="633"/>
      <c r="J1418" s="634"/>
      <c r="K1418" s="256">
        <f>ROUND(K1417,0)</f>
        <v>26084504</v>
      </c>
      <c r="L1418" s="248"/>
      <c r="M1418" s="202"/>
      <c r="N1418" s="257"/>
      <c r="O1418" s="257"/>
      <c r="P1418" s="257"/>
      <c r="Q1418" s="257"/>
      <c r="R1418" s="257"/>
      <c r="S1418" s="257"/>
      <c r="T1418" s="257"/>
      <c r="U1418" s="257"/>
    </row>
    <row r="1419" spans="1:21" ht="16.5" customHeight="1">
      <c r="A1419" s="233"/>
      <c r="B1419" s="239"/>
      <c r="C1419" s="257"/>
      <c r="D1419" s="257"/>
      <c r="E1419" s="257"/>
      <c r="F1419" s="257"/>
      <c r="G1419" s="257"/>
      <c r="H1419" s="257"/>
      <c r="I1419" s="257"/>
      <c r="J1419" s="257"/>
      <c r="K1419" s="258"/>
      <c r="L1419" s="248"/>
      <c r="M1419" s="202"/>
      <c r="N1419" s="257"/>
      <c r="O1419" s="257"/>
      <c r="P1419" s="257"/>
      <c r="Q1419" s="257"/>
      <c r="R1419" s="257"/>
      <c r="S1419" s="257"/>
      <c r="T1419" s="257"/>
      <c r="U1419" s="257"/>
    </row>
    <row r="1420" spans="1:21" ht="16.5" customHeight="1">
      <c r="A1420" s="233"/>
      <c r="B1420" s="239"/>
      <c r="C1420" s="257"/>
      <c r="D1420" s="257"/>
      <c r="E1420" s="257"/>
      <c r="F1420" s="257"/>
      <c r="G1420" s="257"/>
      <c r="H1420" s="257"/>
      <c r="I1420" s="257"/>
      <c r="J1420" s="257"/>
      <c r="K1420" s="258"/>
      <c r="L1420" s="248"/>
      <c r="M1420" s="202"/>
      <c r="N1420" s="257"/>
      <c r="O1420" s="257"/>
      <c r="P1420" s="257"/>
      <c r="Q1420" s="257"/>
      <c r="R1420" s="257"/>
      <c r="S1420" s="257"/>
      <c r="T1420" s="257"/>
      <c r="U1420" s="257"/>
    </row>
    <row r="1421" spans="1:21" ht="16.5" customHeight="1">
      <c r="A1421" s="233"/>
      <c r="B1421" s="247">
        <v>25</v>
      </c>
      <c r="C1421" s="647" t="s">
        <v>766</v>
      </c>
      <c r="D1421" s="633"/>
      <c r="E1421" s="633"/>
      <c r="F1421" s="633"/>
      <c r="G1421" s="633"/>
      <c r="H1421" s="633"/>
      <c r="I1421" s="633"/>
      <c r="J1421" s="633"/>
      <c r="K1421" s="633"/>
      <c r="L1421" s="248"/>
      <c r="M1421" s="202"/>
      <c r="N1421" s="647" t="s">
        <v>766</v>
      </c>
      <c r="O1421" s="633"/>
      <c r="P1421" s="633"/>
      <c r="Q1421" s="633"/>
      <c r="R1421" s="633"/>
      <c r="S1421" s="633"/>
      <c r="T1421" s="633"/>
      <c r="U1421" s="633"/>
    </row>
    <row r="1422" spans="1:21" ht="16.5" customHeight="1">
      <c r="A1422" s="233"/>
      <c r="B1422" s="239"/>
      <c r="C1422" s="644" t="s">
        <v>10</v>
      </c>
      <c r="D1422" s="645"/>
      <c r="E1422" s="645"/>
      <c r="F1422" s="645"/>
      <c r="G1422" s="645"/>
      <c r="H1422" s="645"/>
      <c r="I1422" s="645"/>
      <c r="J1422" s="645"/>
      <c r="K1422" s="646"/>
      <c r="L1422" s="248"/>
      <c r="M1422" s="202"/>
      <c r="N1422" s="644" t="s">
        <v>10</v>
      </c>
      <c r="O1422" s="645"/>
      <c r="P1422" s="645"/>
      <c r="Q1422" s="645"/>
      <c r="R1422" s="645"/>
      <c r="S1422" s="645"/>
      <c r="T1422" s="645"/>
      <c r="U1422" s="646"/>
    </row>
    <row r="1423" spans="1:21" ht="16.5" customHeight="1">
      <c r="A1423" s="233"/>
      <c r="B1423" s="239"/>
      <c r="C1423" s="641" t="s">
        <v>11</v>
      </c>
      <c r="D1423" s="635" t="s">
        <v>12</v>
      </c>
      <c r="E1423" s="637" t="s">
        <v>13</v>
      </c>
      <c r="F1423" s="638"/>
      <c r="G1423" s="641" t="s">
        <v>14</v>
      </c>
      <c r="H1423" s="635" t="s">
        <v>15</v>
      </c>
      <c r="I1423" s="635" t="s">
        <v>16</v>
      </c>
      <c r="J1423" s="643" t="s">
        <v>17</v>
      </c>
      <c r="K1423" s="648" t="s">
        <v>18</v>
      </c>
      <c r="L1423" s="248"/>
      <c r="M1423" s="202"/>
      <c r="N1423" s="641" t="s">
        <v>11</v>
      </c>
      <c r="O1423" s="635" t="s">
        <v>12</v>
      </c>
      <c r="P1423" s="637" t="s">
        <v>13</v>
      </c>
      <c r="Q1423" s="638"/>
      <c r="R1423" s="641" t="s">
        <v>14</v>
      </c>
      <c r="S1423" s="635" t="s">
        <v>15</v>
      </c>
      <c r="T1423" s="635" t="s">
        <v>16</v>
      </c>
      <c r="U1423" s="643" t="s">
        <v>17</v>
      </c>
    </row>
    <row r="1424" spans="1:21" ht="16.5" customHeight="1">
      <c r="A1424" s="233"/>
      <c r="B1424" s="239"/>
      <c r="C1424" s="642"/>
      <c r="D1424" s="636"/>
      <c r="E1424" s="154" t="s">
        <v>19</v>
      </c>
      <c r="F1424" s="154" t="s">
        <v>20</v>
      </c>
      <c r="G1424" s="642"/>
      <c r="H1424" s="636"/>
      <c r="I1424" s="636"/>
      <c r="J1424" s="636"/>
      <c r="K1424" s="649"/>
      <c r="L1424" s="248"/>
      <c r="M1424" s="202"/>
      <c r="N1424" s="642"/>
      <c r="O1424" s="636"/>
      <c r="P1424" s="154" t="s">
        <v>19</v>
      </c>
      <c r="Q1424" s="154" t="s">
        <v>20</v>
      </c>
      <c r="R1424" s="642"/>
      <c r="S1424" s="636"/>
      <c r="T1424" s="636"/>
      <c r="U1424" s="636"/>
    </row>
    <row r="1425" spans="1:21" ht="16.5" customHeight="1">
      <c r="A1425" s="233"/>
      <c r="B1425" s="239"/>
      <c r="C1425" s="324">
        <v>1</v>
      </c>
      <c r="D1425" s="357">
        <v>1</v>
      </c>
      <c r="E1425" s="159" t="s">
        <v>21</v>
      </c>
      <c r="F1425" s="159"/>
      <c r="G1425" s="159" t="s">
        <v>54</v>
      </c>
      <c r="H1425" s="159"/>
      <c r="I1425" s="159"/>
      <c r="J1425" s="159"/>
      <c r="K1425" s="250"/>
      <c r="L1425" s="248"/>
      <c r="M1425" s="202"/>
      <c r="N1425" s="324">
        <v>1</v>
      </c>
      <c r="O1425" s="357">
        <v>1</v>
      </c>
      <c r="P1425" s="159" t="s">
        <v>21</v>
      </c>
      <c r="Q1425" s="159"/>
      <c r="R1425" s="159" t="s">
        <v>56</v>
      </c>
      <c r="S1425" s="159"/>
      <c r="T1425" s="159"/>
      <c r="U1425" s="159"/>
    </row>
    <row r="1426" spans="1:21" ht="16.5" customHeight="1">
      <c r="A1426" s="233"/>
      <c r="B1426" s="239"/>
      <c r="C1426" s="358">
        <v>2</v>
      </c>
      <c r="D1426" s="322">
        <v>1.1000000000000001</v>
      </c>
      <c r="E1426" s="291"/>
      <c r="F1426" s="291"/>
      <c r="G1426" s="291" t="s">
        <v>57</v>
      </c>
      <c r="H1426" s="291"/>
      <c r="I1426" s="291"/>
      <c r="J1426" s="291"/>
      <c r="K1426" s="296"/>
      <c r="L1426" s="248"/>
      <c r="M1426" s="202"/>
      <c r="N1426" s="324"/>
      <c r="O1426" s="357"/>
      <c r="P1426" s="159"/>
      <c r="Q1426" s="159"/>
      <c r="R1426" s="159"/>
      <c r="S1426" s="159"/>
      <c r="T1426" s="159"/>
      <c r="U1426" s="159"/>
    </row>
    <row r="1427" spans="1:21" ht="54" customHeight="1">
      <c r="A1427" s="233"/>
      <c r="B1427" s="239"/>
      <c r="C1427" s="220">
        <v>3</v>
      </c>
      <c r="D1427" s="325" t="s">
        <v>58</v>
      </c>
      <c r="E1427" s="163"/>
      <c r="F1427" s="163" t="s">
        <v>21</v>
      </c>
      <c r="G1427" s="155" t="s">
        <v>59</v>
      </c>
      <c r="H1427" s="163" t="s">
        <v>60</v>
      </c>
      <c r="I1427" s="164">
        <v>26.26</v>
      </c>
      <c r="J1427" s="167">
        <v>2030</v>
      </c>
      <c r="K1427" s="166">
        <f t="shared" ref="K1427:K1428" si="128">I1427*J1427</f>
        <v>53307.8</v>
      </c>
      <c r="L1427" s="248"/>
      <c r="M1427" s="202"/>
      <c r="N1427" s="220">
        <v>2</v>
      </c>
      <c r="O1427" s="325" t="s">
        <v>58</v>
      </c>
      <c r="P1427" s="163"/>
      <c r="Q1427" s="163" t="s">
        <v>21</v>
      </c>
      <c r="R1427" s="155" t="s">
        <v>59</v>
      </c>
      <c r="S1427" s="163" t="s">
        <v>60</v>
      </c>
      <c r="T1427" s="164">
        <v>26.26</v>
      </c>
      <c r="U1427" s="167">
        <v>2030</v>
      </c>
    </row>
    <row r="1428" spans="1:21" ht="35.25" customHeight="1">
      <c r="A1428" s="233"/>
      <c r="B1428" s="239"/>
      <c r="C1428" s="220">
        <v>4</v>
      </c>
      <c r="D1428" s="164" t="s">
        <v>62</v>
      </c>
      <c r="E1428" s="163"/>
      <c r="F1428" s="163" t="s">
        <v>21</v>
      </c>
      <c r="G1428" s="155" t="s">
        <v>63</v>
      </c>
      <c r="H1428" s="163" t="s">
        <v>25</v>
      </c>
      <c r="I1428" s="164">
        <v>29.39</v>
      </c>
      <c r="J1428" s="167">
        <v>2824</v>
      </c>
      <c r="K1428" s="166">
        <f t="shared" si="128"/>
        <v>82997.36</v>
      </c>
      <c r="L1428" s="248"/>
      <c r="M1428" s="202"/>
      <c r="N1428" s="220">
        <v>3</v>
      </c>
      <c r="O1428" s="164" t="s">
        <v>62</v>
      </c>
      <c r="P1428" s="163"/>
      <c r="Q1428" s="163" t="s">
        <v>21</v>
      </c>
      <c r="R1428" s="155" t="s">
        <v>63</v>
      </c>
      <c r="S1428" s="163" t="s">
        <v>25</v>
      </c>
      <c r="T1428" s="164">
        <v>29.39</v>
      </c>
      <c r="U1428" s="167">
        <v>2824</v>
      </c>
    </row>
    <row r="1429" spans="1:21" ht="16.5" customHeight="1">
      <c r="A1429" s="233"/>
      <c r="B1429" s="239"/>
      <c r="C1429" s="629" t="s">
        <v>41</v>
      </c>
      <c r="D1429" s="630"/>
      <c r="E1429" s="630"/>
      <c r="F1429" s="630"/>
      <c r="G1429" s="630"/>
      <c r="H1429" s="631"/>
      <c r="I1429" s="163"/>
      <c r="J1429" s="163"/>
      <c r="K1429" s="255">
        <f>SUM(K1427:K1428)</f>
        <v>136305.16</v>
      </c>
      <c r="L1429" s="248"/>
      <c r="M1429" s="202"/>
      <c r="N1429" s="629" t="s">
        <v>41</v>
      </c>
      <c r="O1429" s="630"/>
      <c r="P1429" s="630"/>
      <c r="Q1429" s="630"/>
      <c r="R1429" s="630"/>
      <c r="S1429" s="631"/>
      <c r="T1429" s="163"/>
      <c r="U1429" s="163"/>
    </row>
    <row r="1430" spans="1:21" ht="32.25" customHeight="1">
      <c r="A1430" s="233"/>
      <c r="B1430" s="239"/>
      <c r="C1430" s="360">
        <v>5</v>
      </c>
      <c r="D1430" s="357" t="s">
        <v>336</v>
      </c>
      <c r="E1430" s="159" t="s">
        <v>21</v>
      </c>
      <c r="F1430" s="361"/>
      <c r="G1430" s="159" t="s">
        <v>337</v>
      </c>
      <c r="H1430" s="361"/>
      <c r="I1430" s="215"/>
      <c r="J1430" s="216"/>
      <c r="K1430" s="217"/>
      <c r="L1430" s="248"/>
      <c r="M1430" s="202"/>
      <c r="N1430" s="360">
        <v>4</v>
      </c>
      <c r="O1430" s="357">
        <v>4</v>
      </c>
      <c r="P1430" s="159" t="s">
        <v>21</v>
      </c>
      <c r="Q1430" s="361"/>
      <c r="R1430" s="159" t="s">
        <v>227</v>
      </c>
      <c r="S1430" s="361"/>
      <c r="T1430" s="215"/>
      <c r="U1430" s="216"/>
    </row>
    <row r="1431" spans="1:21" ht="36.75" customHeight="1">
      <c r="A1431" s="233"/>
      <c r="B1431" s="239"/>
      <c r="C1431" s="220">
        <v>6</v>
      </c>
      <c r="D1431" s="163" t="s">
        <v>338</v>
      </c>
      <c r="E1431" s="163"/>
      <c r="F1431" s="163" t="s">
        <v>21</v>
      </c>
      <c r="G1431" s="155" t="s">
        <v>339</v>
      </c>
      <c r="H1431" s="163" t="s">
        <v>73</v>
      </c>
      <c r="I1431" s="164">
        <v>71.91</v>
      </c>
      <c r="J1431" s="167">
        <v>8298</v>
      </c>
      <c r="K1431" s="166">
        <f>I1431*J1431</f>
        <v>596709.17999999993</v>
      </c>
      <c r="L1431" s="248"/>
      <c r="M1431" s="202"/>
      <c r="N1431" s="220">
        <v>5</v>
      </c>
      <c r="O1431" s="163">
        <v>4.0999999999999996</v>
      </c>
      <c r="P1431" s="163"/>
      <c r="Q1431" s="163" t="s">
        <v>21</v>
      </c>
      <c r="R1431" s="155" t="s">
        <v>767</v>
      </c>
      <c r="S1431" s="163" t="s">
        <v>73</v>
      </c>
      <c r="T1431" s="164">
        <v>71.91</v>
      </c>
      <c r="U1431" s="167">
        <v>13594</v>
      </c>
    </row>
    <row r="1432" spans="1:21" ht="16.5" customHeight="1">
      <c r="A1432" s="233"/>
      <c r="B1432" s="239"/>
      <c r="C1432" s="629" t="s">
        <v>41</v>
      </c>
      <c r="D1432" s="630"/>
      <c r="E1432" s="630"/>
      <c r="F1432" s="630"/>
      <c r="G1432" s="630"/>
      <c r="H1432" s="631"/>
      <c r="I1432" s="163"/>
      <c r="J1432" s="163"/>
      <c r="K1432" s="255">
        <f>SUM(K1431)</f>
        <v>596709.17999999993</v>
      </c>
      <c r="L1432" s="248"/>
      <c r="M1432" s="202"/>
      <c r="N1432" s="629" t="s">
        <v>41</v>
      </c>
      <c r="O1432" s="630"/>
      <c r="P1432" s="630"/>
      <c r="Q1432" s="630"/>
      <c r="R1432" s="630"/>
      <c r="S1432" s="631"/>
      <c r="T1432" s="163"/>
      <c r="U1432" s="163"/>
    </row>
    <row r="1433" spans="1:21" ht="16.5" customHeight="1">
      <c r="A1433" s="233"/>
      <c r="B1433" s="239"/>
      <c r="C1433" s="324">
        <v>7</v>
      </c>
      <c r="D1433" s="249">
        <v>2.2000000000000002</v>
      </c>
      <c r="E1433" s="159" t="s">
        <v>21</v>
      </c>
      <c r="F1433" s="159"/>
      <c r="G1433" s="159" t="s">
        <v>183</v>
      </c>
      <c r="H1433" s="159"/>
      <c r="I1433" s="188"/>
      <c r="J1433" s="189"/>
      <c r="K1433" s="190"/>
      <c r="L1433" s="248"/>
      <c r="M1433" s="202"/>
      <c r="N1433" s="324">
        <v>6</v>
      </c>
      <c r="O1433" s="249">
        <v>2.2000000000000002</v>
      </c>
      <c r="P1433" s="159" t="s">
        <v>21</v>
      </c>
      <c r="Q1433" s="159"/>
      <c r="R1433" s="159" t="s">
        <v>22</v>
      </c>
      <c r="S1433" s="159"/>
      <c r="T1433" s="188"/>
      <c r="U1433" s="189"/>
    </row>
    <row r="1434" spans="1:21" ht="16.5" customHeight="1">
      <c r="A1434" s="233"/>
      <c r="B1434" s="239"/>
      <c r="C1434" s="220">
        <v>8</v>
      </c>
      <c r="D1434" s="163" t="s">
        <v>341</v>
      </c>
      <c r="E1434" s="163"/>
      <c r="F1434" s="163" t="s">
        <v>21</v>
      </c>
      <c r="G1434" s="155" t="s">
        <v>342</v>
      </c>
      <c r="H1434" s="163" t="s">
        <v>85</v>
      </c>
      <c r="I1434" s="164">
        <v>2.88</v>
      </c>
      <c r="J1434" s="167">
        <v>64533</v>
      </c>
      <c r="K1434" s="166">
        <f t="shared" ref="K1434:K1436" si="129">I1434*J1434</f>
        <v>185855.03999999998</v>
      </c>
      <c r="L1434" s="248"/>
      <c r="M1434" s="202"/>
      <c r="N1434" s="220">
        <v>7</v>
      </c>
      <c r="O1434" s="163" t="s">
        <v>343</v>
      </c>
      <c r="P1434" s="163"/>
      <c r="Q1434" s="163" t="s">
        <v>21</v>
      </c>
      <c r="R1434" s="155" t="s">
        <v>768</v>
      </c>
      <c r="S1434" s="163" t="s">
        <v>73</v>
      </c>
      <c r="T1434" s="164">
        <v>2.88</v>
      </c>
      <c r="U1434" s="167">
        <v>97848.8</v>
      </c>
    </row>
    <row r="1435" spans="1:21" ht="50.25" customHeight="1">
      <c r="A1435" s="233"/>
      <c r="B1435" s="239"/>
      <c r="C1435" s="220">
        <v>9</v>
      </c>
      <c r="D1435" s="163" t="s">
        <v>289</v>
      </c>
      <c r="E1435" s="163"/>
      <c r="F1435" s="163" t="s">
        <v>21</v>
      </c>
      <c r="G1435" s="155" t="s">
        <v>290</v>
      </c>
      <c r="H1435" s="163" t="s">
        <v>85</v>
      </c>
      <c r="I1435" s="164">
        <v>26.076000000000001</v>
      </c>
      <c r="J1435" s="167">
        <v>54921</v>
      </c>
      <c r="K1435" s="166">
        <f t="shared" si="129"/>
        <v>1432119.996</v>
      </c>
      <c r="L1435" s="248"/>
      <c r="M1435" s="202"/>
      <c r="N1435" s="220">
        <v>8</v>
      </c>
      <c r="O1435" s="163">
        <v>1.1100000000000001</v>
      </c>
      <c r="P1435" s="163"/>
      <c r="Q1435" s="163" t="s">
        <v>21</v>
      </c>
      <c r="R1435" s="155" t="s">
        <v>232</v>
      </c>
      <c r="S1435" s="163" t="s">
        <v>88</v>
      </c>
      <c r="T1435" s="164">
        <v>26.076000000000001</v>
      </c>
      <c r="U1435" s="167">
        <v>54921.599999999999</v>
      </c>
    </row>
    <row r="1436" spans="1:21" ht="51.75" customHeight="1">
      <c r="A1436" s="233"/>
      <c r="B1436" s="239"/>
      <c r="C1436" s="163">
        <v>10</v>
      </c>
      <c r="D1436" s="163" t="s">
        <v>83</v>
      </c>
      <c r="E1436" s="163"/>
      <c r="F1436" s="163" t="s">
        <v>21</v>
      </c>
      <c r="G1436" s="155" t="s">
        <v>84</v>
      </c>
      <c r="H1436" s="163" t="s">
        <v>85</v>
      </c>
      <c r="I1436" s="164">
        <v>20.171999999999997</v>
      </c>
      <c r="J1436" s="167">
        <v>20619</v>
      </c>
      <c r="K1436" s="166">
        <f t="shared" si="129"/>
        <v>415926.46799999994</v>
      </c>
      <c r="L1436" s="248"/>
      <c r="M1436" s="202"/>
      <c r="N1436" s="163">
        <v>9</v>
      </c>
      <c r="O1436" s="163" t="s">
        <v>86</v>
      </c>
      <c r="P1436" s="163"/>
      <c r="Q1436" s="163" t="s">
        <v>21</v>
      </c>
      <c r="R1436" s="155" t="s">
        <v>84</v>
      </c>
      <c r="S1436" s="163" t="s">
        <v>88</v>
      </c>
      <c r="T1436" s="164">
        <v>20.171999999999997</v>
      </c>
      <c r="U1436" s="167">
        <v>20619</v>
      </c>
    </row>
    <row r="1437" spans="1:21" ht="16.5" customHeight="1">
      <c r="A1437" s="233"/>
      <c r="B1437" s="239"/>
      <c r="C1437" s="629" t="s">
        <v>41</v>
      </c>
      <c r="D1437" s="630"/>
      <c r="E1437" s="630"/>
      <c r="F1437" s="630"/>
      <c r="G1437" s="630"/>
      <c r="H1437" s="631"/>
      <c r="I1437" s="163"/>
      <c r="J1437" s="163"/>
      <c r="K1437" s="255">
        <f>SUM(K1434:K1436)</f>
        <v>2033901.504</v>
      </c>
      <c r="L1437" s="248"/>
      <c r="M1437" s="202"/>
      <c r="N1437" s="629" t="s">
        <v>41</v>
      </c>
      <c r="O1437" s="630"/>
      <c r="P1437" s="630"/>
      <c r="Q1437" s="630"/>
      <c r="R1437" s="630"/>
      <c r="S1437" s="631"/>
      <c r="T1437" s="163"/>
      <c r="U1437" s="163"/>
    </row>
    <row r="1438" spans="1:21" ht="53.25" customHeight="1">
      <c r="A1438" s="233"/>
      <c r="B1438" s="239"/>
      <c r="C1438" s="324">
        <v>11</v>
      </c>
      <c r="D1438" s="249">
        <v>2.2999999999999998</v>
      </c>
      <c r="E1438" s="159" t="s">
        <v>21</v>
      </c>
      <c r="F1438" s="159"/>
      <c r="G1438" s="159" t="s">
        <v>89</v>
      </c>
      <c r="H1438" s="159"/>
      <c r="I1438" s="188"/>
      <c r="J1438" s="189"/>
      <c r="K1438" s="190"/>
      <c r="L1438" s="248"/>
      <c r="M1438" s="202"/>
      <c r="N1438" s="324">
        <v>10</v>
      </c>
      <c r="O1438" s="249">
        <v>2.2999999999999998</v>
      </c>
      <c r="P1438" s="159" t="s">
        <v>21</v>
      </c>
      <c r="Q1438" s="159"/>
      <c r="R1438" s="159" t="s">
        <v>89</v>
      </c>
      <c r="S1438" s="159"/>
      <c r="T1438" s="188"/>
      <c r="U1438" s="189"/>
    </row>
    <row r="1439" spans="1:21" ht="28.5" customHeight="1">
      <c r="A1439" s="233"/>
      <c r="B1439" s="239"/>
      <c r="C1439" s="220">
        <v>12</v>
      </c>
      <c r="D1439" s="325" t="s">
        <v>90</v>
      </c>
      <c r="E1439" s="163"/>
      <c r="F1439" s="163" t="s">
        <v>21</v>
      </c>
      <c r="G1439" s="155" t="s">
        <v>91</v>
      </c>
      <c r="H1439" s="163" t="s">
        <v>73</v>
      </c>
      <c r="I1439" s="164">
        <v>43.11</v>
      </c>
      <c r="J1439" s="167">
        <v>5350</v>
      </c>
      <c r="K1439" s="166">
        <f t="shared" ref="K1439:K1441" si="130">I1439*J1439</f>
        <v>230638.5</v>
      </c>
      <c r="L1439" s="248"/>
      <c r="M1439" s="202"/>
      <c r="N1439" s="220">
        <v>11</v>
      </c>
      <c r="O1439" s="325">
        <v>1.4</v>
      </c>
      <c r="P1439" s="163"/>
      <c r="Q1439" s="163" t="s">
        <v>21</v>
      </c>
      <c r="R1439" s="155" t="s">
        <v>689</v>
      </c>
      <c r="S1439" s="163" t="s">
        <v>73</v>
      </c>
      <c r="T1439" s="164">
        <v>43.11</v>
      </c>
      <c r="U1439" s="167">
        <v>43302.400000000001</v>
      </c>
    </row>
    <row r="1440" spans="1:21" ht="27" customHeight="1">
      <c r="A1440" s="233"/>
      <c r="B1440" s="239"/>
      <c r="C1440" s="163">
        <v>13</v>
      </c>
      <c r="D1440" s="325" t="s">
        <v>93</v>
      </c>
      <c r="E1440" s="163"/>
      <c r="F1440" s="163" t="s">
        <v>21</v>
      </c>
      <c r="G1440" s="155" t="s">
        <v>94</v>
      </c>
      <c r="H1440" s="163" t="s">
        <v>95</v>
      </c>
      <c r="I1440" s="164">
        <v>1034.6399999999999</v>
      </c>
      <c r="J1440" s="167">
        <v>1392</v>
      </c>
      <c r="K1440" s="166">
        <f t="shared" si="130"/>
        <v>1440218.88</v>
      </c>
      <c r="L1440" s="248"/>
      <c r="M1440" s="202"/>
      <c r="N1440" s="220"/>
      <c r="O1440" s="362"/>
      <c r="P1440" s="182"/>
      <c r="Q1440" s="182"/>
      <c r="R1440" s="160"/>
      <c r="S1440" s="253"/>
      <c r="T1440" s="164"/>
      <c r="U1440" s="167"/>
    </row>
    <row r="1441" spans="1:21" ht="30" customHeight="1">
      <c r="A1441" s="233"/>
      <c r="B1441" s="239"/>
      <c r="C1441" s="163">
        <v>14</v>
      </c>
      <c r="D1441" s="325" t="s">
        <v>98</v>
      </c>
      <c r="E1441" s="163"/>
      <c r="F1441" s="163" t="s">
        <v>21</v>
      </c>
      <c r="G1441" s="155" t="s">
        <v>99</v>
      </c>
      <c r="H1441" s="163" t="s">
        <v>73</v>
      </c>
      <c r="I1441" s="164">
        <v>43.11</v>
      </c>
      <c r="J1441" s="167">
        <v>3571</v>
      </c>
      <c r="K1441" s="166">
        <f t="shared" si="130"/>
        <v>153945.81</v>
      </c>
      <c r="L1441" s="248"/>
      <c r="M1441" s="202"/>
      <c r="N1441" s="220"/>
      <c r="O1441" s="362"/>
      <c r="P1441" s="182"/>
      <c r="Q1441" s="182"/>
      <c r="R1441" s="160"/>
      <c r="S1441" s="253"/>
      <c r="T1441" s="164"/>
      <c r="U1441" s="167"/>
    </row>
    <row r="1442" spans="1:21" ht="16.5" customHeight="1">
      <c r="A1442" s="233"/>
      <c r="B1442" s="239"/>
      <c r="C1442" s="629" t="s">
        <v>41</v>
      </c>
      <c r="D1442" s="630"/>
      <c r="E1442" s="630"/>
      <c r="F1442" s="630"/>
      <c r="G1442" s="630"/>
      <c r="H1442" s="631"/>
      <c r="I1442" s="163"/>
      <c r="J1442" s="163"/>
      <c r="K1442" s="255">
        <f>SUM(K1439:K1441)</f>
        <v>1824803.19</v>
      </c>
      <c r="L1442" s="248"/>
      <c r="M1442" s="202"/>
      <c r="N1442" s="629" t="s">
        <v>41</v>
      </c>
      <c r="O1442" s="630"/>
      <c r="P1442" s="630"/>
      <c r="Q1442" s="630"/>
      <c r="R1442" s="630"/>
      <c r="S1442" s="631"/>
      <c r="T1442" s="163"/>
      <c r="U1442" s="163"/>
    </row>
    <row r="1443" spans="1:21" ht="16.5" customHeight="1">
      <c r="A1443" s="233"/>
      <c r="B1443" s="239"/>
      <c r="C1443" s="324">
        <v>15</v>
      </c>
      <c r="D1443" s="249">
        <v>2.6</v>
      </c>
      <c r="E1443" s="159" t="s">
        <v>21</v>
      </c>
      <c r="F1443" s="159"/>
      <c r="G1443" s="159" t="s">
        <v>101</v>
      </c>
      <c r="H1443" s="159"/>
      <c r="I1443" s="188"/>
      <c r="J1443" s="189"/>
      <c r="K1443" s="190"/>
      <c r="L1443" s="248"/>
      <c r="M1443" s="202"/>
      <c r="N1443" s="324">
        <v>12</v>
      </c>
      <c r="O1443" s="249">
        <v>2.6</v>
      </c>
      <c r="P1443" s="159" t="s">
        <v>21</v>
      </c>
      <c r="Q1443" s="159"/>
      <c r="R1443" s="159" t="s">
        <v>101</v>
      </c>
      <c r="S1443" s="159"/>
      <c r="T1443" s="188"/>
      <c r="U1443" s="189"/>
    </row>
    <row r="1444" spans="1:21" ht="21" customHeight="1">
      <c r="A1444" s="233"/>
      <c r="B1444" s="243"/>
      <c r="C1444" s="220">
        <v>16</v>
      </c>
      <c r="D1444" s="325" t="s">
        <v>102</v>
      </c>
      <c r="E1444" s="163"/>
      <c r="F1444" s="163" t="s">
        <v>21</v>
      </c>
      <c r="G1444" s="155" t="s">
        <v>103</v>
      </c>
      <c r="H1444" s="163" t="s">
        <v>25</v>
      </c>
      <c r="I1444" s="164">
        <v>82.320000000000007</v>
      </c>
      <c r="J1444" s="167">
        <v>55381</v>
      </c>
      <c r="K1444" s="166">
        <f>I1444*J1444</f>
        <v>4558963.9200000009</v>
      </c>
      <c r="L1444" s="248"/>
      <c r="M1444" s="202"/>
      <c r="N1444" s="220">
        <v>13</v>
      </c>
      <c r="O1444" s="325" t="s">
        <v>102</v>
      </c>
      <c r="P1444" s="163"/>
      <c r="Q1444" s="163" t="s">
        <v>21</v>
      </c>
      <c r="R1444" s="155" t="s">
        <v>103</v>
      </c>
      <c r="S1444" s="163" t="s">
        <v>25</v>
      </c>
      <c r="T1444" s="164">
        <v>82.320000000000007</v>
      </c>
      <c r="U1444" s="167">
        <v>37645.599999999999</v>
      </c>
    </row>
    <row r="1445" spans="1:21" ht="16.5" customHeight="1">
      <c r="A1445" s="233"/>
      <c r="B1445" s="239"/>
      <c r="C1445" s="629" t="s">
        <v>41</v>
      </c>
      <c r="D1445" s="630"/>
      <c r="E1445" s="630"/>
      <c r="F1445" s="630"/>
      <c r="G1445" s="630"/>
      <c r="H1445" s="631"/>
      <c r="I1445" s="163"/>
      <c r="J1445" s="163"/>
      <c r="K1445" s="255">
        <f>SUM(K1444)</f>
        <v>4558963.9200000009</v>
      </c>
      <c r="L1445" s="248"/>
      <c r="M1445" s="202"/>
      <c r="N1445" s="629" t="s">
        <v>41</v>
      </c>
      <c r="O1445" s="630"/>
      <c r="P1445" s="630"/>
      <c r="Q1445" s="630"/>
      <c r="R1445" s="630"/>
      <c r="S1445" s="631"/>
      <c r="T1445" s="163"/>
      <c r="U1445" s="163"/>
    </row>
    <row r="1446" spans="1:21" ht="16.5" customHeight="1">
      <c r="A1446" s="233"/>
      <c r="B1446" s="239"/>
      <c r="C1446" s="324">
        <v>17</v>
      </c>
      <c r="D1446" s="249" t="s">
        <v>105</v>
      </c>
      <c r="E1446" s="159" t="s">
        <v>21</v>
      </c>
      <c r="F1446" s="159"/>
      <c r="G1446" s="159" t="s">
        <v>106</v>
      </c>
      <c r="H1446" s="159"/>
      <c r="I1446" s="188"/>
      <c r="J1446" s="189"/>
      <c r="K1446" s="190"/>
      <c r="L1446" s="248"/>
      <c r="M1446" s="202"/>
      <c r="N1446" s="324">
        <v>14</v>
      </c>
      <c r="O1446" s="249">
        <v>5</v>
      </c>
      <c r="P1446" s="159" t="s">
        <v>21</v>
      </c>
      <c r="Q1446" s="159"/>
      <c r="R1446" s="159" t="s">
        <v>107</v>
      </c>
      <c r="S1446" s="159"/>
      <c r="T1446" s="188"/>
      <c r="U1446" s="189"/>
    </row>
    <row r="1447" spans="1:21" ht="25.5" customHeight="1">
      <c r="A1447" s="233"/>
      <c r="B1447" s="243"/>
      <c r="C1447" s="220">
        <v>18</v>
      </c>
      <c r="D1447" s="325" t="s">
        <v>108</v>
      </c>
      <c r="E1447" s="163"/>
      <c r="F1447" s="163" t="s">
        <v>21</v>
      </c>
      <c r="G1447" s="155" t="s">
        <v>109</v>
      </c>
      <c r="H1447" s="163" t="s">
        <v>73</v>
      </c>
      <c r="I1447" s="164">
        <v>17.664000000000001</v>
      </c>
      <c r="J1447" s="167">
        <v>535504</v>
      </c>
      <c r="K1447" s="166">
        <f>I1447*J1447</f>
        <v>9459142.6560000014</v>
      </c>
      <c r="L1447" s="248"/>
      <c r="M1447" s="202"/>
      <c r="N1447" s="220">
        <v>15</v>
      </c>
      <c r="O1447" s="325">
        <v>5.5</v>
      </c>
      <c r="P1447" s="163"/>
      <c r="Q1447" s="163" t="s">
        <v>21</v>
      </c>
      <c r="R1447" s="155" t="s">
        <v>110</v>
      </c>
      <c r="S1447" s="163" t="s">
        <v>73</v>
      </c>
      <c r="T1447" s="164">
        <v>17.664000000000001</v>
      </c>
      <c r="U1447" s="167">
        <v>535504</v>
      </c>
    </row>
    <row r="1448" spans="1:21" ht="16.5" customHeight="1">
      <c r="A1448" s="233"/>
      <c r="B1448" s="239"/>
      <c r="C1448" s="629" t="s">
        <v>41</v>
      </c>
      <c r="D1448" s="630"/>
      <c r="E1448" s="630"/>
      <c r="F1448" s="630"/>
      <c r="G1448" s="630"/>
      <c r="H1448" s="631"/>
      <c r="I1448" s="163"/>
      <c r="J1448" s="163"/>
      <c r="K1448" s="255">
        <f>SUM(K1447)</f>
        <v>9459142.6560000014</v>
      </c>
      <c r="L1448" s="248"/>
      <c r="M1448" s="202"/>
      <c r="N1448" s="629" t="s">
        <v>41</v>
      </c>
      <c r="O1448" s="630"/>
      <c r="P1448" s="630"/>
      <c r="Q1448" s="630"/>
      <c r="R1448" s="630"/>
      <c r="S1448" s="631"/>
      <c r="T1448" s="163"/>
      <c r="U1448" s="163"/>
    </row>
    <row r="1449" spans="1:21" ht="16.5" customHeight="1">
      <c r="A1449" s="233"/>
      <c r="B1449" s="239"/>
      <c r="C1449" s="324">
        <v>19</v>
      </c>
      <c r="D1449" s="249">
        <v>3.3</v>
      </c>
      <c r="E1449" s="159" t="s">
        <v>21</v>
      </c>
      <c r="F1449" s="159"/>
      <c r="G1449" s="159" t="s">
        <v>111</v>
      </c>
      <c r="H1449" s="159"/>
      <c r="I1449" s="188"/>
      <c r="J1449" s="189"/>
      <c r="K1449" s="190"/>
      <c r="L1449" s="248"/>
      <c r="M1449" s="202"/>
      <c r="N1449" s="324">
        <v>16</v>
      </c>
      <c r="O1449" s="249">
        <v>3.3</v>
      </c>
      <c r="P1449" s="159" t="s">
        <v>21</v>
      </c>
      <c r="Q1449" s="159"/>
      <c r="R1449" s="159" t="s">
        <v>111</v>
      </c>
      <c r="S1449" s="159"/>
      <c r="T1449" s="188"/>
      <c r="U1449" s="189"/>
    </row>
    <row r="1450" spans="1:21" ht="43.5" customHeight="1">
      <c r="A1450" s="233"/>
      <c r="B1450" s="243"/>
      <c r="C1450" s="220">
        <v>20</v>
      </c>
      <c r="D1450" s="325" t="s">
        <v>112</v>
      </c>
      <c r="E1450" s="163"/>
      <c r="F1450" s="163" t="s">
        <v>21</v>
      </c>
      <c r="G1450" s="155" t="s">
        <v>113</v>
      </c>
      <c r="H1450" s="163" t="s">
        <v>114</v>
      </c>
      <c r="I1450" s="164">
        <v>2119.6800000000003</v>
      </c>
      <c r="J1450" s="167">
        <v>5903</v>
      </c>
      <c r="K1450" s="166">
        <f t="shared" ref="K1450:K1451" si="131">I1450*J1450</f>
        <v>12512471.040000001</v>
      </c>
      <c r="L1450" s="248"/>
      <c r="M1450" s="202"/>
      <c r="N1450" s="220">
        <v>17</v>
      </c>
      <c r="O1450" s="325" t="s">
        <v>112</v>
      </c>
      <c r="P1450" s="163"/>
      <c r="Q1450" s="163" t="s">
        <v>21</v>
      </c>
      <c r="R1450" s="155" t="s">
        <v>113</v>
      </c>
      <c r="S1450" s="163" t="s">
        <v>114</v>
      </c>
      <c r="T1450" s="164">
        <v>2119.6800000000003</v>
      </c>
      <c r="U1450" s="167">
        <v>5903</v>
      </c>
    </row>
    <row r="1451" spans="1:21" ht="18.75" customHeight="1">
      <c r="A1451" s="233"/>
      <c r="B1451" s="243"/>
      <c r="C1451" s="163">
        <v>21</v>
      </c>
      <c r="D1451" s="325" t="s">
        <v>524</v>
      </c>
      <c r="E1451" s="163"/>
      <c r="F1451" s="163" t="s">
        <v>21</v>
      </c>
      <c r="G1451" s="155" t="s">
        <v>525</v>
      </c>
      <c r="H1451" s="163" t="s">
        <v>114</v>
      </c>
      <c r="I1451" s="164">
        <v>3550</v>
      </c>
      <c r="J1451" s="167">
        <v>14837</v>
      </c>
      <c r="K1451" s="166">
        <f t="shared" si="131"/>
        <v>52671350</v>
      </c>
      <c r="L1451" s="248"/>
      <c r="M1451" s="202"/>
      <c r="N1451" s="163">
        <v>18</v>
      </c>
      <c r="O1451" s="325">
        <v>7.4</v>
      </c>
      <c r="P1451" s="163"/>
      <c r="Q1451" s="163" t="s">
        <v>21</v>
      </c>
      <c r="R1451" s="155" t="s">
        <v>585</v>
      </c>
      <c r="S1451" s="163" t="s">
        <v>114</v>
      </c>
      <c r="T1451" s="164">
        <v>3550</v>
      </c>
      <c r="U1451" s="167">
        <v>13531</v>
      </c>
    </row>
    <row r="1452" spans="1:21" ht="16.5" customHeight="1">
      <c r="A1452" s="233"/>
      <c r="B1452" s="239"/>
      <c r="C1452" s="629" t="s">
        <v>41</v>
      </c>
      <c r="D1452" s="630"/>
      <c r="E1452" s="630"/>
      <c r="F1452" s="630"/>
      <c r="G1452" s="630"/>
      <c r="H1452" s="631"/>
      <c r="I1452" s="163"/>
      <c r="J1452" s="163"/>
      <c r="K1452" s="255">
        <f>SUM(K1450:K1451)</f>
        <v>65183821.039999999</v>
      </c>
      <c r="L1452" s="248"/>
      <c r="M1452" s="202"/>
      <c r="N1452" s="629" t="s">
        <v>41</v>
      </c>
      <c r="O1452" s="630"/>
      <c r="P1452" s="630"/>
      <c r="Q1452" s="630"/>
      <c r="R1452" s="630"/>
      <c r="S1452" s="631"/>
      <c r="T1452" s="163"/>
      <c r="U1452" s="163"/>
    </row>
    <row r="1453" spans="1:21" ht="16.5" customHeight="1">
      <c r="A1453" s="233"/>
      <c r="B1453" s="239"/>
      <c r="C1453" s="324">
        <v>22</v>
      </c>
      <c r="D1453" s="249">
        <v>4.4000000000000004</v>
      </c>
      <c r="E1453" s="159" t="s">
        <v>21</v>
      </c>
      <c r="F1453" s="159"/>
      <c r="G1453" s="159" t="s">
        <v>121</v>
      </c>
      <c r="H1453" s="159"/>
      <c r="I1453" s="188"/>
      <c r="J1453" s="189"/>
      <c r="K1453" s="190"/>
      <c r="L1453" s="248"/>
      <c r="M1453" s="202"/>
      <c r="N1453" s="324">
        <v>20</v>
      </c>
      <c r="O1453" s="249">
        <v>20</v>
      </c>
      <c r="P1453" s="159" t="s">
        <v>21</v>
      </c>
      <c r="Q1453" s="159"/>
      <c r="R1453" s="159" t="s">
        <v>29</v>
      </c>
      <c r="S1453" s="159"/>
      <c r="T1453" s="188"/>
      <c r="U1453" s="189"/>
    </row>
    <row r="1454" spans="1:21" ht="37.5" customHeight="1">
      <c r="A1454" s="233"/>
      <c r="B1454" s="243"/>
      <c r="C1454" s="220">
        <v>23</v>
      </c>
      <c r="D1454" s="325" t="s">
        <v>245</v>
      </c>
      <c r="E1454" s="163"/>
      <c r="F1454" s="163" t="s">
        <v>21</v>
      </c>
      <c r="G1454" s="155" t="s">
        <v>246</v>
      </c>
      <c r="H1454" s="163" t="s">
        <v>32</v>
      </c>
      <c r="I1454" s="164">
        <v>1</v>
      </c>
      <c r="J1454" s="167">
        <v>51637</v>
      </c>
      <c r="K1454" s="166">
        <f>I1454*J1454</f>
        <v>51637</v>
      </c>
      <c r="L1454" s="248"/>
      <c r="M1454" s="202"/>
      <c r="N1454" s="220">
        <v>21</v>
      </c>
      <c r="O1454" s="164">
        <v>20.52</v>
      </c>
      <c r="P1454" s="163"/>
      <c r="Q1454" s="163" t="s">
        <v>21</v>
      </c>
      <c r="R1454" s="155" t="s">
        <v>458</v>
      </c>
      <c r="S1454" s="163" t="s">
        <v>146</v>
      </c>
      <c r="T1454" s="164">
        <v>2</v>
      </c>
      <c r="U1454" s="167">
        <v>225629.6</v>
      </c>
    </row>
    <row r="1455" spans="1:21" ht="28.5" customHeight="1">
      <c r="A1455" s="233"/>
      <c r="B1455" s="239"/>
      <c r="C1455" s="629" t="s">
        <v>41</v>
      </c>
      <c r="D1455" s="630"/>
      <c r="E1455" s="630"/>
      <c r="F1455" s="630"/>
      <c r="G1455" s="630"/>
      <c r="H1455" s="631"/>
      <c r="I1455" s="163"/>
      <c r="J1455" s="163"/>
      <c r="K1455" s="255">
        <f>SUM(K1454)</f>
        <v>51637</v>
      </c>
      <c r="L1455" s="248"/>
      <c r="M1455" s="202"/>
      <c r="N1455" s="220">
        <v>22</v>
      </c>
      <c r="O1455" s="164">
        <v>20.54</v>
      </c>
      <c r="P1455" s="163"/>
      <c r="Q1455" s="163" t="s">
        <v>21</v>
      </c>
      <c r="R1455" s="155" t="s">
        <v>432</v>
      </c>
      <c r="S1455" s="163" t="s">
        <v>146</v>
      </c>
      <c r="T1455" s="164">
        <v>1</v>
      </c>
      <c r="U1455" s="167">
        <v>374334</v>
      </c>
    </row>
    <row r="1456" spans="1:21" ht="30" customHeight="1">
      <c r="A1456" s="233"/>
      <c r="B1456" s="239"/>
      <c r="C1456" s="324">
        <v>24</v>
      </c>
      <c r="D1456" s="249" t="s">
        <v>126</v>
      </c>
      <c r="E1456" s="159" t="s">
        <v>21</v>
      </c>
      <c r="F1456" s="159"/>
      <c r="G1456" s="159" t="s">
        <v>127</v>
      </c>
      <c r="H1456" s="159"/>
      <c r="I1456" s="188"/>
      <c r="J1456" s="189"/>
      <c r="K1456" s="190"/>
      <c r="L1456" s="248"/>
      <c r="M1456" s="202"/>
      <c r="N1456" s="163">
        <v>23</v>
      </c>
      <c r="O1456" s="164">
        <v>20.51</v>
      </c>
      <c r="P1456" s="163"/>
      <c r="Q1456" s="163" t="s">
        <v>21</v>
      </c>
      <c r="R1456" s="155" t="s">
        <v>769</v>
      </c>
      <c r="S1456" s="163" t="s">
        <v>727</v>
      </c>
      <c r="T1456" s="164">
        <v>24</v>
      </c>
      <c r="U1456" s="167">
        <v>40984</v>
      </c>
    </row>
    <row r="1457" spans="1:21" ht="27.75" customHeight="1">
      <c r="A1457" s="233"/>
      <c r="B1457" s="239"/>
      <c r="C1457" s="220">
        <v>25</v>
      </c>
      <c r="D1457" s="325" t="s">
        <v>704</v>
      </c>
      <c r="E1457" s="163"/>
      <c r="F1457" s="163" t="s">
        <v>21</v>
      </c>
      <c r="G1457" s="155" t="s">
        <v>705</v>
      </c>
      <c r="H1457" s="163" t="s">
        <v>32</v>
      </c>
      <c r="I1457" s="164">
        <v>2</v>
      </c>
      <c r="J1457" s="167">
        <v>83585</v>
      </c>
      <c r="K1457" s="166">
        <f>I1457*J1457</f>
        <v>167170</v>
      </c>
      <c r="L1457" s="248"/>
      <c r="M1457" s="202"/>
      <c r="N1457" s="220"/>
      <c r="O1457" s="254"/>
      <c r="P1457" s="182"/>
      <c r="Q1457" s="182"/>
      <c r="R1457" s="160"/>
      <c r="S1457" s="253"/>
      <c r="T1457" s="164"/>
      <c r="U1457" s="167"/>
    </row>
    <row r="1458" spans="1:21" ht="16.5" customHeight="1">
      <c r="A1458" s="233"/>
      <c r="B1458" s="239"/>
      <c r="C1458" s="629" t="s">
        <v>41</v>
      </c>
      <c r="D1458" s="630"/>
      <c r="E1458" s="630"/>
      <c r="F1458" s="630"/>
      <c r="G1458" s="630"/>
      <c r="H1458" s="631"/>
      <c r="I1458" s="163"/>
      <c r="J1458" s="163"/>
      <c r="K1458" s="255">
        <f>SUM(K1457)</f>
        <v>167170</v>
      </c>
      <c r="L1458" s="248"/>
      <c r="M1458" s="202"/>
      <c r="N1458" s="629" t="s">
        <v>41</v>
      </c>
      <c r="O1458" s="630"/>
      <c r="P1458" s="630"/>
      <c r="Q1458" s="630"/>
      <c r="R1458" s="630"/>
      <c r="S1458" s="631"/>
      <c r="T1458" s="163"/>
      <c r="U1458" s="163"/>
    </row>
    <row r="1459" spans="1:21" ht="29.25" customHeight="1">
      <c r="A1459" s="233"/>
      <c r="B1459" s="239"/>
      <c r="C1459" s="324">
        <v>26</v>
      </c>
      <c r="D1459" s="249">
        <v>4.17</v>
      </c>
      <c r="E1459" s="159" t="s">
        <v>21</v>
      </c>
      <c r="F1459" s="159"/>
      <c r="G1459" s="159" t="s">
        <v>418</v>
      </c>
      <c r="H1459" s="159"/>
      <c r="I1459" s="188"/>
      <c r="J1459" s="189"/>
      <c r="K1459" s="190"/>
      <c r="L1459" s="248"/>
      <c r="M1459" s="202"/>
      <c r="N1459" s="324">
        <v>24</v>
      </c>
      <c r="O1459" s="249">
        <v>4.4000000000000004</v>
      </c>
      <c r="P1459" s="159" t="s">
        <v>21</v>
      </c>
      <c r="Q1459" s="159"/>
      <c r="R1459" s="159" t="s">
        <v>121</v>
      </c>
      <c r="S1459" s="159"/>
      <c r="T1459" s="188"/>
      <c r="U1459" s="189"/>
    </row>
    <row r="1460" spans="1:21" ht="21.75" customHeight="1">
      <c r="A1460" s="233"/>
      <c r="B1460" s="239"/>
      <c r="C1460" s="220">
        <v>27</v>
      </c>
      <c r="D1460" s="163" t="s">
        <v>526</v>
      </c>
      <c r="E1460" s="163"/>
      <c r="F1460" s="163" t="s">
        <v>21</v>
      </c>
      <c r="G1460" s="155" t="s">
        <v>527</v>
      </c>
      <c r="H1460" s="163" t="s">
        <v>60</v>
      </c>
      <c r="I1460" s="164">
        <v>15.72</v>
      </c>
      <c r="J1460" s="167">
        <v>204034</v>
      </c>
      <c r="K1460" s="166">
        <f t="shared" ref="K1460:K1461" si="132">I1460*J1460</f>
        <v>3207414.48</v>
      </c>
      <c r="L1460" s="248"/>
      <c r="M1460" s="202"/>
      <c r="N1460" s="220">
        <v>25</v>
      </c>
      <c r="O1460" s="163" t="s">
        <v>245</v>
      </c>
      <c r="P1460" s="163"/>
      <c r="Q1460" s="163" t="s">
        <v>21</v>
      </c>
      <c r="R1460" s="155" t="s">
        <v>246</v>
      </c>
      <c r="S1460" s="163" t="s">
        <v>32</v>
      </c>
      <c r="T1460" s="164">
        <v>1</v>
      </c>
      <c r="U1460" s="167">
        <v>43183</v>
      </c>
    </row>
    <row r="1461" spans="1:21" ht="21.75" customHeight="1">
      <c r="A1461" s="233"/>
      <c r="B1461" s="239"/>
      <c r="C1461" s="163">
        <v>28</v>
      </c>
      <c r="D1461" s="163" t="s">
        <v>528</v>
      </c>
      <c r="E1461" s="163"/>
      <c r="F1461" s="163" t="s">
        <v>21</v>
      </c>
      <c r="G1461" s="155" t="s">
        <v>529</v>
      </c>
      <c r="H1461" s="163" t="s">
        <v>60</v>
      </c>
      <c r="I1461" s="164">
        <v>10.54</v>
      </c>
      <c r="J1461" s="167">
        <v>265245</v>
      </c>
      <c r="K1461" s="166">
        <f t="shared" si="132"/>
        <v>2795682.3</v>
      </c>
      <c r="L1461" s="248"/>
      <c r="M1461" s="202"/>
      <c r="N1461" s="220"/>
      <c r="O1461" s="182"/>
      <c r="P1461" s="182"/>
      <c r="Q1461" s="182"/>
      <c r="R1461" s="160"/>
      <c r="S1461" s="253"/>
      <c r="T1461" s="164"/>
      <c r="U1461" s="167"/>
    </row>
    <row r="1462" spans="1:21" ht="16.5" customHeight="1">
      <c r="A1462" s="233"/>
      <c r="B1462" s="239"/>
      <c r="C1462" s="629" t="s">
        <v>41</v>
      </c>
      <c r="D1462" s="630"/>
      <c r="E1462" s="630"/>
      <c r="F1462" s="630"/>
      <c r="G1462" s="630"/>
      <c r="H1462" s="631"/>
      <c r="I1462" s="163"/>
      <c r="J1462" s="163"/>
      <c r="K1462" s="255">
        <f>SUM(K1460:K1461)</f>
        <v>6003096.7799999993</v>
      </c>
      <c r="L1462" s="248"/>
      <c r="M1462" s="202"/>
      <c r="N1462" s="629" t="s">
        <v>41</v>
      </c>
      <c r="O1462" s="630"/>
      <c r="P1462" s="630"/>
      <c r="Q1462" s="630"/>
      <c r="R1462" s="630"/>
      <c r="S1462" s="631"/>
      <c r="T1462" s="163"/>
      <c r="U1462" s="163"/>
    </row>
    <row r="1463" spans="1:21" ht="38.25" customHeight="1">
      <c r="A1463" s="233"/>
      <c r="B1463" s="239"/>
      <c r="C1463" s="324">
        <v>29</v>
      </c>
      <c r="D1463" s="159" t="s">
        <v>410</v>
      </c>
      <c r="E1463" s="159" t="s">
        <v>21</v>
      </c>
      <c r="F1463" s="159"/>
      <c r="G1463" s="159" t="s">
        <v>411</v>
      </c>
      <c r="H1463" s="159"/>
      <c r="I1463" s="188"/>
      <c r="J1463" s="189"/>
      <c r="K1463" s="190"/>
      <c r="L1463" s="248"/>
      <c r="M1463" s="202"/>
      <c r="N1463" s="324">
        <v>26</v>
      </c>
      <c r="O1463" s="159">
        <v>25</v>
      </c>
      <c r="P1463" s="159" t="s">
        <v>21</v>
      </c>
      <c r="Q1463" s="159"/>
      <c r="R1463" s="159" t="s">
        <v>770</v>
      </c>
      <c r="S1463" s="159"/>
      <c r="T1463" s="188"/>
      <c r="U1463" s="189"/>
    </row>
    <row r="1464" spans="1:21" ht="18" customHeight="1">
      <c r="A1464" s="233"/>
      <c r="B1464" s="239"/>
      <c r="C1464" s="220">
        <v>30</v>
      </c>
      <c r="D1464" s="163" t="s">
        <v>414</v>
      </c>
      <c r="E1464" s="163"/>
      <c r="F1464" s="163" t="s">
        <v>21</v>
      </c>
      <c r="G1464" s="155" t="s">
        <v>415</v>
      </c>
      <c r="H1464" s="163" t="s">
        <v>32</v>
      </c>
      <c r="I1464" s="164">
        <v>4</v>
      </c>
      <c r="J1464" s="167">
        <v>265245</v>
      </c>
      <c r="K1464" s="166">
        <f>I1464*J1464</f>
        <v>1060980</v>
      </c>
      <c r="L1464" s="248"/>
      <c r="M1464" s="202"/>
      <c r="N1464" s="220">
        <v>27</v>
      </c>
      <c r="O1464" s="163" t="s">
        <v>771</v>
      </c>
      <c r="P1464" s="163"/>
      <c r="Q1464" s="163" t="s">
        <v>21</v>
      </c>
      <c r="R1464" s="155" t="s">
        <v>772</v>
      </c>
      <c r="S1464" s="163" t="s">
        <v>60</v>
      </c>
      <c r="T1464" s="164">
        <v>15.72</v>
      </c>
      <c r="U1464" s="167">
        <v>181363.55555555556</v>
      </c>
    </row>
    <row r="1465" spans="1:21" ht="16.5" customHeight="1">
      <c r="A1465" s="233"/>
      <c r="B1465" s="239"/>
      <c r="C1465" s="629" t="s">
        <v>41</v>
      </c>
      <c r="D1465" s="630"/>
      <c r="E1465" s="630"/>
      <c r="F1465" s="630"/>
      <c r="G1465" s="630"/>
      <c r="H1465" s="631"/>
      <c r="I1465" s="163"/>
      <c r="J1465" s="163"/>
      <c r="K1465" s="255">
        <f>SUM(K1464)</f>
        <v>1060980</v>
      </c>
      <c r="L1465" s="248"/>
      <c r="M1465" s="202"/>
      <c r="N1465" s="629" t="s">
        <v>41</v>
      </c>
      <c r="O1465" s="630"/>
      <c r="P1465" s="630"/>
      <c r="Q1465" s="630"/>
      <c r="R1465" s="630"/>
      <c r="S1465" s="631"/>
      <c r="T1465" s="163"/>
      <c r="U1465" s="163"/>
    </row>
    <row r="1466" spans="1:21" ht="27.75" customHeight="1">
      <c r="A1466" s="233"/>
      <c r="B1466" s="239"/>
      <c r="C1466" s="324">
        <v>31</v>
      </c>
      <c r="D1466" s="249">
        <v>8</v>
      </c>
      <c r="E1466" s="159" t="s">
        <v>21</v>
      </c>
      <c r="F1466" s="159"/>
      <c r="G1466" s="159" t="s">
        <v>535</v>
      </c>
      <c r="H1466" s="159"/>
      <c r="I1466" s="188"/>
      <c r="J1466" s="189"/>
      <c r="K1466" s="190"/>
      <c r="L1466" s="248"/>
      <c r="M1466" s="202"/>
      <c r="N1466" s="324">
        <v>29</v>
      </c>
      <c r="O1466" s="249" t="s">
        <v>412</v>
      </c>
      <c r="P1466" s="159" t="s">
        <v>21</v>
      </c>
      <c r="Q1466" s="159"/>
      <c r="R1466" s="159" t="s">
        <v>413</v>
      </c>
      <c r="S1466" s="159"/>
      <c r="T1466" s="188"/>
      <c r="U1466" s="189"/>
    </row>
    <row r="1467" spans="1:21" ht="27.75" customHeight="1">
      <c r="A1467" s="233"/>
      <c r="B1467" s="239"/>
      <c r="C1467" s="220">
        <v>32</v>
      </c>
      <c r="D1467" s="163" t="s">
        <v>427</v>
      </c>
      <c r="E1467" s="163"/>
      <c r="F1467" s="163" t="s">
        <v>21</v>
      </c>
      <c r="G1467" s="155" t="s">
        <v>428</v>
      </c>
      <c r="H1467" s="163" t="s">
        <v>32</v>
      </c>
      <c r="I1467" s="164">
        <v>2</v>
      </c>
      <c r="J1467" s="167">
        <v>225629</v>
      </c>
      <c r="K1467" s="166">
        <f t="shared" ref="K1467:K1470" si="133">I1467*J1467</f>
        <v>451258</v>
      </c>
      <c r="L1467" s="248"/>
      <c r="M1467" s="202"/>
      <c r="N1467" s="220">
        <v>30</v>
      </c>
      <c r="O1467" s="163" t="s">
        <v>713</v>
      </c>
      <c r="P1467" s="163"/>
      <c r="Q1467" s="163" t="s">
        <v>21</v>
      </c>
      <c r="R1467" s="155" t="s">
        <v>714</v>
      </c>
      <c r="S1467" s="163" t="s">
        <v>146</v>
      </c>
      <c r="T1467" s="164">
        <v>4</v>
      </c>
      <c r="U1467" s="167">
        <v>91903</v>
      </c>
    </row>
    <row r="1468" spans="1:21" ht="35.25" customHeight="1">
      <c r="A1468" s="233"/>
      <c r="B1468" s="239"/>
      <c r="C1468" s="220">
        <v>33</v>
      </c>
      <c r="D1468" s="325" t="s">
        <v>431</v>
      </c>
      <c r="E1468" s="163"/>
      <c r="F1468" s="163" t="s">
        <v>21</v>
      </c>
      <c r="G1468" s="155" t="s">
        <v>432</v>
      </c>
      <c r="H1468" s="163" t="s">
        <v>32</v>
      </c>
      <c r="I1468" s="164">
        <v>1</v>
      </c>
      <c r="J1468" s="167">
        <v>374333</v>
      </c>
      <c r="K1468" s="166">
        <f t="shared" si="133"/>
        <v>374333</v>
      </c>
      <c r="L1468" s="248"/>
      <c r="M1468" s="202"/>
      <c r="N1468" s="220">
        <v>32</v>
      </c>
      <c r="O1468" s="325" t="s">
        <v>706</v>
      </c>
      <c r="P1468" s="163"/>
      <c r="Q1468" s="163" t="s">
        <v>21</v>
      </c>
      <c r="R1468" s="155" t="s">
        <v>707</v>
      </c>
      <c r="S1468" s="163" t="s">
        <v>32</v>
      </c>
      <c r="T1468" s="164">
        <v>2</v>
      </c>
      <c r="U1468" s="167">
        <v>89203</v>
      </c>
    </row>
    <row r="1469" spans="1:21" ht="35.25" customHeight="1">
      <c r="A1469" s="233"/>
      <c r="B1469" s="239"/>
      <c r="C1469" s="163">
        <v>34</v>
      </c>
      <c r="D1469" s="325" t="s">
        <v>773</v>
      </c>
      <c r="E1469" s="163"/>
      <c r="F1469" s="163" t="s">
        <v>21</v>
      </c>
      <c r="G1469" s="155" t="s">
        <v>769</v>
      </c>
      <c r="H1469" s="163" t="s">
        <v>60</v>
      </c>
      <c r="I1469" s="164">
        <v>24</v>
      </c>
      <c r="J1469" s="167">
        <v>40984</v>
      </c>
      <c r="K1469" s="166">
        <f t="shared" si="133"/>
        <v>983616</v>
      </c>
      <c r="L1469" s="248"/>
      <c r="M1469" s="202"/>
      <c r="N1469" s="220"/>
      <c r="O1469" s="362"/>
      <c r="P1469" s="182"/>
      <c r="Q1469" s="182"/>
      <c r="R1469" s="160"/>
      <c r="S1469" s="253"/>
      <c r="T1469" s="164"/>
      <c r="U1469" s="167"/>
    </row>
    <row r="1470" spans="1:21" ht="35.25" customHeight="1">
      <c r="A1470" s="233"/>
      <c r="B1470" s="239"/>
      <c r="C1470" s="163">
        <v>35</v>
      </c>
      <c r="D1470" s="325" t="s">
        <v>774</v>
      </c>
      <c r="E1470" s="163"/>
      <c r="F1470" s="163" t="s">
        <v>21</v>
      </c>
      <c r="G1470" s="155" t="s">
        <v>775</v>
      </c>
      <c r="H1470" s="163" t="s">
        <v>591</v>
      </c>
      <c r="I1470" s="164">
        <v>1</v>
      </c>
      <c r="J1470" s="167">
        <v>4470136</v>
      </c>
      <c r="K1470" s="166">
        <f t="shared" si="133"/>
        <v>4470136</v>
      </c>
      <c r="L1470" s="248"/>
      <c r="M1470" s="202"/>
      <c r="N1470" s="220"/>
      <c r="O1470" s="362"/>
      <c r="P1470" s="182"/>
      <c r="Q1470" s="182"/>
      <c r="R1470" s="160"/>
      <c r="S1470" s="253"/>
      <c r="T1470" s="164"/>
      <c r="U1470" s="167"/>
    </row>
    <row r="1471" spans="1:21" ht="16.5" customHeight="1">
      <c r="A1471" s="233"/>
      <c r="B1471" s="239"/>
      <c r="C1471" s="629" t="s">
        <v>41</v>
      </c>
      <c r="D1471" s="630"/>
      <c r="E1471" s="630"/>
      <c r="F1471" s="630"/>
      <c r="G1471" s="630"/>
      <c r="H1471" s="631"/>
      <c r="I1471" s="163"/>
      <c r="J1471" s="163"/>
      <c r="K1471" s="255">
        <f>SUM(K1467:K1470)</f>
        <v>6279343</v>
      </c>
      <c r="L1471" s="248"/>
      <c r="M1471" s="202"/>
      <c r="N1471" s="629" t="s">
        <v>41</v>
      </c>
      <c r="O1471" s="630"/>
      <c r="P1471" s="630"/>
      <c r="Q1471" s="630"/>
      <c r="R1471" s="630"/>
      <c r="S1471" s="631"/>
      <c r="T1471" s="163"/>
      <c r="U1471" s="163"/>
    </row>
    <row r="1472" spans="1:21" ht="16.5" customHeight="1">
      <c r="A1472" s="233"/>
      <c r="B1472" s="239"/>
      <c r="C1472" s="632" t="s">
        <v>42</v>
      </c>
      <c r="D1472" s="633"/>
      <c r="E1472" s="633"/>
      <c r="F1472" s="633"/>
      <c r="G1472" s="633"/>
      <c r="H1472" s="633"/>
      <c r="I1472" s="633"/>
      <c r="J1472" s="634"/>
      <c r="K1472" s="256">
        <f>ROUND(K1471+K1465+K1462+K1458+K1452+K1448+K1445+K1442+K1437+K1432+K1429+K1455,0)</f>
        <v>97355873</v>
      </c>
      <c r="L1472" s="248"/>
      <c r="M1472" s="202"/>
      <c r="N1472" s="632" t="s">
        <v>42</v>
      </c>
      <c r="O1472" s="633"/>
      <c r="P1472" s="633"/>
      <c r="Q1472" s="633"/>
      <c r="R1472" s="633"/>
      <c r="S1472" s="633"/>
      <c r="T1472" s="633"/>
      <c r="U1472" s="634"/>
    </row>
    <row r="1473" spans="1:21" ht="16.5" customHeight="1">
      <c r="A1473" s="233"/>
      <c r="B1473" s="239"/>
      <c r="C1473" s="257"/>
      <c r="D1473" s="257"/>
      <c r="E1473" s="257"/>
      <c r="F1473" s="257"/>
      <c r="G1473" s="257"/>
      <c r="H1473" s="257"/>
      <c r="I1473" s="257"/>
      <c r="J1473" s="257"/>
      <c r="K1473" s="258"/>
      <c r="L1473" s="248"/>
      <c r="M1473" s="202"/>
      <c r="N1473" s="257"/>
      <c r="O1473" s="257"/>
      <c r="P1473" s="257"/>
      <c r="Q1473" s="257"/>
      <c r="R1473" s="257"/>
      <c r="S1473" s="257"/>
      <c r="T1473" s="257"/>
      <c r="U1473" s="257"/>
    </row>
    <row r="1474" spans="1:21" ht="16.5" customHeight="1">
      <c r="A1474" s="233"/>
      <c r="B1474" s="239"/>
      <c r="C1474" s="644" t="s">
        <v>203</v>
      </c>
      <c r="D1474" s="645"/>
      <c r="E1474" s="645"/>
      <c r="F1474" s="645"/>
      <c r="G1474" s="645"/>
      <c r="H1474" s="645"/>
      <c r="I1474" s="645"/>
      <c r="J1474" s="645"/>
      <c r="K1474" s="646"/>
      <c r="L1474" s="248"/>
      <c r="M1474" s="202"/>
      <c r="N1474" s="644" t="s">
        <v>203</v>
      </c>
      <c r="O1474" s="645"/>
      <c r="P1474" s="645"/>
      <c r="Q1474" s="645"/>
      <c r="R1474" s="645"/>
      <c r="S1474" s="645"/>
      <c r="T1474" s="645"/>
      <c r="U1474" s="646"/>
    </row>
    <row r="1475" spans="1:21" ht="18" customHeight="1">
      <c r="A1475" s="233"/>
      <c r="B1475" s="239"/>
      <c r="C1475" s="641" t="s">
        <v>11</v>
      </c>
      <c r="D1475" s="635" t="s">
        <v>12</v>
      </c>
      <c r="E1475" s="637" t="s">
        <v>13</v>
      </c>
      <c r="F1475" s="638"/>
      <c r="G1475" s="641" t="s">
        <v>14</v>
      </c>
      <c r="H1475" s="635" t="s">
        <v>15</v>
      </c>
      <c r="I1475" s="635" t="s">
        <v>16</v>
      </c>
      <c r="J1475" s="643" t="s">
        <v>17</v>
      </c>
      <c r="K1475" s="648" t="s">
        <v>18</v>
      </c>
      <c r="L1475" s="248"/>
      <c r="M1475" s="202"/>
      <c r="N1475" s="641" t="s">
        <v>11</v>
      </c>
      <c r="O1475" s="635" t="s">
        <v>12</v>
      </c>
      <c r="P1475" s="637" t="s">
        <v>13</v>
      </c>
      <c r="Q1475" s="638"/>
      <c r="R1475" s="641" t="s">
        <v>14</v>
      </c>
      <c r="S1475" s="635" t="s">
        <v>15</v>
      </c>
      <c r="T1475" s="635" t="s">
        <v>16</v>
      </c>
      <c r="U1475" s="643" t="s">
        <v>17</v>
      </c>
    </row>
    <row r="1476" spans="1:21" ht="16.5" customHeight="1">
      <c r="A1476" s="233"/>
      <c r="B1476" s="239"/>
      <c r="C1476" s="642"/>
      <c r="D1476" s="636"/>
      <c r="E1476" s="154" t="s">
        <v>19</v>
      </c>
      <c r="F1476" s="154" t="s">
        <v>20</v>
      </c>
      <c r="G1476" s="642"/>
      <c r="H1476" s="636"/>
      <c r="I1476" s="636"/>
      <c r="J1476" s="636"/>
      <c r="K1476" s="649"/>
      <c r="L1476" s="248"/>
      <c r="M1476" s="202"/>
      <c r="N1476" s="642"/>
      <c r="O1476" s="636"/>
      <c r="P1476" s="154" t="s">
        <v>19</v>
      </c>
      <c r="Q1476" s="154" t="s">
        <v>20</v>
      </c>
      <c r="R1476" s="642"/>
      <c r="S1476" s="636"/>
      <c r="T1476" s="636"/>
      <c r="U1476" s="636"/>
    </row>
    <row r="1477" spans="1:21" ht="16.5" customHeight="1">
      <c r="A1477" s="233"/>
      <c r="B1477" s="239"/>
      <c r="C1477" s="159">
        <v>1</v>
      </c>
      <c r="D1477" s="159">
        <v>3</v>
      </c>
      <c r="E1477" s="159" t="s">
        <v>21</v>
      </c>
      <c r="F1477" s="159"/>
      <c r="G1477" s="159" t="s">
        <v>43</v>
      </c>
      <c r="H1477" s="159"/>
      <c r="I1477" s="159"/>
      <c r="J1477" s="159"/>
      <c r="K1477" s="250"/>
      <c r="L1477" s="248"/>
      <c r="M1477" s="202"/>
      <c r="N1477" s="159">
        <v>1</v>
      </c>
      <c r="O1477" s="159">
        <v>3</v>
      </c>
      <c r="P1477" s="159" t="s">
        <v>21</v>
      </c>
      <c r="Q1477" s="159"/>
      <c r="R1477" s="159" t="s">
        <v>43</v>
      </c>
      <c r="S1477" s="159"/>
      <c r="T1477" s="159"/>
      <c r="U1477" s="159"/>
    </row>
    <row r="1478" spans="1:21" ht="16.5" customHeight="1">
      <c r="A1478" s="233"/>
      <c r="B1478" s="239"/>
      <c r="C1478" s="301">
        <v>2</v>
      </c>
      <c r="D1478" s="302" t="s">
        <v>776</v>
      </c>
      <c r="E1478" s="302"/>
      <c r="F1478" s="302"/>
      <c r="G1478" s="302" t="s">
        <v>777</v>
      </c>
      <c r="H1478" s="302"/>
      <c r="I1478" s="302"/>
      <c r="J1478" s="302"/>
      <c r="K1478" s="316"/>
      <c r="L1478" s="248"/>
      <c r="M1478" s="202"/>
      <c r="N1478" s="301">
        <v>2</v>
      </c>
      <c r="O1478" s="302" t="s">
        <v>161</v>
      </c>
      <c r="P1478" s="302"/>
      <c r="Q1478" s="302"/>
      <c r="R1478" s="302" t="s">
        <v>206</v>
      </c>
      <c r="S1478" s="302"/>
      <c r="T1478" s="302"/>
      <c r="U1478" s="302"/>
    </row>
    <row r="1479" spans="1:21" ht="16.5" customHeight="1">
      <c r="A1479" s="233"/>
      <c r="B1479" s="239"/>
      <c r="C1479" s="178">
        <v>3</v>
      </c>
      <c r="D1479" s="163" t="s">
        <v>778</v>
      </c>
      <c r="E1479" s="163"/>
      <c r="F1479" s="163" t="s">
        <v>21</v>
      </c>
      <c r="G1479" s="155" t="s">
        <v>779</v>
      </c>
      <c r="H1479" s="163" t="s">
        <v>32</v>
      </c>
      <c r="I1479" s="163">
        <v>26.259999999999998</v>
      </c>
      <c r="J1479" s="206">
        <v>2163443</v>
      </c>
      <c r="K1479" s="158">
        <f>I1479*J1479</f>
        <v>56812013.179999992</v>
      </c>
      <c r="L1479" s="248"/>
      <c r="M1479" s="202"/>
      <c r="N1479" s="178">
        <v>3</v>
      </c>
      <c r="O1479" s="163" t="s">
        <v>266</v>
      </c>
      <c r="P1479" s="163"/>
      <c r="Q1479" s="163" t="s">
        <v>21</v>
      </c>
      <c r="R1479" s="155" t="s">
        <v>267</v>
      </c>
      <c r="S1479" s="163" t="s">
        <v>32</v>
      </c>
      <c r="T1479" s="163">
        <v>1</v>
      </c>
      <c r="U1479" s="206">
        <v>766360</v>
      </c>
    </row>
    <row r="1480" spans="1:21" ht="16.5" customHeight="1">
      <c r="A1480" s="233"/>
      <c r="B1480" s="239"/>
      <c r="C1480" s="629" t="s">
        <v>41</v>
      </c>
      <c r="D1480" s="630"/>
      <c r="E1480" s="630"/>
      <c r="F1480" s="630"/>
      <c r="G1480" s="630"/>
      <c r="H1480" s="631"/>
      <c r="I1480" s="161"/>
      <c r="J1480" s="206"/>
      <c r="K1480" s="255">
        <f>SUM(K1479)</f>
        <v>56812013.179999992</v>
      </c>
      <c r="L1480" s="248"/>
      <c r="M1480" s="202"/>
      <c r="N1480" s="629" t="s">
        <v>41</v>
      </c>
      <c r="O1480" s="630"/>
      <c r="P1480" s="630"/>
      <c r="Q1480" s="630"/>
      <c r="R1480" s="630"/>
      <c r="S1480" s="631"/>
      <c r="T1480" s="161"/>
      <c r="U1480" s="206"/>
    </row>
    <row r="1481" spans="1:21" ht="16.5" customHeight="1">
      <c r="A1481" s="233"/>
      <c r="B1481" s="239"/>
      <c r="C1481" s="159">
        <v>4</v>
      </c>
      <c r="D1481" s="159" t="s">
        <v>780</v>
      </c>
      <c r="E1481" s="159" t="s">
        <v>21</v>
      </c>
      <c r="F1481" s="159"/>
      <c r="G1481" s="159" t="s">
        <v>781</v>
      </c>
      <c r="H1481" s="159"/>
      <c r="I1481" s="159"/>
      <c r="J1481" s="214"/>
      <c r="K1481" s="250"/>
      <c r="L1481" s="248"/>
      <c r="M1481" s="202"/>
      <c r="N1481" s="159">
        <v>4</v>
      </c>
      <c r="O1481" s="159" t="s">
        <v>782</v>
      </c>
      <c r="P1481" s="159" t="s">
        <v>21</v>
      </c>
      <c r="Q1481" s="159"/>
      <c r="R1481" s="159" t="s">
        <v>783</v>
      </c>
      <c r="S1481" s="159"/>
      <c r="T1481" s="159"/>
      <c r="U1481" s="214"/>
    </row>
    <row r="1482" spans="1:21" ht="16.5" customHeight="1">
      <c r="A1482" s="233"/>
      <c r="B1482" s="239"/>
      <c r="C1482" s="178">
        <v>5</v>
      </c>
      <c r="D1482" s="163" t="s">
        <v>784</v>
      </c>
      <c r="E1482" s="163"/>
      <c r="F1482" s="163" t="s">
        <v>21</v>
      </c>
      <c r="G1482" s="155" t="s">
        <v>785</v>
      </c>
      <c r="H1482" s="163" t="s">
        <v>32</v>
      </c>
      <c r="I1482" s="163">
        <v>1</v>
      </c>
      <c r="J1482" s="206">
        <v>4649518</v>
      </c>
      <c r="K1482" s="158">
        <f t="shared" ref="K1482:K1483" si="134">I1482*J1482</f>
        <v>4649518</v>
      </c>
      <c r="L1482" s="248"/>
      <c r="M1482" s="202"/>
      <c r="N1482" s="178">
        <v>5</v>
      </c>
      <c r="O1482" s="163" t="s">
        <v>786</v>
      </c>
      <c r="P1482" s="163"/>
      <c r="Q1482" s="163" t="s">
        <v>21</v>
      </c>
      <c r="R1482" s="155" t="s">
        <v>787</v>
      </c>
      <c r="S1482" s="163" t="s">
        <v>60</v>
      </c>
      <c r="T1482" s="163">
        <v>26.259999999999998</v>
      </c>
      <c r="U1482" s="206">
        <v>2076208</v>
      </c>
    </row>
    <row r="1483" spans="1:21" ht="16.5" customHeight="1">
      <c r="A1483" s="233"/>
      <c r="B1483" s="239"/>
      <c r="C1483" s="163">
        <v>6</v>
      </c>
      <c r="D1483" s="163" t="s">
        <v>788</v>
      </c>
      <c r="E1483" s="163"/>
      <c r="F1483" s="163" t="s">
        <v>21</v>
      </c>
      <c r="G1483" s="155" t="s">
        <v>789</v>
      </c>
      <c r="H1483" s="163" t="s">
        <v>32</v>
      </c>
      <c r="I1483" s="163">
        <v>1</v>
      </c>
      <c r="J1483" s="206">
        <v>2630903</v>
      </c>
      <c r="K1483" s="158">
        <f t="shared" si="134"/>
        <v>2630903</v>
      </c>
      <c r="L1483" s="248"/>
      <c r="M1483" s="202"/>
      <c r="N1483" s="337"/>
      <c r="O1483" s="182"/>
      <c r="P1483" s="182"/>
      <c r="Q1483" s="182"/>
      <c r="R1483" s="160"/>
      <c r="S1483" s="253"/>
      <c r="T1483" s="163"/>
      <c r="U1483" s="206"/>
    </row>
    <row r="1484" spans="1:21" ht="16.5" customHeight="1">
      <c r="A1484" s="233"/>
      <c r="B1484" s="239"/>
      <c r="C1484" s="629" t="s">
        <v>41</v>
      </c>
      <c r="D1484" s="630"/>
      <c r="E1484" s="630"/>
      <c r="F1484" s="630"/>
      <c r="G1484" s="630"/>
      <c r="H1484" s="631"/>
      <c r="I1484" s="161"/>
      <c r="J1484" s="206"/>
      <c r="K1484" s="255">
        <f>SUM(K1482:K1483)</f>
        <v>7280421</v>
      </c>
      <c r="L1484" s="248"/>
      <c r="M1484" s="202"/>
      <c r="N1484" s="629" t="s">
        <v>41</v>
      </c>
      <c r="O1484" s="630"/>
      <c r="P1484" s="630"/>
      <c r="Q1484" s="630"/>
      <c r="R1484" s="630"/>
      <c r="S1484" s="631"/>
      <c r="T1484" s="161"/>
      <c r="U1484" s="206"/>
    </row>
    <row r="1485" spans="1:21" ht="16.5" customHeight="1">
      <c r="A1485" s="233"/>
      <c r="B1485" s="239"/>
      <c r="C1485" s="324">
        <v>7</v>
      </c>
      <c r="D1485" s="159" t="s">
        <v>161</v>
      </c>
      <c r="E1485" s="159" t="s">
        <v>21</v>
      </c>
      <c r="F1485" s="159"/>
      <c r="G1485" s="159" t="s">
        <v>206</v>
      </c>
      <c r="H1485" s="159"/>
      <c r="I1485" s="188"/>
      <c r="J1485" s="189"/>
      <c r="K1485" s="190"/>
      <c r="L1485" s="248"/>
      <c r="M1485" s="202"/>
      <c r="N1485" s="159">
        <v>6</v>
      </c>
      <c r="O1485" s="159" t="s">
        <v>790</v>
      </c>
      <c r="P1485" s="159" t="s">
        <v>21</v>
      </c>
      <c r="Q1485" s="159"/>
      <c r="R1485" s="159" t="s">
        <v>413</v>
      </c>
      <c r="S1485" s="159"/>
      <c r="T1485" s="159"/>
      <c r="U1485" s="214"/>
    </row>
    <row r="1486" spans="1:21" ht="16.5" customHeight="1">
      <c r="A1486" s="233"/>
      <c r="B1486" s="239"/>
      <c r="C1486" s="220">
        <v>8</v>
      </c>
      <c r="D1486" s="163" t="s">
        <v>266</v>
      </c>
      <c r="E1486" s="163"/>
      <c r="F1486" s="163" t="s">
        <v>21</v>
      </c>
      <c r="G1486" s="155" t="s">
        <v>267</v>
      </c>
      <c r="H1486" s="163" t="s">
        <v>32</v>
      </c>
      <c r="I1486" s="164">
        <v>1</v>
      </c>
      <c r="J1486" s="167">
        <v>798560</v>
      </c>
      <c r="K1486" s="166">
        <f>I1486*J1486</f>
        <v>798560</v>
      </c>
      <c r="L1486" s="248"/>
      <c r="M1486" s="202"/>
      <c r="N1486" s="178">
        <v>7</v>
      </c>
      <c r="O1486" s="163" t="s">
        <v>791</v>
      </c>
      <c r="P1486" s="163"/>
      <c r="Q1486" s="163" t="s">
        <v>21</v>
      </c>
      <c r="R1486" s="155" t="s">
        <v>792</v>
      </c>
      <c r="S1486" s="163" t="s">
        <v>146</v>
      </c>
      <c r="T1486" s="163">
        <v>1</v>
      </c>
      <c r="U1486" s="206">
        <v>7448643</v>
      </c>
    </row>
    <row r="1487" spans="1:21" ht="16.5" customHeight="1">
      <c r="A1487" s="233"/>
      <c r="B1487" s="239"/>
      <c r="C1487" s="629" t="s">
        <v>41</v>
      </c>
      <c r="D1487" s="630"/>
      <c r="E1487" s="630"/>
      <c r="F1487" s="630"/>
      <c r="G1487" s="630"/>
      <c r="H1487" s="631"/>
      <c r="I1487" s="163"/>
      <c r="J1487" s="163"/>
      <c r="K1487" s="255">
        <f>SUM(K1486)</f>
        <v>798560</v>
      </c>
      <c r="L1487" s="248"/>
      <c r="M1487" s="202"/>
      <c r="N1487" s="178">
        <v>8</v>
      </c>
      <c r="O1487" s="163" t="s">
        <v>793</v>
      </c>
      <c r="P1487" s="163"/>
      <c r="Q1487" s="163" t="s">
        <v>21</v>
      </c>
      <c r="R1487" s="155" t="s">
        <v>794</v>
      </c>
      <c r="S1487" s="163" t="s">
        <v>146</v>
      </c>
      <c r="T1487" s="163">
        <v>1</v>
      </c>
      <c r="U1487" s="206">
        <v>6771494</v>
      </c>
    </row>
    <row r="1488" spans="1:21" ht="16.5" customHeight="1">
      <c r="A1488" s="233"/>
      <c r="B1488" s="239"/>
      <c r="C1488" s="324">
        <v>9</v>
      </c>
      <c r="D1488" s="159" t="s">
        <v>728</v>
      </c>
      <c r="E1488" s="159" t="s">
        <v>21</v>
      </c>
      <c r="F1488" s="159"/>
      <c r="G1488" s="159" t="s">
        <v>729</v>
      </c>
      <c r="H1488" s="159"/>
      <c r="I1488" s="188"/>
      <c r="J1488" s="189"/>
      <c r="K1488" s="190"/>
      <c r="L1488" s="248"/>
      <c r="M1488" s="202"/>
      <c r="N1488" s="178">
        <v>9</v>
      </c>
      <c r="O1488" s="163" t="s">
        <v>552</v>
      </c>
      <c r="P1488" s="163"/>
      <c r="Q1488" s="163" t="s">
        <v>21</v>
      </c>
      <c r="R1488" s="155" t="s">
        <v>795</v>
      </c>
      <c r="S1488" s="163" t="s">
        <v>146</v>
      </c>
      <c r="T1488" s="163">
        <v>1</v>
      </c>
      <c r="U1488" s="206">
        <v>3781819</v>
      </c>
    </row>
    <row r="1489" spans="1:21" ht="16.5" customHeight="1">
      <c r="A1489" s="233"/>
      <c r="B1489" s="239"/>
      <c r="C1489" s="220">
        <v>10</v>
      </c>
      <c r="D1489" s="163" t="s">
        <v>730</v>
      </c>
      <c r="E1489" s="163"/>
      <c r="F1489" s="163" t="s">
        <v>21</v>
      </c>
      <c r="G1489" s="155" t="s">
        <v>731</v>
      </c>
      <c r="H1489" s="163" t="s">
        <v>32</v>
      </c>
      <c r="I1489" s="164">
        <v>1</v>
      </c>
      <c r="J1489" s="167">
        <v>12284149</v>
      </c>
      <c r="K1489" s="166">
        <f>I1489*J1489</f>
        <v>12284149</v>
      </c>
      <c r="L1489" s="248"/>
      <c r="M1489" s="202"/>
      <c r="N1489" s="163">
        <v>10</v>
      </c>
      <c r="O1489" s="163"/>
      <c r="P1489" s="163"/>
      <c r="Q1489" s="163" t="s">
        <v>21</v>
      </c>
      <c r="R1489" s="155" t="s">
        <v>747</v>
      </c>
      <c r="S1489" s="163" t="s">
        <v>712</v>
      </c>
      <c r="T1489" s="163">
        <v>1</v>
      </c>
      <c r="U1489" s="206">
        <v>11788820.084999999</v>
      </c>
    </row>
    <row r="1490" spans="1:21" ht="16.5" customHeight="1">
      <c r="A1490" s="233"/>
      <c r="B1490" s="239"/>
      <c r="C1490" s="629" t="s">
        <v>41</v>
      </c>
      <c r="D1490" s="630"/>
      <c r="E1490" s="630"/>
      <c r="F1490" s="630"/>
      <c r="G1490" s="630"/>
      <c r="H1490" s="631"/>
      <c r="I1490" s="163"/>
      <c r="J1490" s="163"/>
      <c r="K1490" s="255">
        <f>SUM(K1489)</f>
        <v>12284149</v>
      </c>
      <c r="L1490" s="248"/>
      <c r="M1490" s="202"/>
      <c r="N1490" s="629" t="s">
        <v>41</v>
      </c>
      <c r="O1490" s="630"/>
      <c r="P1490" s="630"/>
      <c r="Q1490" s="630"/>
      <c r="R1490" s="630"/>
      <c r="S1490" s="631"/>
      <c r="T1490" s="161"/>
      <c r="U1490" s="206"/>
    </row>
    <row r="1491" spans="1:21" ht="16.5" customHeight="1">
      <c r="A1491" s="233"/>
      <c r="B1491" s="239"/>
      <c r="C1491" s="159">
        <v>11</v>
      </c>
      <c r="D1491" s="159" t="s">
        <v>743</v>
      </c>
      <c r="E1491" s="159" t="s">
        <v>21</v>
      </c>
      <c r="F1491" s="159"/>
      <c r="G1491" s="159" t="s">
        <v>133</v>
      </c>
      <c r="H1491" s="159"/>
      <c r="I1491" s="159"/>
      <c r="J1491" s="214"/>
      <c r="K1491" s="250"/>
      <c r="L1491" s="248"/>
      <c r="M1491" s="202"/>
      <c r="N1491" s="159">
        <v>11</v>
      </c>
      <c r="O1491" s="159" t="s">
        <v>734</v>
      </c>
      <c r="P1491" s="159" t="s">
        <v>21</v>
      </c>
      <c r="Q1491" s="159"/>
      <c r="R1491" s="159" t="s">
        <v>133</v>
      </c>
      <c r="S1491" s="159"/>
      <c r="T1491" s="159"/>
      <c r="U1491" s="214"/>
    </row>
    <row r="1492" spans="1:21" ht="16.5" customHeight="1">
      <c r="A1492" s="233"/>
      <c r="B1492" s="243"/>
      <c r="C1492" s="163">
        <v>12</v>
      </c>
      <c r="D1492" s="163" t="s">
        <v>748</v>
      </c>
      <c r="E1492" s="163"/>
      <c r="F1492" s="163" t="s">
        <v>21</v>
      </c>
      <c r="G1492" s="155" t="s">
        <v>749</v>
      </c>
      <c r="H1492" s="163" t="s">
        <v>32</v>
      </c>
      <c r="I1492" s="163">
        <v>1</v>
      </c>
      <c r="J1492" s="206">
        <v>2942854</v>
      </c>
      <c r="K1492" s="158">
        <f t="shared" ref="K1492:K1493" si="135">I1492*J1492</f>
        <v>2942854</v>
      </c>
      <c r="L1492" s="248"/>
      <c r="M1492" s="202"/>
      <c r="N1492" s="163">
        <v>12</v>
      </c>
      <c r="O1492" s="163"/>
      <c r="P1492" s="163"/>
      <c r="Q1492" s="163" t="s">
        <v>21</v>
      </c>
      <c r="R1492" s="155" t="s">
        <v>742</v>
      </c>
      <c r="S1492" s="163" t="s">
        <v>712</v>
      </c>
      <c r="T1492" s="163">
        <v>1</v>
      </c>
      <c r="U1492" s="206">
        <v>3223269</v>
      </c>
    </row>
    <row r="1493" spans="1:21" ht="16.5" customHeight="1">
      <c r="A1493" s="233"/>
      <c r="B1493" s="243"/>
      <c r="C1493" s="163">
        <v>13</v>
      </c>
      <c r="D1493" s="163" t="s">
        <v>217</v>
      </c>
      <c r="E1493" s="163"/>
      <c r="F1493" s="163" t="s">
        <v>21</v>
      </c>
      <c r="G1493" s="155" t="s">
        <v>218</v>
      </c>
      <c r="H1493" s="163" t="s">
        <v>32</v>
      </c>
      <c r="I1493" s="163">
        <v>1</v>
      </c>
      <c r="J1493" s="206">
        <v>3293886</v>
      </c>
      <c r="K1493" s="158">
        <f t="shared" si="135"/>
        <v>3293886</v>
      </c>
      <c r="L1493" s="248"/>
      <c r="M1493" s="202"/>
      <c r="N1493" s="163">
        <v>13</v>
      </c>
      <c r="O1493" s="163" t="s">
        <v>796</v>
      </c>
      <c r="P1493" s="163"/>
      <c r="Q1493" s="163" t="s">
        <v>21</v>
      </c>
      <c r="R1493" s="155" t="s">
        <v>797</v>
      </c>
      <c r="S1493" s="163" t="s">
        <v>712</v>
      </c>
      <c r="T1493" s="163">
        <v>1</v>
      </c>
      <c r="U1493" s="206">
        <v>4608200.8</v>
      </c>
    </row>
    <row r="1494" spans="1:21" ht="16.5" customHeight="1">
      <c r="A1494" s="233"/>
      <c r="B1494" s="239"/>
      <c r="C1494" s="629" t="s">
        <v>41</v>
      </c>
      <c r="D1494" s="630"/>
      <c r="E1494" s="630"/>
      <c r="F1494" s="630"/>
      <c r="G1494" s="630"/>
      <c r="H1494" s="631"/>
      <c r="I1494" s="161"/>
      <c r="J1494" s="206"/>
      <c r="K1494" s="255">
        <f>SUM(K1492:K1493)</f>
        <v>6236740</v>
      </c>
      <c r="L1494" s="248"/>
      <c r="M1494" s="202"/>
      <c r="N1494" s="629" t="s">
        <v>41</v>
      </c>
      <c r="O1494" s="630"/>
      <c r="P1494" s="630"/>
      <c r="Q1494" s="630"/>
      <c r="R1494" s="630"/>
      <c r="S1494" s="631"/>
      <c r="T1494" s="161"/>
      <c r="U1494" s="206"/>
    </row>
    <row r="1495" spans="1:21" ht="16.5" customHeight="1">
      <c r="A1495" s="233"/>
      <c r="B1495" s="239"/>
      <c r="C1495" s="324">
        <v>14</v>
      </c>
      <c r="D1495" s="159" t="s">
        <v>442</v>
      </c>
      <c r="E1495" s="159" t="s">
        <v>21</v>
      </c>
      <c r="F1495" s="159"/>
      <c r="G1495" s="159" t="s">
        <v>413</v>
      </c>
      <c r="H1495" s="159"/>
      <c r="I1495" s="188"/>
      <c r="J1495" s="189"/>
      <c r="K1495" s="190"/>
      <c r="L1495" s="248"/>
      <c r="M1495" s="202"/>
      <c r="N1495" s="203"/>
      <c r="O1495" s="203"/>
      <c r="P1495" s="203"/>
      <c r="Q1495" s="203"/>
      <c r="R1495" s="203"/>
      <c r="S1495" s="203"/>
      <c r="T1495" s="191"/>
      <c r="U1495" s="211"/>
    </row>
    <row r="1496" spans="1:21" ht="16.5" customHeight="1">
      <c r="A1496" s="233"/>
      <c r="B1496" s="239"/>
      <c r="C1496" s="220">
        <v>15</v>
      </c>
      <c r="D1496" s="163" t="s">
        <v>798</v>
      </c>
      <c r="E1496" s="163"/>
      <c r="F1496" s="163" t="s">
        <v>21</v>
      </c>
      <c r="G1496" s="155" t="s">
        <v>799</v>
      </c>
      <c r="H1496" s="163" t="s">
        <v>32</v>
      </c>
      <c r="I1496" s="164">
        <v>1</v>
      </c>
      <c r="J1496" s="167">
        <v>4470136</v>
      </c>
      <c r="K1496" s="166">
        <f>I1496*J1496</f>
        <v>4470136</v>
      </c>
      <c r="L1496" s="248"/>
      <c r="M1496" s="202"/>
      <c r="N1496" s="203"/>
      <c r="O1496" s="203"/>
      <c r="P1496" s="203"/>
      <c r="Q1496" s="203"/>
      <c r="R1496" s="203"/>
      <c r="S1496" s="203"/>
      <c r="T1496" s="191"/>
      <c r="U1496" s="211"/>
    </row>
    <row r="1497" spans="1:21" ht="16.5" customHeight="1">
      <c r="A1497" s="233"/>
      <c r="B1497" s="239"/>
      <c r="C1497" s="629" t="s">
        <v>41</v>
      </c>
      <c r="D1497" s="630"/>
      <c r="E1497" s="630"/>
      <c r="F1497" s="630"/>
      <c r="G1497" s="630"/>
      <c r="H1497" s="631"/>
      <c r="I1497" s="163"/>
      <c r="J1497" s="163"/>
      <c r="K1497" s="255">
        <f>SUM(K1496)</f>
        <v>4470136</v>
      </c>
      <c r="L1497" s="248"/>
      <c r="M1497" s="202"/>
      <c r="N1497" s="203"/>
      <c r="O1497" s="203"/>
      <c r="P1497" s="203"/>
      <c r="Q1497" s="203"/>
      <c r="R1497" s="203"/>
      <c r="S1497" s="203"/>
      <c r="T1497" s="191"/>
      <c r="U1497" s="211"/>
    </row>
    <row r="1498" spans="1:21" ht="16.5" customHeight="1">
      <c r="A1498" s="233"/>
      <c r="B1498" s="239"/>
      <c r="C1498" s="632" t="s">
        <v>52</v>
      </c>
      <c r="D1498" s="633"/>
      <c r="E1498" s="633"/>
      <c r="F1498" s="633"/>
      <c r="G1498" s="633"/>
      <c r="H1498" s="633"/>
      <c r="I1498" s="633"/>
      <c r="J1498" s="634"/>
      <c r="K1498" s="256">
        <f>ROUND(K1480+K1484+K1490+K1494+K1487+K1497,0)</f>
        <v>87882019</v>
      </c>
      <c r="L1498" s="248"/>
      <c r="M1498" s="202"/>
      <c r="N1498" s="632" t="s">
        <v>52</v>
      </c>
      <c r="O1498" s="633"/>
      <c r="P1498" s="633"/>
      <c r="Q1498" s="633"/>
      <c r="R1498" s="633"/>
      <c r="S1498" s="633"/>
      <c r="T1498" s="633"/>
      <c r="U1498" s="634"/>
    </row>
    <row r="1499" spans="1:21" ht="16.5" customHeight="1">
      <c r="A1499" s="233"/>
      <c r="B1499" s="239"/>
      <c r="C1499" s="257"/>
      <c r="D1499" s="257"/>
      <c r="E1499" s="257"/>
      <c r="F1499" s="257"/>
      <c r="G1499" s="257"/>
      <c r="H1499" s="257"/>
      <c r="I1499" s="257"/>
      <c r="J1499" s="257"/>
      <c r="K1499" s="258"/>
      <c r="L1499" s="248"/>
      <c r="M1499" s="202"/>
      <c r="N1499" s="257"/>
      <c r="O1499" s="257"/>
      <c r="P1499" s="257"/>
      <c r="Q1499" s="257"/>
      <c r="R1499" s="257"/>
      <c r="S1499" s="257"/>
      <c r="T1499" s="257"/>
      <c r="U1499" s="257"/>
    </row>
    <row r="1500" spans="1:21" ht="16.5" customHeight="1">
      <c r="A1500" s="233"/>
      <c r="B1500" s="247">
        <v>26</v>
      </c>
      <c r="C1500" s="647" t="s">
        <v>800</v>
      </c>
      <c r="D1500" s="633"/>
      <c r="E1500" s="633"/>
      <c r="F1500" s="633"/>
      <c r="G1500" s="633"/>
      <c r="H1500" s="633"/>
      <c r="I1500" s="633"/>
      <c r="J1500" s="633"/>
      <c r="K1500" s="633"/>
      <c r="L1500" s="248"/>
      <c r="M1500" s="202"/>
      <c r="N1500" s="647" t="s">
        <v>800</v>
      </c>
      <c r="O1500" s="633"/>
      <c r="P1500" s="633"/>
      <c r="Q1500" s="633"/>
      <c r="R1500" s="633"/>
      <c r="S1500" s="633"/>
      <c r="T1500" s="633"/>
      <c r="U1500" s="633"/>
    </row>
    <row r="1501" spans="1:21" ht="16.5" customHeight="1">
      <c r="A1501" s="233"/>
      <c r="B1501" s="239"/>
      <c r="C1501" s="644" t="s">
        <v>10</v>
      </c>
      <c r="D1501" s="645"/>
      <c r="E1501" s="645"/>
      <c r="F1501" s="645"/>
      <c r="G1501" s="645"/>
      <c r="H1501" s="645"/>
      <c r="I1501" s="645"/>
      <c r="J1501" s="645"/>
      <c r="K1501" s="646"/>
      <c r="L1501" s="248"/>
      <c r="M1501" s="202"/>
      <c r="N1501" s="644" t="s">
        <v>10</v>
      </c>
      <c r="O1501" s="645"/>
      <c r="P1501" s="645"/>
      <c r="Q1501" s="645"/>
      <c r="R1501" s="645"/>
      <c r="S1501" s="645"/>
      <c r="T1501" s="645"/>
      <c r="U1501" s="646"/>
    </row>
    <row r="1502" spans="1:21" ht="16.5" customHeight="1">
      <c r="A1502" s="233"/>
      <c r="B1502" s="239"/>
      <c r="C1502" s="641" t="s">
        <v>11</v>
      </c>
      <c r="D1502" s="635" t="s">
        <v>12</v>
      </c>
      <c r="E1502" s="637" t="s">
        <v>13</v>
      </c>
      <c r="F1502" s="638"/>
      <c r="G1502" s="641" t="s">
        <v>14</v>
      </c>
      <c r="H1502" s="635" t="s">
        <v>15</v>
      </c>
      <c r="I1502" s="635" t="s">
        <v>16</v>
      </c>
      <c r="J1502" s="643" t="s">
        <v>17</v>
      </c>
      <c r="K1502" s="648" t="s">
        <v>18</v>
      </c>
      <c r="L1502" s="248"/>
      <c r="M1502" s="202"/>
      <c r="N1502" s="641" t="s">
        <v>11</v>
      </c>
      <c r="O1502" s="635" t="s">
        <v>12</v>
      </c>
      <c r="P1502" s="637" t="s">
        <v>13</v>
      </c>
      <c r="Q1502" s="638"/>
      <c r="R1502" s="641" t="s">
        <v>14</v>
      </c>
      <c r="S1502" s="635" t="s">
        <v>15</v>
      </c>
      <c r="T1502" s="635" t="s">
        <v>16</v>
      </c>
      <c r="U1502" s="643" t="s">
        <v>17</v>
      </c>
    </row>
    <row r="1503" spans="1:21" ht="16.5" customHeight="1">
      <c r="A1503" s="233"/>
      <c r="B1503" s="239"/>
      <c r="C1503" s="642"/>
      <c r="D1503" s="636"/>
      <c r="E1503" s="154" t="s">
        <v>19</v>
      </c>
      <c r="F1503" s="154" t="s">
        <v>20</v>
      </c>
      <c r="G1503" s="642"/>
      <c r="H1503" s="636"/>
      <c r="I1503" s="636"/>
      <c r="J1503" s="636"/>
      <c r="K1503" s="649"/>
      <c r="L1503" s="248"/>
      <c r="M1503" s="202"/>
      <c r="N1503" s="642"/>
      <c r="O1503" s="636"/>
      <c r="P1503" s="154" t="s">
        <v>19</v>
      </c>
      <c r="Q1503" s="154" t="s">
        <v>20</v>
      </c>
      <c r="R1503" s="642"/>
      <c r="S1503" s="636"/>
      <c r="T1503" s="636"/>
      <c r="U1503" s="636"/>
    </row>
    <row r="1504" spans="1:21" ht="18.75" customHeight="1">
      <c r="A1504" s="233"/>
      <c r="B1504" s="239"/>
      <c r="C1504" s="360">
        <v>1</v>
      </c>
      <c r="D1504" s="357" t="s">
        <v>336</v>
      </c>
      <c r="E1504" s="159" t="s">
        <v>21</v>
      </c>
      <c r="F1504" s="361"/>
      <c r="G1504" s="159" t="s">
        <v>337</v>
      </c>
      <c r="H1504" s="361"/>
      <c r="I1504" s="215"/>
      <c r="J1504" s="216"/>
      <c r="K1504" s="217"/>
      <c r="L1504" s="248"/>
      <c r="M1504" s="202"/>
      <c r="N1504" s="360">
        <v>1</v>
      </c>
      <c r="O1504" s="357">
        <v>4</v>
      </c>
      <c r="P1504" s="159" t="s">
        <v>21</v>
      </c>
      <c r="Q1504" s="361"/>
      <c r="R1504" s="159" t="s">
        <v>227</v>
      </c>
      <c r="S1504" s="361"/>
      <c r="T1504" s="215"/>
      <c r="U1504" s="216"/>
    </row>
    <row r="1505" spans="1:21" ht="24" customHeight="1">
      <c r="A1505" s="233"/>
      <c r="B1505" s="239"/>
      <c r="C1505" s="220">
        <v>2</v>
      </c>
      <c r="D1505" s="163" t="s">
        <v>338</v>
      </c>
      <c r="E1505" s="163"/>
      <c r="F1505" s="163" t="s">
        <v>21</v>
      </c>
      <c r="G1505" s="155" t="s">
        <v>339</v>
      </c>
      <c r="H1505" s="163" t="s">
        <v>73</v>
      </c>
      <c r="I1505" s="164">
        <v>939.88999999999987</v>
      </c>
      <c r="J1505" s="167">
        <v>8298</v>
      </c>
      <c r="K1505" s="166">
        <f>I1505*J1505</f>
        <v>7799207.2199999988</v>
      </c>
      <c r="L1505" s="248"/>
      <c r="M1505" s="202"/>
      <c r="N1505" s="220">
        <v>2</v>
      </c>
      <c r="O1505" s="163">
        <v>4.0999999999999996</v>
      </c>
      <c r="P1505" s="163"/>
      <c r="Q1505" s="163" t="s">
        <v>21</v>
      </c>
      <c r="R1505" s="155" t="s">
        <v>767</v>
      </c>
      <c r="S1505" s="163" t="s">
        <v>73</v>
      </c>
      <c r="T1505" s="164">
        <v>939.88999999999987</v>
      </c>
      <c r="U1505" s="167">
        <v>13594</v>
      </c>
    </row>
    <row r="1506" spans="1:21" ht="16.5" customHeight="1">
      <c r="A1506" s="233"/>
      <c r="B1506" s="239"/>
      <c r="C1506" s="629" t="s">
        <v>41</v>
      </c>
      <c r="D1506" s="630"/>
      <c r="E1506" s="630"/>
      <c r="F1506" s="630"/>
      <c r="G1506" s="630"/>
      <c r="H1506" s="631"/>
      <c r="I1506" s="163"/>
      <c r="J1506" s="163"/>
      <c r="K1506" s="255">
        <f>SUM(K1505)</f>
        <v>7799207.2199999988</v>
      </c>
      <c r="L1506" s="248"/>
      <c r="M1506" s="202"/>
      <c r="N1506" s="629" t="s">
        <v>41</v>
      </c>
      <c r="O1506" s="630"/>
      <c r="P1506" s="630"/>
      <c r="Q1506" s="630"/>
      <c r="R1506" s="630"/>
      <c r="S1506" s="631"/>
      <c r="T1506" s="163"/>
      <c r="U1506" s="163"/>
    </row>
    <row r="1507" spans="1:21" ht="16.5" customHeight="1">
      <c r="A1507" s="233"/>
      <c r="B1507" s="239"/>
      <c r="C1507" s="324">
        <v>3</v>
      </c>
      <c r="D1507" s="249">
        <v>2.2000000000000002</v>
      </c>
      <c r="E1507" s="159" t="s">
        <v>21</v>
      </c>
      <c r="F1507" s="159"/>
      <c r="G1507" s="159" t="s">
        <v>183</v>
      </c>
      <c r="H1507" s="159"/>
      <c r="I1507" s="188"/>
      <c r="J1507" s="189"/>
      <c r="K1507" s="190"/>
      <c r="L1507" s="248"/>
      <c r="M1507" s="202"/>
      <c r="N1507" s="324">
        <v>3</v>
      </c>
      <c r="O1507" s="249"/>
      <c r="P1507" s="159" t="s">
        <v>21</v>
      </c>
      <c r="Q1507" s="159"/>
      <c r="R1507" s="159" t="s">
        <v>22</v>
      </c>
      <c r="S1507" s="159"/>
      <c r="T1507" s="188"/>
      <c r="U1507" s="189"/>
    </row>
    <row r="1508" spans="1:21" ht="36" customHeight="1">
      <c r="A1508" s="233"/>
      <c r="B1508" s="239"/>
      <c r="C1508" s="220">
        <v>4</v>
      </c>
      <c r="D1508" s="163" t="s">
        <v>289</v>
      </c>
      <c r="E1508" s="163"/>
      <c r="F1508" s="163" t="s">
        <v>21</v>
      </c>
      <c r="G1508" s="155" t="s">
        <v>290</v>
      </c>
      <c r="H1508" s="163" t="s">
        <v>85</v>
      </c>
      <c r="I1508" s="164">
        <v>262.96199999999999</v>
      </c>
      <c r="J1508" s="167">
        <v>54921</v>
      </c>
      <c r="K1508" s="166">
        <f t="shared" ref="K1508:K1511" si="136">I1508*J1508</f>
        <v>14442136.002</v>
      </c>
      <c r="L1508" s="248"/>
      <c r="M1508" s="202"/>
      <c r="N1508" s="220">
        <v>4</v>
      </c>
      <c r="O1508" s="163">
        <v>1.1100000000000001</v>
      </c>
      <c r="P1508" s="163"/>
      <c r="Q1508" s="163" t="s">
        <v>21</v>
      </c>
      <c r="R1508" s="155" t="s">
        <v>232</v>
      </c>
      <c r="S1508" s="163" t="s">
        <v>88</v>
      </c>
      <c r="T1508" s="164">
        <v>262.96199999999999</v>
      </c>
      <c r="U1508" s="167">
        <v>54921.599999999999</v>
      </c>
    </row>
    <row r="1509" spans="1:21" ht="26.25" customHeight="1">
      <c r="A1509" s="233"/>
      <c r="B1509" s="239"/>
      <c r="C1509" s="163">
        <v>5</v>
      </c>
      <c r="D1509" s="163" t="s">
        <v>83</v>
      </c>
      <c r="E1509" s="163"/>
      <c r="F1509" s="163" t="s">
        <v>21</v>
      </c>
      <c r="G1509" s="155" t="s">
        <v>84</v>
      </c>
      <c r="H1509" s="163" t="s">
        <v>85</v>
      </c>
      <c r="I1509" s="164">
        <v>175.30599999999995</v>
      </c>
      <c r="J1509" s="167">
        <v>20619</v>
      </c>
      <c r="K1509" s="166">
        <f t="shared" si="136"/>
        <v>3614634.4139999989</v>
      </c>
      <c r="L1509" s="248"/>
      <c r="M1509" s="202"/>
      <c r="N1509" s="163">
        <v>5</v>
      </c>
      <c r="O1509" s="163" t="s">
        <v>86</v>
      </c>
      <c r="P1509" s="163"/>
      <c r="Q1509" s="163" t="s">
        <v>21</v>
      </c>
      <c r="R1509" s="155" t="s">
        <v>84</v>
      </c>
      <c r="S1509" s="163" t="s">
        <v>88</v>
      </c>
      <c r="T1509" s="164">
        <v>175.30599999999995</v>
      </c>
      <c r="U1509" s="167">
        <v>20619</v>
      </c>
    </row>
    <row r="1510" spans="1:21" ht="34.5" customHeight="1">
      <c r="A1510" s="233"/>
      <c r="B1510" s="243"/>
      <c r="C1510" s="163">
        <v>6</v>
      </c>
      <c r="D1510" s="163" t="s">
        <v>472</v>
      </c>
      <c r="E1510" s="163"/>
      <c r="F1510" s="163" t="s">
        <v>21</v>
      </c>
      <c r="G1510" s="155" t="s">
        <v>473</v>
      </c>
      <c r="H1510" s="163" t="s">
        <v>85</v>
      </c>
      <c r="I1510" s="164">
        <v>56.25</v>
      </c>
      <c r="J1510" s="167">
        <v>109981</v>
      </c>
      <c r="K1510" s="166">
        <f t="shared" si="136"/>
        <v>6186431.25</v>
      </c>
      <c r="L1510" s="248"/>
      <c r="M1510" s="202"/>
      <c r="N1510" s="220"/>
      <c r="O1510" s="182"/>
      <c r="P1510" s="182"/>
      <c r="Q1510" s="182"/>
      <c r="R1510" s="160"/>
      <c r="S1510" s="253"/>
      <c r="T1510" s="164"/>
      <c r="U1510" s="167"/>
    </row>
    <row r="1511" spans="1:21" ht="34.5" customHeight="1">
      <c r="A1511" s="233"/>
      <c r="B1511" s="243"/>
      <c r="C1511" s="163">
        <v>7</v>
      </c>
      <c r="D1511" s="163" t="s">
        <v>470</v>
      </c>
      <c r="E1511" s="163"/>
      <c r="F1511" s="163" t="s">
        <v>21</v>
      </c>
      <c r="G1511" s="155" t="s">
        <v>471</v>
      </c>
      <c r="H1511" s="163" t="s">
        <v>85</v>
      </c>
      <c r="I1511" s="164">
        <v>56.25</v>
      </c>
      <c r="J1511" s="167">
        <v>113900</v>
      </c>
      <c r="K1511" s="166">
        <f t="shared" si="136"/>
        <v>6406875</v>
      </c>
      <c r="L1511" s="248"/>
      <c r="M1511" s="202"/>
      <c r="N1511" s="220"/>
      <c r="O1511" s="182"/>
      <c r="P1511" s="182"/>
      <c r="Q1511" s="182"/>
      <c r="R1511" s="160"/>
      <c r="S1511" s="253"/>
      <c r="T1511" s="164"/>
      <c r="U1511" s="167"/>
    </row>
    <row r="1512" spans="1:21" ht="16.5" customHeight="1">
      <c r="A1512" s="233"/>
      <c r="B1512" s="239"/>
      <c r="C1512" s="629" t="s">
        <v>41</v>
      </c>
      <c r="D1512" s="630"/>
      <c r="E1512" s="630"/>
      <c r="F1512" s="630"/>
      <c r="G1512" s="630"/>
      <c r="H1512" s="631"/>
      <c r="I1512" s="163"/>
      <c r="J1512" s="163"/>
      <c r="K1512" s="255">
        <f>SUM(K1508:K1511)</f>
        <v>30650076.666000001</v>
      </c>
      <c r="L1512" s="248"/>
      <c r="M1512" s="202"/>
      <c r="N1512" s="629" t="s">
        <v>41</v>
      </c>
      <c r="O1512" s="630"/>
      <c r="P1512" s="630"/>
      <c r="Q1512" s="630"/>
      <c r="R1512" s="630"/>
      <c r="S1512" s="631"/>
      <c r="T1512" s="163"/>
      <c r="U1512" s="163"/>
    </row>
    <row r="1513" spans="1:21" ht="41.25" customHeight="1">
      <c r="A1513" s="233"/>
      <c r="B1513" s="239"/>
      <c r="C1513" s="324">
        <v>8</v>
      </c>
      <c r="D1513" s="249">
        <v>2.2999999999999998</v>
      </c>
      <c r="E1513" s="159" t="s">
        <v>21</v>
      </c>
      <c r="F1513" s="159"/>
      <c r="G1513" s="159" t="s">
        <v>89</v>
      </c>
      <c r="H1513" s="159"/>
      <c r="I1513" s="188"/>
      <c r="J1513" s="189"/>
      <c r="K1513" s="190"/>
      <c r="L1513" s="248"/>
      <c r="M1513" s="202"/>
      <c r="N1513" s="324">
        <v>6</v>
      </c>
      <c r="O1513" s="249">
        <v>2.2999999999999998</v>
      </c>
      <c r="P1513" s="159" t="s">
        <v>21</v>
      </c>
      <c r="Q1513" s="159"/>
      <c r="R1513" s="159" t="s">
        <v>89</v>
      </c>
      <c r="S1513" s="159"/>
      <c r="T1513" s="188"/>
      <c r="U1513" s="189"/>
    </row>
    <row r="1514" spans="1:21" ht="26.25" customHeight="1">
      <c r="A1514" s="233"/>
      <c r="B1514" s="239"/>
      <c r="C1514" s="220">
        <v>9</v>
      </c>
      <c r="D1514" s="325" t="s">
        <v>90</v>
      </c>
      <c r="E1514" s="163"/>
      <c r="F1514" s="163" t="s">
        <v>21</v>
      </c>
      <c r="G1514" s="155" t="s">
        <v>91</v>
      </c>
      <c r="H1514" s="163" t="s">
        <v>73</v>
      </c>
      <c r="I1514" s="164">
        <v>389.125</v>
      </c>
      <c r="J1514" s="167">
        <v>5350</v>
      </c>
      <c r="K1514" s="166">
        <f t="shared" ref="K1514:K1516" si="137">I1514*J1514</f>
        <v>2081818.75</v>
      </c>
      <c r="L1514" s="248"/>
      <c r="M1514" s="202"/>
      <c r="N1514" s="220">
        <v>7</v>
      </c>
      <c r="O1514" s="325">
        <v>1.4</v>
      </c>
      <c r="P1514" s="163"/>
      <c r="Q1514" s="163" t="s">
        <v>21</v>
      </c>
      <c r="R1514" s="155" t="s">
        <v>689</v>
      </c>
      <c r="S1514" s="163" t="s">
        <v>73</v>
      </c>
      <c r="T1514" s="164">
        <v>389.125</v>
      </c>
      <c r="U1514" s="167">
        <v>43302.400000000001</v>
      </c>
    </row>
    <row r="1515" spans="1:21" ht="26.25" customHeight="1">
      <c r="A1515" s="233"/>
      <c r="B1515" s="239"/>
      <c r="C1515" s="163">
        <v>10</v>
      </c>
      <c r="D1515" s="325" t="s">
        <v>93</v>
      </c>
      <c r="E1515" s="163"/>
      <c r="F1515" s="163" t="s">
        <v>21</v>
      </c>
      <c r="G1515" s="155" t="s">
        <v>94</v>
      </c>
      <c r="H1515" s="163" t="s">
        <v>95</v>
      </c>
      <c r="I1515" s="164">
        <v>9339</v>
      </c>
      <c r="J1515" s="167">
        <v>1392</v>
      </c>
      <c r="K1515" s="166">
        <f t="shared" si="137"/>
        <v>12999888</v>
      </c>
      <c r="L1515" s="248"/>
      <c r="M1515" s="202"/>
      <c r="N1515" s="220"/>
      <c r="O1515" s="362"/>
      <c r="P1515" s="182"/>
      <c r="Q1515" s="182"/>
      <c r="R1515" s="160"/>
      <c r="S1515" s="253"/>
      <c r="T1515" s="164"/>
      <c r="U1515" s="167"/>
    </row>
    <row r="1516" spans="1:21" ht="33.75" customHeight="1">
      <c r="A1516" s="233"/>
      <c r="B1516" s="239"/>
      <c r="C1516" s="163">
        <v>11</v>
      </c>
      <c r="D1516" s="325" t="s">
        <v>98</v>
      </c>
      <c r="E1516" s="163"/>
      <c r="F1516" s="163" t="s">
        <v>21</v>
      </c>
      <c r="G1516" s="155" t="s">
        <v>99</v>
      </c>
      <c r="H1516" s="163" t="s">
        <v>73</v>
      </c>
      <c r="I1516" s="164">
        <v>389.125</v>
      </c>
      <c r="J1516" s="167">
        <v>3571</v>
      </c>
      <c r="K1516" s="166">
        <f t="shared" si="137"/>
        <v>1389565.375</v>
      </c>
      <c r="L1516" s="248"/>
      <c r="M1516" s="202"/>
      <c r="N1516" s="220"/>
      <c r="O1516" s="362"/>
      <c r="P1516" s="182"/>
      <c r="Q1516" s="182"/>
      <c r="R1516" s="160"/>
      <c r="S1516" s="253"/>
      <c r="T1516" s="164"/>
      <c r="U1516" s="167"/>
    </row>
    <row r="1517" spans="1:21" ht="16.5" customHeight="1">
      <c r="A1517" s="233"/>
      <c r="B1517" s="239"/>
      <c r="C1517" s="629" t="s">
        <v>41</v>
      </c>
      <c r="D1517" s="630"/>
      <c r="E1517" s="630"/>
      <c r="F1517" s="630"/>
      <c r="G1517" s="630"/>
      <c r="H1517" s="631"/>
      <c r="I1517" s="163"/>
      <c r="J1517" s="163"/>
      <c r="K1517" s="255">
        <f>SUM(K1514:K1516)</f>
        <v>16471272.125</v>
      </c>
      <c r="L1517" s="248"/>
      <c r="M1517" s="202"/>
      <c r="N1517" s="629" t="s">
        <v>41</v>
      </c>
      <c r="O1517" s="630"/>
      <c r="P1517" s="630"/>
      <c r="Q1517" s="630"/>
      <c r="R1517" s="630"/>
      <c r="S1517" s="631"/>
      <c r="T1517" s="163"/>
      <c r="U1517" s="163"/>
    </row>
    <row r="1518" spans="1:21" ht="16.5" customHeight="1">
      <c r="A1518" s="233"/>
      <c r="B1518" s="239"/>
      <c r="C1518" s="324">
        <v>12</v>
      </c>
      <c r="D1518" s="249">
        <v>2.5</v>
      </c>
      <c r="E1518" s="159" t="s">
        <v>21</v>
      </c>
      <c r="F1518" s="159"/>
      <c r="G1518" s="159" t="s">
        <v>291</v>
      </c>
      <c r="H1518" s="159"/>
      <c r="I1518" s="188"/>
      <c r="J1518" s="189"/>
      <c r="K1518" s="190"/>
      <c r="L1518" s="248"/>
      <c r="M1518" s="202"/>
      <c r="N1518" s="324">
        <v>8</v>
      </c>
      <c r="O1518" s="249">
        <v>5</v>
      </c>
      <c r="P1518" s="159" t="s">
        <v>21</v>
      </c>
      <c r="Q1518" s="159"/>
      <c r="R1518" s="159" t="s">
        <v>107</v>
      </c>
      <c r="S1518" s="159"/>
      <c r="T1518" s="188"/>
      <c r="U1518" s="189"/>
    </row>
    <row r="1519" spans="1:21" ht="21.75" customHeight="1">
      <c r="A1519" s="233"/>
      <c r="B1519" s="239"/>
      <c r="C1519" s="220">
        <v>13</v>
      </c>
      <c r="D1519" s="325" t="s">
        <v>292</v>
      </c>
      <c r="E1519" s="163"/>
      <c r="F1519" s="163" t="s">
        <v>21</v>
      </c>
      <c r="G1519" s="155" t="s">
        <v>293</v>
      </c>
      <c r="H1519" s="163" t="s">
        <v>73</v>
      </c>
      <c r="I1519" s="164">
        <v>22.5</v>
      </c>
      <c r="J1519" s="167">
        <v>40659</v>
      </c>
      <c r="K1519" s="166">
        <f t="shared" ref="K1519:K1520" si="138">I1519*J1519</f>
        <v>914827.5</v>
      </c>
      <c r="L1519" s="248"/>
      <c r="M1519" s="202"/>
      <c r="N1519" s="220">
        <v>9</v>
      </c>
      <c r="O1519" s="325">
        <v>5.5</v>
      </c>
      <c r="P1519" s="163"/>
      <c r="Q1519" s="163" t="s">
        <v>21</v>
      </c>
      <c r="R1519" s="155" t="s">
        <v>110</v>
      </c>
      <c r="S1519" s="163" t="s">
        <v>73</v>
      </c>
      <c r="T1519" s="164">
        <v>361</v>
      </c>
      <c r="U1519" s="167">
        <v>535504</v>
      </c>
    </row>
    <row r="1520" spans="1:21" ht="21.75" customHeight="1">
      <c r="A1520" s="233"/>
      <c r="B1520" s="239"/>
      <c r="C1520" s="163">
        <v>14</v>
      </c>
      <c r="D1520" s="325" t="s">
        <v>390</v>
      </c>
      <c r="E1520" s="163"/>
      <c r="F1520" s="163" t="s">
        <v>21</v>
      </c>
      <c r="G1520" s="155" t="s">
        <v>391</v>
      </c>
      <c r="H1520" s="163" t="s">
        <v>73</v>
      </c>
      <c r="I1520" s="164">
        <v>5.625</v>
      </c>
      <c r="J1520" s="167">
        <v>55511</v>
      </c>
      <c r="K1520" s="166">
        <f t="shared" si="138"/>
        <v>312249.375</v>
      </c>
      <c r="L1520" s="248"/>
      <c r="M1520" s="202"/>
      <c r="N1520" s="220"/>
      <c r="O1520" s="362"/>
      <c r="P1520" s="182"/>
      <c r="Q1520" s="182"/>
      <c r="R1520" s="160"/>
      <c r="S1520" s="253"/>
      <c r="T1520" s="164"/>
      <c r="U1520" s="167"/>
    </row>
    <row r="1521" spans="1:21" ht="16.5" customHeight="1">
      <c r="A1521" s="233"/>
      <c r="B1521" s="239"/>
      <c r="C1521" s="629" t="s">
        <v>41</v>
      </c>
      <c r="D1521" s="630"/>
      <c r="E1521" s="630"/>
      <c r="F1521" s="630"/>
      <c r="G1521" s="630"/>
      <c r="H1521" s="631"/>
      <c r="I1521" s="163"/>
      <c r="J1521" s="163"/>
      <c r="K1521" s="255">
        <f>SUM(K1519:K1520)</f>
        <v>1227076.875</v>
      </c>
      <c r="L1521" s="248"/>
      <c r="M1521" s="202"/>
      <c r="N1521" s="629" t="s">
        <v>41</v>
      </c>
      <c r="O1521" s="630"/>
      <c r="P1521" s="630"/>
      <c r="Q1521" s="630"/>
      <c r="R1521" s="630"/>
      <c r="S1521" s="631"/>
      <c r="T1521" s="163"/>
      <c r="U1521" s="163"/>
    </row>
    <row r="1522" spans="1:21" ht="16.5" customHeight="1">
      <c r="A1522" s="233"/>
      <c r="B1522" s="239"/>
      <c r="C1522" s="324">
        <v>15</v>
      </c>
      <c r="D1522" s="249" t="s">
        <v>105</v>
      </c>
      <c r="E1522" s="159" t="s">
        <v>21</v>
      </c>
      <c r="F1522" s="159"/>
      <c r="G1522" s="159" t="s">
        <v>106</v>
      </c>
      <c r="H1522" s="159"/>
      <c r="I1522" s="188"/>
      <c r="J1522" s="189"/>
      <c r="K1522" s="190"/>
      <c r="L1522" s="248"/>
      <c r="M1522" s="202"/>
      <c r="N1522" s="324">
        <v>10</v>
      </c>
      <c r="O1522" s="249">
        <v>3.3</v>
      </c>
      <c r="P1522" s="159" t="s">
        <v>21</v>
      </c>
      <c r="Q1522" s="159"/>
      <c r="R1522" s="159" t="s">
        <v>111</v>
      </c>
      <c r="S1522" s="159"/>
      <c r="T1522" s="188"/>
      <c r="U1522" s="189"/>
    </row>
    <row r="1523" spans="1:21" ht="38.25" customHeight="1">
      <c r="A1523" s="233"/>
      <c r="B1523" s="243"/>
      <c r="C1523" s="220">
        <v>16</v>
      </c>
      <c r="D1523" s="325" t="s">
        <v>108</v>
      </c>
      <c r="E1523" s="163"/>
      <c r="F1523" s="163" t="s">
        <v>21</v>
      </c>
      <c r="G1523" s="155" t="s">
        <v>109</v>
      </c>
      <c r="H1523" s="163" t="s">
        <v>73</v>
      </c>
      <c r="I1523" s="164">
        <v>361</v>
      </c>
      <c r="J1523" s="167">
        <v>535504</v>
      </c>
      <c r="K1523" s="166">
        <f>I1523*J1523</f>
        <v>193316944</v>
      </c>
      <c r="L1523" s="248"/>
      <c r="M1523" s="202"/>
      <c r="N1523" s="220">
        <v>11</v>
      </c>
      <c r="O1523" s="325" t="s">
        <v>112</v>
      </c>
      <c r="P1523" s="163"/>
      <c r="Q1523" s="163" t="s">
        <v>21</v>
      </c>
      <c r="R1523" s="155" t="s">
        <v>113</v>
      </c>
      <c r="S1523" s="163" t="s">
        <v>114</v>
      </c>
      <c r="T1523" s="164">
        <v>32490</v>
      </c>
      <c r="U1523" s="167">
        <v>5903</v>
      </c>
    </row>
    <row r="1524" spans="1:21" ht="16.5" customHeight="1">
      <c r="A1524" s="233"/>
      <c r="B1524" s="239"/>
      <c r="C1524" s="629" t="s">
        <v>41</v>
      </c>
      <c r="D1524" s="630"/>
      <c r="E1524" s="630"/>
      <c r="F1524" s="630"/>
      <c r="G1524" s="630"/>
      <c r="H1524" s="631"/>
      <c r="I1524" s="163"/>
      <c r="J1524" s="163"/>
      <c r="K1524" s="255">
        <f>SUM(K1523)</f>
        <v>193316944</v>
      </c>
      <c r="L1524" s="248"/>
      <c r="M1524" s="202"/>
      <c r="N1524" s="629" t="s">
        <v>41</v>
      </c>
      <c r="O1524" s="630"/>
      <c r="P1524" s="630"/>
      <c r="Q1524" s="630"/>
      <c r="R1524" s="630"/>
      <c r="S1524" s="631"/>
      <c r="T1524" s="163"/>
      <c r="U1524" s="163"/>
    </row>
    <row r="1525" spans="1:21" ht="25.5" customHeight="1">
      <c r="A1525" s="233"/>
      <c r="B1525" s="239"/>
      <c r="C1525" s="324">
        <v>17</v>
      </c>
      <c r="D1525" s="249">
        <v>3.3</v>
      </c>
      <c r="E1525" s="159" t="s">
        <v>21</v>
      </c>
      <c r="F1525" s="159"/>
      <c r="G1525" s="159" t="s">
        <v>111</v>
      </c>
      <c r="H1525" s="159"/>
      <c r="I1525" s="188"/>
      <c r="J1525" s="189"/>
      <c r="K1525" s="190"/>
      <c r="L1525" s="248"/>
      <c r="M1525" s="202"/>
      <c r="N1525" s="324">
        <v>12</v>
      </c>
      <c r="O1525" s="249">
        <v>6</v>
      </c>
      <c r="P1525" s="159" t="s">
        <v>21</v>
      </c>
      <c r="Q1525" s="159"/>
      <c r="R1525" s="159" t="s">
        <v>801</v>
      </c>
      <c r="S1525" s="159"/>
      <c r="T1525" s="188"/>
      <c r="U1525" s="189"/>
    </row>
    <row r="1526" spans="1:21" ht="50.25" customHeight="1">
      <c r="A1526" s="233"/>
      <c r="B1526" s="243"/>
      <c r="C1526" s="220">
        <v>18</v>
      </c>
      <c r="D1526" s="164" t="s">
        <v>112</v>
      </c>
      <c r="E1526" s="163"/>
      <c r="F1526" s="163" t="s">
        <v>21</v>
      </c>
      <c r="G1526" s="155" t="s">
        <v>113</v>
      </c>
      <c r="H1526" s="163" t="s">
        <v>114</v>
      </c>
      <c r="I1526" s="164">
        <v>32490</v>
      </c>
      <c r="J1526" s="167">
        <v>5903</v>
      </c>
      <c r="K1526" s="166">
        <f>I1526*J1526</f>
        <v>191788470</v>
      </c>
      <c r="L1526" s="248"/>
      <c r="M1526" s="202"/>
      <c r="N1526" s="220">
        <v>13</v>
      </c>
      <c r="O1526" s="164" t="s">
        <v>802</v>
      </c>
      <c r="P1526" s="163"/>
      <c r="Q1526" s="163" t="s">
        <v>21</v>
      </c>
      <c r="R1526" s="155" t="s">
        <v>293</v>
      </c>
      <c r="S1526" s="163" t="s">
        <v>73</v>
      </c>
      <c r="T1526" s="164">
        <v>22.5</v>
      </c>
      <c r="U1526" s="167">
        <v>40659</v>
      </c>
    </row>
    <row r="1527" spans="1:21" ht="16.5" customHeight="1">
      <c r="A1527" s="233"/>
      <c r="B1527" s="239"/>
      <c r="C1527" s="629" t="s">
        <v>41</v>
      </c>
      <c r="D1527" s="630"/>
      <c r="E1527" s="630"/>
      <c r="F1527" s="630"/>
      <c r="G1527" s="630"/>
      <c r="H1527" s="631"/>
      <c r="I1527" s="163"/>
      <c r="J1527" s="163"/>
      <c r="K1527" s="255">
        <f>SUM(K1526)</f>
        <v>191788470</v>
      </c>
      <c r="L1527" s="248"/>
      <c r="M1527" s="202"/>
      <c r="N1527" s="629" t="s">
        <v>41</v>
      </c>
      <c r="O1527" s="630"/>
      <c r="P1527" s="630"/>
      <c r="Q1527" s="630"/>
      <c r="R1527" s="630"/>
      <c r="S1527" s="631"/>
      <c r="T1527" s="163"/>
      <c r="U1527" s="163"/>
    </row>
    <row r="1528" spans="1:21" ht="50.25" customHeight="1">
      <c r="A1528" s="233"/>
      <c r="B1528" s="239"/>
      <c r="C1528" s="324">
        <v>19</v>
      </c>
      <c r="D1528" s="159">
        <v>6</v>
      </c>
      <c r="E1528" s="159" t="s">
        <v>21</v>
      </c>
      <c r="F1528" s="159"/>
      <c r="G1528" s="159" t="s">
        <v>310</v>
      </c>
      <c r="H1528" s="159"/>
      <c r="I1528" s="188"/>
      <c r="J1528" s="189"/>
      <c r="K1528" s="190"/>
      <c r="L1528" s="248"/>
      <c r="M1528" s="202"/>
      <c r="N1528" s="324">
        <v>17</v>
      </c>
      <c r="O1528" s="159">
        <v>7</v>
      </c>
      <c r="P1528" s="159" t="s">
        <v>21</v>
      </c>
      <c r="Q1528" s="159"/>
      <c r="R1528" s="159" t="s">
        <v>803</v>
      </c>
      <c r="S1528" s="159"/>
      <c r="T1528" s="188"/>
      <c r="U1528" s="189"/>
    </row>
    <row r="1529" spans="1:21" ht="18" customHeight="1">
      <c r="A1529" s="233"/>
      <c r="B1529" s="239"/>
      <c r="C1529" s="220">
        <v>20</v>
      </c>
      <c r="D1529" s="163" t="s">
        <v>804</v>
      </c>
      <c r="E1529" s="163"/>
      <c r="F1529" s="163" t="s">
        <v>21</v>
      </c>
      <c r="G1529" s="155" t="s">
        <v>805</v>
      </c>
      <c r="H1529" s="163" t="s">
        <v>85</v>
      </c>
      <c r="I1529" s="164">
        <v>5.625</v>
      </c>
      <c r="J1529" s="167">
        <v>657068</v>
      </c>
      <c r="K1529" s="166">
        <f t="shared" ref="K1529:K1530" si="139">I1529*J1529</f>
        <v>3696007.5</v>
      </c>
      <c r="L1529" s="248"/>
      <c r="M1529" s="202"/>
      <c r="N1529" s="220">
        <v>18</v>
      </c>
      <c r="O1529" s="163" t="s">
        <v>806</v>
      </c>
      <c r="P1529" s="163"/>
      <c r="Q1529" s="163" t="s">
        <v>21</v>
      </c>
      <c r="R1529" s="155" t="s">
        <v>807</v>
      </c>
      <c r="S1529" s="163" t="s">
        <v>73</v>
      </c>
      <c r="T1529" s="164">
        <v>5.625</v>
      </c>
      <c r="U1529" s="167">
        <v>657686</v>
      </c>
    </row>
    <row r="1530" spans="1:21" ht="16.5" customHeight="1">
      <c r="A1530" s="233"/>
      <c r="B1530" s="239"/>
      <c r="C1530" s="220">
        <v>21</v>
      </c>
      <c r="D1530" s="325" t="s">
        <v>808</v>
      </c>
      <c r="E1530" s="163"/>
      <c r="F1530" s="163" t="s">
        <v>21</v>
      </c>
      <c r="G1530" s="155" t="s">
        <v>809</v>
      </c>
      <c r="H1530" s="163" t="s">
        <v>85</v>
      </c>
      <c r="I1530" s="164">
        <v>22.5</v>
      </c>
      <c r="J1530" s="167">
        <v>746942</v>
      </c>
      <c r="K1530" s="166">
        <f t="shared" si="139"/>
        <v>16806195</v>
      </c>
      <c r="L1530" s="248"/>
      <c r="M1530" s="202"/>
      <c r="N1530" s="220">
        <v>19</v>
      </c>
      <c r="O1530" s="325" t="s">
        <v>810</v>
      </c>
      <c r="P1530" s="163"/>
      <c r="Q1530" s="163" t="s">
        <v>21</v>
      </c>
      <c r="R1530" s="155" t="s">
        <v>809</v>
      </c>
      <c r="S1530" s="163" t="s">
        <v>73</v>
      </c>
      <c r="T1530" s="164">
        <v>22.5</v>
      </c>
      <c r="U1530" s="167">
        <v>747008</v>
      </c>
    </row>
    <row r="1531" spans="1:21" ht="16.5" customHeight="1">
      <c r="A1531" s="233"/>
      <c r="B1531" s="239"/>
      <c r="C1531" s="629" t="s">
        <v>41</v>
      </c>
      <c r="D1531" s="630"/>
      <c r="E1531" s="630"/>
      <c r="F1531" s="630"/>
      <c r="G1531" s="630"/>
      <c r="H1531" s="631"/>
      <c r="I1531" s="163"/>
      <c r="J1531" s="163"/>
      <c r="K1531" s="255">
        <f>SUM(K1529:K1530)</f>
        <v>20502202.5</v>
      </c>
      <c r="L1531" s="248"/>
      <c r="M1531" s="202"/>
      <c r="N1531" s="629" t="s">
        <v>41</v>
      </c>
      <c r="O1531" s="630"/>
      <c r="P1531" s="630"/>
      <c r="Q1531" s="630"/>
      <c r="R1531" s="630"/>
      <c r="S1531" s="631"/>
      <c r="T1531" s="163"/>
      <c r="U1531" s="163"/>
    </row>
    <row r="1532" spans="1:21" ht="16.5" customHeight="1">
      <c r="A1532" s="233"/>
      <c r="B1532" s="239"/>
      <c r="C1532" s="632" t="s">
        <v>42</v>
      </c>
      <c r="D1532" s="633"/>
      <c r="E1532" s="633"/>
      <c r="F1532" s="633"/>
      <c r="G1532" s="633"/>
      <c r="H1532" s="633"/>
      <c r="I1532" s="633"/>
      <c r="J1532" s="634"/>
      <c r="K1532" s="256">
        <f>ROUND(K1531+K1527+K1524+K1521+K1517+K1512+K1506,0)</f>
        <v>461755249</v>
      </c>
      <c r="L1532" s="248"/>
      <c r="M1532" s="202"/>
      <c r="N1532" s="632" t="s">
        <v>42</v>
      </c>
      <c r="O1532" s="633"/>
      <c r="P1532" s="633"/>
      <c r="Q1532" s="633"/>
      <c r="R1532" s="633"/>
      <c r="S1532" s="633"/>
      <c r="T1532" s="633"/>
      <c r="U1532" s="634"/>
    </row>
    <row r="1533" spans="1:21" ht="16.5" customHeight="1">
      <c r="A1533" s="233"/>
      <c r="B1533" s="239"/>
      <c r="C1533" s="257"/>
      <c r="D1533" s="257"/>
      <c r="E1533" s="257"/>
      <c r="F1533" s="257"/>
      <c r="G1533" s="257"/>
      <c r="H1533" s="257"/>
      <c r="I1533" s="257"/>
      <c r="J1533" s="257"/>
      <c r="K1533" s="258"/>
      <c r="L1533" s="248"/>
      <c r="M1533" s="202"/>
      <c r="N1533" s="257"/>
      <c r="O1533" s="257"/>
      <c r="P1533" s="257"/>
      <c r="Q1533" s="257"/>
      <c r="R1533" s="257"/>
      <c r="S1533" s="257"/>
      <c r="T1533" s="257"/>
      <c r="U1533" s="257"/>
    </row>
    <row r="1534" spans="1:21" ht="16.5" customHeight="1">
      <c r="A1534" s="233"/>
      <c r="B1534" s="247">
        <v>27</v>
      </c>
      <c r="C1534" s="647" t="s">
        <v>811</v>
      </c>
      <c r="D1534" s="633"/>
      <c r="E1534" s="633"/>
      <c r="F1534" s="633"/>
      <c r="G1534" s="633"/>
      <c r="H1534" s="633"/>
      <c r="I1534" s="633"/>
      <c r="J1534" s="633"/>
      <c r="K1534" s="633"/>
      <c r="L1534" s="248"/>
      <c r="M1534" s="202"/>
      <c r="N1534" s="647" t="s">
        <v>811</v>
      </c>
      <c r="O1534" s="633"/>
      <c r="P1534" s="633"/>
      <c r="Q1534" s="633"/>
      <c r="R1534" s="633"/>
      <c r="S1534" s="633"/>
      <c r="T1534" s="633"/>
      <c r="U1534" s="633"/>
    </row>
    <row r="1535" spans="1:21" ht="16.5" customHeight="1">
      <c r="A1535" s="233"/>
      <c r="B1535" s="239"/>
      <c r="C1535" s="644" t="s">
        <v>10</v>
      </c>
      <c r="D1535" s="645"/>
      <c r="E1535" s="645"/>
      <c r="F1535" s="645"/>
      <c r="G1535" s="645"/>
      <c r="H1535" s="645"/>
      <c r="I1535" s="645"/>
      <c r="J1535" s="645"/>
      <c r="K1535" s="646"/>
      <c r="L1535" s="248"/>
      <c r="M1535" s="202"/>
      <c r="N1535" s="644" t="s">
        <v>10</v>
      </c>
      <c r="O1535" s="645"/>
      <c r="P1535" s="645"/>
      <c r="Q1535" s="645"/>
      <c r="R1535" s="645"/>
      <c r="S1535" s="645"/>
      <c r="T1535" s="645"/>
      <c r="U1535" s="646"/>
    </row>
    <row r="1536" spans="1:21" ht="16.5" customHeight="1">
      <c r="A1536" s="233"/>
      <c r="B1536" s="239"/>
      <c r="C1536" s="641" t="s">
        <v>11</v>
      </c>
      <c r="D1536" s="635" t="s">
        <v>12</v>
      </c>
      <c r="E1536" s="637" t="s">
        <v>13</v>
      </c>
      <c r="F1536" s="638"/>
      <c r="G1536" s="641" t="s">
        <v>14</v>
      </c>
      <c r="H1536" s="635" t="s">
        <v>15</v>
      </c>
      <c r="I1536" s="635" t="s">
        <v>16</v>
      </c>
      <c r="J1536" s="643" t="s">
        <v>17</v>
      </c>
      <c r="K1536" s="648" t="s">
        <v>18</v>
      </c>
      <c r="L1536" s="248"/>
      <c r="M1536" s="202"/>
      <c r="N1536" s="641" t="s">
        <v>11</v>
      </c>
      <c r="O1536" s="635" t="s">
        <v>12</v>
      </c>
      <c r="P1536" s="637" t="s">
        <v>13</v>
      </c>
      <c r="Q1536" s="638"/>
      <c r="R1536" s="641" t="s">
        <v>14</v>
      </c>
      <c r="S1536" s="635" t="s">
        <v>15</v>
      </c>
      <c r="T1536" s="635" t="s">
        <v>16</v>
      </c>
      <c r="U1536" s="643" t="s">
        <v>17</v>
      </c>
    </row>
    <row r="1537" spans="1:21" ht="16.5" customHeight="1">
      <c r="A1537" s="233"/>
      <c r="B1537" s="239"/>
      <c r="C1537" s="642"/>
      <c r="D1537" s="636"/>
      <c r="E1537" s="154" t="s">
        <v>19</v>
      </c>
      <c r="F1537" s="154" t="s">
        <v>20</v>
      </c>
      <c r="G1537" s="642"/>
      <c r="H1537" s="636"/>
      <c r="I1537" s="636"/>
      <c r="J1537" s="636"/>
      <c r="K1537" s="649"/>
      <c r="L1537" s="248"/>
      <c r="M1537" s="202"/>
      <c r="N1537" s="642"/>
      <c r="O1537" s="636"/>
      <c r="P1537" s="154" t="s">
        <v>19</v>
      </c>
      <c r="Q1537" s="154" t="s">
        <v>20</v>
      </c>
      <c r="R1537" s="642"/>
      <c r="S1537" s="636"/>
      <c r="T1537" s="636"/>
      <c r="U1537" s="636"/>
    </row>
    <row r="1538" spans="1:21" ht="16.5" customHeight="1">
      <c r="A1538" s="233"/>
      <c r="B1538" s="239"/>
      <c r="C1538" s="324">
        <v>1</v>
      </c>
      <c r="D1538" s="357">
        <v>1</v>
      </c>
      <c r="E1538" s="159" t="s">
        <v>21</v>
      </c>
      <c r="F1538" s="159"/>
      <c r="G1538" s="159" t="s">
        <v>54</v>
      </c>
      <c r="H1538" s="159"/>
      <c r="I1538" s="159"/>
      <c r="J1538" s="159"/>
      <c r="K1538" s="250"/>
      <c r="L1538" s="248"/>
      <c r="M1538" s="202"/>
      <c r="N1538" s="324">
        <v>1</v>
      </c>
      <c r="O1538" s="357">
        <v>1</v>
      </c>
      <c r="P1538" s="159" t="s">
        <v>21</v>
      </c>
      <c r="Q1538" s="159"/>
      <c r="R1538" s="159" t="s">
        <v>56</v>
      </c>
      <c r="S1538" s="159"/>
      <c r="T1538" s="159"/>
      <c r="U1538" s="159"/>
    </row>
    <row r="1539" spans="1:21" ht="16.5" customHeight="1">
      <c r="A1539" s="233"/>
      <c r="B1539" s="239"/>
      <c r="C1539" s="358">
        <v>2</v>
      </c>
      <c r="D1539" s="322">
        <v>1.1000000000000001</v>
      </c>
      <c r="E1539" s="291"/>
      <c r="F1539" s="291"/>
      <c r="G1539" s="291" t="s">
        <v>57</v>
      </c>
      <c r="H1539" s="291"/>
      <c r="I1539" s="291"/>
      <c r="J1539" s="291"/>
      <c r="K1539" s="296"/>
      <c r="L1539" s="248"/>
      <c r="M1539" s="202"/>
      <c r="N1539" s="324"/>
      <c r="O1539" s="357"/>
      <c r="P1539" s="159"/>
      <c r="Q1539" s="159"/>
      <c r="R1539" s="159"/>
      <c r="S1539" s="159"/>
      <c r="T1539" s="159"/>
      <c r="U1539" s="159"/>
    </row>
    <row r="1540" spans="1:21" ht="37.5" customHeight="1">
      <c r="A1540" s="233"/>
      <c r="B1540" s="239"/>
      <c r="C1540" s="220">
        <v>3</v>
      </c>
      <c r="D1540" s="325" t="s">
        <v>58</v>
      </c>
      <c r="E1540" s="163"/>
      <c r="F1540" s="163" t="s">
        <v>21</v>
      </c>
      <c r="G1540" s="155" t="s">
        <v>59</v>
      </c>
      <c r="H1540" s="163" t="s">
        <v>60</v>
      </c>
      <c r="I1540" s="164">
        <v>24.5</v>
      </c>
      <c r="J1540" s="167">
        <v>2030</v>
      </c>
      <c r="K1540" s="166">
        <f t="shared" ref="K1540:K1541" si="140">I1540*J1540</f>
        <v>49735</v>
      </c>
      <c r="L1540" s="248"/>
      <c r="M1540" s="202"/>
      <c r="N1540" s="220">
        <v>2</v>
      </c>
      <c r="O1540" s="325" t="s">
        <v>58</v>
      </c>
      <c r="P1540" s="163"/>
      <c r="Q1540" s="163" t="s">
        <v>21</v>
      </c>
      <c r="R1540" s="155" t="s">
        <v>59</v>
      </c>
      <c r="S1540" s="163" t="s">
        <v>60</v>
      </c>
      <c r="T1540" s="164">
        <v>24.5</v>
      </c>
      <c r="U1540" s="167">
        <v>2030</v>
      </c>
    </row>
    <row r="1541" spans="1:21" ht="19.5" customHeight="1">
      <c r="A1541" s="233"/>
      <c r="B1541" s="239"/>
      <c r="C1541" s="220">
        <v>4</v>
      </c>
      <c r="D1541" s="164" t="s">
        <v>62</v>
      </c>
      <c r="E1541" s="163"/>
      <c r="F1541" s="163" t="s">
        <v>21</v>
      </c>
      <c r="G1541" s="155" t="s">
        <v>63</v>
      </c>
      <c r="H1541" s="163" t="s">
        <v>25</v>
      </c>
      <c r="I1541" s="164">
        <v>35</v>
      </c>
      <c r="J1541" s="167">
        <v>2824</v>
      </c>
      <c r="K1541" s="166">
        <f t="shared" si="140"/>
        <v>98840</v>
      </c>
      <c r="L1541" s="248"/>
      <c r="M1541" s="202"/>
      <c r="N1541" s="220">
        <v>3</v>
      </c>
      <c r="O1541" s="164" t="s">
        <v>62</v>
      </c>
      <c r="P1541" s="163"/>
      <c r="Q1541" s="163" t="s">
        <v>21</v>
      </c>
      <c r="R1541" s="155" t="s">
        <v>63</v>
      </c>
      <c r="S1541" s="163" t="s">
        <v>25</v>
      </c>
      <c r="T1541" s="164">
        <v>35</v>
      </c>
      <c r="U1541" s="167">
        <v>2824</v>
      </c>
    </row>
    <row r="1542" spans="1:21" ht="16.5" customHeight="1">
      <c r="A1542" s="233"/>
      <c r="B1542" s="239"/>
      <c r="C1542" s="629" t="s">
        <v>41</v>
      </c>
      <c r="D1542" s="630"/>
      <c r="E1542" s="630"/>
      <c r="F1542" s="630"/>
      <c r="G1542" s="630"/>
      <c r="H1542" s="631"/>
      <c r="I1542" s="163"/>
      <c r="J1542" s="163"/>
      <c r="K1542" s="255">
        <f>SUM(K1540:K1541)</f>
        <v>148575</v>
      </c>
      <c r="L1542" s="248"/>
      <c r="M1542" s="202"/>
      <c r="N1542" s="629" t="s">
        <v>41</v>
      </c>
      <c r="O1542" s="630"/>
      <c r="P1542" s="630"/>
      <c r="Q1542" s="630"/>
      <c r="R1542" s="630"/>
      <c r="S1542" s="631"/>
      <c r="T1542" s="163"/>
      <c r="U1542" s="163"/>
    </row>
    <row r="1543" spans="1:21" ht="21.75" customHeight="1">
      <c r="A1543" s="233"/>
      <c r="B1543" s="239"/>
      <c r="C1543" s="360">
        <v>5</v>
      </c>
      <c r="D1543" s="357" t="s">
        <v>336</v>
      </c>
      <c r="E1543" s="159" t="s">
        <v>21</v>
      </c>
      <c r="F1543" s="361"/>
      <c r="G1543" s="159" t="s">
        <v>337</v>
      </c>
      <c r="H1543" s="361"/>
      <c r="I1543" s="215"/>
      <c r="J1543" s="216"/>
      <c r="K1543" s="217"/>
      <c r="L1543" s="248"/>
      <c r="M1543" s="202"/>
      <c r="N1543" s="360">
        <v>4</v>
      </c>
      <c r="O1543" s="357">
        <v>4</v>
      </c>
      <c r="P1543" s="159" t="s">
        <v>21</v>
      </c>
      <c r="Q1543" s="361"/>
      <c r="R1543" s="159" t="s">
        <v>227</v>
      </c>
      <c r="S1543" s="361"/>
      <c r="T1543" s="215"/>
      <c r="U1543" s="216"/>
    </row>
    <row r="1544" spans="1:21" ht="17.25" customHeight="1">
      <c r="A1544" s="233"/>
      <c r="B1544" s="239"/>
      <c r="C1544" s="220">
        <v>6</v>
      </c>
      <c r="D1544" s="163" t="s">
        <v>338</v>
      </c>
      <c r="E1544" s="163"/>
      <c r="F1544" s="163" t="s">
        <v>21</v>
      </c>
      <c r="G1544" s="155" t="s">
        <v>339</v>
      </c>
      <c r="H1544" s="163" t="s">
        <v>73</v>
      </c>
      <c r="I1544" s="164">
        <v>364.28</v>
      </c>
      <c r="J1544" s="167">
        <v>8298</v>
      </c>
      <c r="K1544" s="166">
        <f>I1544*J1544</f>
        <v>3022795.44</v>
      </c>
      <c r="L1544" s="248"/>
      <c r="M1544" s="202"/>
      <c r="N1544" s="220">
        <v>5</v>
      </c>
      <c r="O1544" s="163">
        <v>4.0999999999999996</v>
      </c>
      <c r="P1544" s="163"/>
      <c r="Q1544" s="163" t="s">
        <v>21</v>
      </c>
      <c r="R1544" s="155" t="s">
        <v>767</v>
      </c>
      <c r="S1544" s="163" t="s">
        <v>73</v>
      </c>
      <c r="T1544" s="164">
        <v>364.28</v>
      </c>
      <c r="U1544" s="167">
        <v>13594</v>
      </c>
    </row>
    <row r="1545" spans="1:21" ht="16.5" customHeight="1">
      <c r="A1545" s="233"/>
      <c r="B1545" s="239"/>
      <c r="C1545" s="629" t="s">
        <v>41</v>
      </c>
      <c r="D1545" s="630"/>
      <c r="E1545" s="630"/>
      <c r="F1545" s="630"/>
      <c r="G1545" s="630"/>
      <c r="H1545" s="631"/>
      <c r="I1545" s="163"/>
      <c r="J1545" s="163"/>
      <c r="K1545" s="255">
        <f>SUM(K1544)</f>
        <v>3022795.44</v>
      </c>
      <c r="L1545" s="248"/>
      <c r="M1545" s="202"/>
      <c r="N1545" s="629" t="s">
        <v>41</v>
      </c>
      <c r="O1545" s="630"/>
      <c r="P1545" s="630"/>
      <c r="Q1545" s="630"/>
      <c r="R1545" s="630"/>
      <c r="S1545" s="631"/>
      <c r="T1545" s="163"/>
      <c r="U1545" s="163"/>
    </row>
    <row r="1546" spans="1:21" ht="16.5" customHeight="1">
      <c r="A1546" s="233"/>
      <c r="B1546" s="239"/>
      <c r="C1546" s="324">
        <v>7</v>
      </c>
      <c r="D1546" s="249">
        <v>2.2000000000000002</v>
      </c>
      <c r="E1546" s="159" t="s">
        <v>21</v>
      </c>
      <c r="F1546" s="159"/>
      <c r="G1546" s="159" t="s">
        <v>183</v>
      </c>
      <c r="H1546" s="159"/>
      <c r="I1546" s="188"/>
      <c r="J1546" s="189"/>
      <c r="K1546" s="190"/>
      <c r="L1546" s="248"/>
      <c r="M1546" s="202"/>
      <c r="N1546" s="324">
        <v>6</v>
      </c>
      <c r="O1546" s="249"/>
      <c r="P1546" s="159" t="s">
        <v>21</v>
      </c>
      <c r="Q1546" s="159"/>
      <c r="R1546" s="159" t="s">
        <v>22</v>
      </c>
      <c r="S1546" s="159"/>
      <c r="T1546" s="188"/>
      <c r="U1546" s="189"/>
    </row>
    <row r="1547" spans="1:21" ht="16.5" customHeight="1">
      <c r="A1547" s="233"/>
      <c r="B1547" s="243"/>
      <c r="C1547" s="220">
        <v>8</v>
      </c>
      <c r="D1547" s="163" t="s">
        <v>341</v>
      </c>
      <c r="E1547" s="163"/>
      <c r="F1547" s="163" t="s">
        <v>21</v>
      </c>
      <c r="G1547" s="155" t="s">
        <v>342</v>
      </c>
      <c r="H1547" s="163" t="s">
        <v>85</v>
      </c>
      <c r="I1547" s="164">
        <v>8.6639999999999997</v>
      </c>
      <c r="J1547" s="167">
        <v>64533</v>
      </c>
      <c r="K1547" s="166">
        <f t="shared" ref="K1547:K1550" si="141">I1547*J1547</f>
        <v>559113.91200000001</v>
      </c>
      <c r="L1547" s="248"/>
      <c r="M1547" s="202"/>
      <c r="N1547" s="220">
        <v>7</v>
      </c>
      <c r="O1547" s="163" t="s">
        <v>343</v>
      </c>
      <c r="P1547" s="163"/>
      <c r="Q1547" s="163" t="s">
        <v>21</v>
      </c>
      <c r="R1547" s="155" t="s">
        <v>812</v>
      </c>
      <c r="S1547" s="163" t="s">
        <v>73</v>
      </c>
      <c r="T1547" s="164">
        <v>8.6639999999999997</v>
      </c>
      <c r="U1547" s="167">
        <v>97848.8</v>
      </c>
    </row>
    <row r="1548" spans="1:21" ht="36" customHeight="1">
      <c r="A1548" s="233"/>
      <c r="B1548" s="239"/>
      <c r="C1548" s="163">
        <v>9</v>
      </c>
      <c r="D1548" s="163" t="s">
        <v>289</v>
      </c>
      <c r="E1548" s="163"/>
      <c r="F1548" s="163" t="s">
        <v>21</v>
      </c>
      <c r="G1548" s="155" t="s">
        <v>290</v>
      </c>
      <c r="H1548" s="163" t="s">
        <v>85</v>
      </c>
      <c r="I1548" s="164">
        <v>66.924000000000007</v>
      </c>
      <c r="J1548" s="167">
        <v>54921</v>
      </c>
      <c r="K1548" s="166">
        <f t="shared" si="141"/>
        <v>3675533.0040000002</v>
      </c>
      <c r="L1548" s="248"/>
      <c r="M1548" s="202"/>
      <c r="N1548" s="163">
        <v>8</v>
      </c>
      <c r="O1548" s="163">
        <v>1.1100000000000001</v>
      </c>
      <c r="P1548" s="163"/>
      <c r="Q1548" s="163" t="s">
        <v>21</v>
      </c>
      <c r="R1548" s="155" t="s">
        <v>232</v>
      </c>
      <c r="S1548" s="163" t="s">
        <v>88</v>
      </c>
      <c r="T1548" s="164">
        <v>66.924000000000007</v>
      </c>
      <c r="U1548" s="167">
        <v>54921.599999999999</v>
      </c>
    </row>
    <row r="1549" spans="1:21" ht="21" customHeight="1">
      <c r="A1549" s="233"/>
      <c r="B1549" s="239"/>
      <c r="C1549" s="163">
        <v>10</v>
      </c>
      <c r="D1549" s="163" t="s">
        <v>83</v>
      </c>
      <c r="E1549" s="163"/>
      <c r="F1549" s="163" t="s">
        <v>21</v>
      </c>
      <c r="G1549" s="155" t="s">
        <v>84</v>
      </c>
      <c r="H1549" s="163" t="s">
        <v>85</v>
      </c>
      <c r="I1549" s="164">
        <v>171.23999999999998</v>
      </c>
      <c r="J1549" s="167">
        <v>20619</v>
      </c>
      <c r="K1549" s="166">
        <f t="shared" si="141"/>
        <v>3530797.5599999996</v>
      </c>
      <c r="L1549" s="248"/>
      <c r="M1549" s="202"/>
      <c r="N1549" s="163">
        <v>9</v>
      </c>
      <c r="O1549" s="163" t="s">
        <v>86</v>
      </c>
      <c r="P1549" s="163"/>
      <c r="Q1549" s="163" t="s">
        <v>21</v>
      </c>
      <c r="R1549" s="155" t="s">
        <v>84</v>
      </c>
      <c r="S1549" s="163" t="s">
        <v>88</v>
      </c>
      <c r="T1549" s="164">
        <v>171.23999999999998</v>
      </c>
      <c r="U1549" s="167">
        <v>20619</v>
      </c>
    </row>
    <row r="1550" spans="1:21" ht="29.25" customHeight="1">
      <c r="A1550" s="233"/>
      <c r="B1550" s="243"/>
      <c r="C1550" s="163">
        <v>11</v>
      </c>
      <c r="D1550" s="163" t="s">
        <v>470</v>
      </c>
      <c r="E1550" s="163"/>
      <c r="F1550" s="163" t="s">
        <v>21</v>
      </c>
      <c r="G1550" s="155" t="s">
        <v>471</v>
      </c>
      <c r="H1550" s="163" t="s">
        <v>85</v>
      </c>
      <c r="I1550" s="164">
        <v>12</v>
      </c>
      <c r="J1550" s="167">
        <v>113900</v>
      </c>
      <c r="K1550" s="166">
        <f t="shared" si="141"/>
        <v>1366800</v>
      </c>
      <c r="L1550" s="248"/>
      <c r="M1550" s="202"/>
      <c r="N1550" s="163">
        <v>10</v>
      </c>
      <c r="O1550" s="163" t="s">
        <v>813</v>
      </c>
      <c r="P1550" s="163"/>
      <c r="Q1550" s="163" t="s">
        <v>21</v>
      </c>
      <c r="R1550" s="155" t="s">
        <v>814</v>
      </c>
      <c r="S1550" s="163" t="s">
        <v>73</v>
      </c>
      <c r="T1550" s="164">
        <v>12</v>
      </c>
      <c r="U1550" s="167">
        <v>113899.2</v>
      </c>
    </row>
    <row r="1551" spans="1:21" ht="16.5" customHeight="1">
      <c r="A1551" s="233"/>
      <c r="B1551" s="239"/>
      <c r="C1551" s="629" t="s">
        <v>41</v>
      </c>
      <c r="D1551" s="630"/>
      <c r="E1551" s="630"/>
      <c r="F1551" s="630"/>
      <c r="G1551" s="630"/>
      <c r="H1551" s="631"/>
      <c r="I1551" s="163"/>
      <c r="J1551" s="163"/>
      <c r="K1551" s="255">
        <f>SUM(K1547:K1550)</f>
        <v>9132244.4759999998</v>
      </c>
      <c r="L1551" s="248"/>
      <c r="M1551" s="202"/>
      <c r="N1551" s="629" t="s">
        <v>41</v>
      </c>
      <c r="O1551" s="630"/>
      <c r="P1551" s="630"/>
      <c r="Q1551" s="630"/>
      <c r="R1551" s="630"/>
      <c r="S1551" s="631"/>
      <c r="T1551" s="163"/>
      <c r="U1551" s="163"/>
    </row>
    <row r="1552" spans="1:21" ht="45.75" customHeight="1">
      <c r="A1552" s="233"/>
      <c r="B1552" s="239"/>
      <c r="C1552" s="324">
        <v>12</v>
      </c>
      <c r="D1552" s="249">
        <v>2.2999999999999998</v>
      </c>
      <c r="E1552" s="159" t="s">
        <v>21</v>
      </c>
      <c r="F1552" s="159"/>
      <c r="G1552" s="159" t="s">
        <v>89</v>
      </c>
      <c r="H1552" s="159"/>
      <c r="I1552" s="188"/>
      <c r="J1552" s="189"/>
      <c r="K1552" s="190"/>
      <c r="L1552" s="248"/>
      <c r="M1552" s="202"/>
      <c r="N1552" s="324">
        <v>11</v>
      </c>
      <c r="O1552" s="249">
        <v>2.2999999999999998</v>
      </c>
      <c r="P1552" s="159" t="s">
        <v>21</v>
      </c>
      <c r="Q1552" s="159"/>
      <c r="R1552" s="159" t="s">
        <v>89</v>
      </c>
      <c r="S1552" s="159"/>
      <c r="T1552" s="188"/>
      <c r="U1552" s="189"/>
    </row>
    <row r="1553" spans="1:21" ht="23.25" customHeight="1">
      <c r="A1553" s="233"/>
      <c r="B1553" s="239"/>
      <c r="C1553" s="220">
        <v>13</v>
      </c>
      <c r="D1553" s="325" t="s">
        <v>90</v>
      </c>
      <c r="E1553" s="163"/>
      <c r="F1553" s="163" t="s">
        <v>21</v>
      </c>
      <c r="G1553" s="155" t="s">
        <v>91</v>
      </c>
      <c r="H1553" s="163" t="s">
        <v>73</v>
      </c>
      <c r="I1553" s="164">
        <v>111.36</v>
      </c>
      <c r="J1553" s="167">
        <v>5350</v>
      </c>
      <c r="K1553" s="166">
        <f t="shared" ref="K1553:K1555" si="142">I1553*J1553</f>
        <v>595776</v>
      </c>
      <c r="L1553" s="248"/>
      <c r="M1553" s="202"/>
      <c r="N1553" s="220">
        <v>12</v>
      </c>
      <c r="O1553" s="325">
        <v>1.4</v>
      </c>
      <c r="P1553" s="163"/>
      <c r="Q1553" s="163" t="s">
        <v>21</v>
      </c>
      <c r="R1553" s="155" t="s">
        <v>689</v>
      </c>
      <c r="S1553" s="163" t="s">
        <v>73</v>
      </c>
      <c r="T1553" s="164">
        <v>111.36</v>
      </c>
      <c r="U1553" s="167">
        <v>43302.400000000001</v>
      </c>
    </row>
    <row r="1554" spans="1:21" ht="21" customHeight="1">
      <c r="A1554" s="233"/>
      <c r="B1554" s="239"/>
      <c r="C1554" s="163">
        <v>14</v>
      </c>
      <c r="D1554" s="325" t="s">
        <v>93</v>
      </c>
      <c r="E1554" s="163"/>
      <c r="F1554" s="163" t="s">
        <v>21</v>
      </c>
      <c r="G1554" s="155" t="s">
        <v>94</v>
      </c>
      <c r="H1554" s="163" t="s">
        <v>95</v>
      </c>
      <c r="I1554" s="164">
        <v>2672.64</v>
      </c>
      <c r="J1554" s="167">
        <v>1392.000045</v>
      </c>
      <c r="K1554" s="166">
        <f t="shared" si="142"/>
        <v>3720315.0002687997</v>
      </c>
      <c r="L1554" s="248"/>
      <c r="M1554" s="202"/>
      <c r="N1554" s="220"/>
      <c r="O1554" s="362"/>
      <c r="P1554" s="182"/>
      <c r="Q1554" s="182"/>
      <c r="R1554" s="160"/>
      <c r="S1554" s="253"/>
      <c r="T1554" s="164"/>
      <c r="U1554" s="167"/>
    </row>
    <row r="1555" spans="1:21" ht="30.75" customHeight="1">
      <c r="A1555" s="233"/>
      <c r="B1555" s="239"/>
      <c r="C1555" s="163">
        <v>15</v>
      </c>
      <c r="D1555" s="325" t="s">
        <v>98</v>
      </c>
      <c r="E1555" s="163"/>
      <c r="F1555" s="163" t="s">
        <v>21</v>
      </c>
      <c r="G1555" s="155" t="s">
        <v>99</v>
      </c>
      <c r="H1555" s="163" t="s">
        <v>73</v>
      </c>
      <c r="I1555" s="164">
        <v>111.36</v>
      </c>
      <c r="J1555" s="167">
        <v>3571.0039510000001</v>
      </c>
      <c r="K1555" s="166">
        <f t="shared" si="142"/>
        <v>397666.99998336</v>
      </c>
      <c r="L1555" s="248"/>
      <c r="M1555" s="202"/>
      <c r="N1555" s="220"/>
      <c r="O1555" s="362"/>
      <c r="P1555" s="182"/>
      <c r="Q1555" s="182"/>
      <c r="R1555" s="160"/>
      <c r="S1555" s="253"/>
      <c r="T1555" s="164"/>
      <c r="U1555" s="167"/>
    </row>
    <row r="1556" spans="1:21" ht="16.5" customHeight="1">
      <c r="A1556" s="233"/>
      <c r="B1556" s="239"/>
      <c r="C1556" s="629" t="s">
        <v>41</v>
      </c>
      <c r="D1556" s="630"/>
      <c r="E1556" s="630"/>
      <c r="F1556" s="630"/>
      <c r="G1556" s="630"/>
      <c r="H1556" s="631"/>
      <c r="I1556" s="163"/>
      <c r="J1556" s="163"/>
      <c r="K1556" s="255">
        <f>SUM(K1553:K1555)</f>
        <v>4713758.0002521602</v>
      </c>
      <c r="L1556" s="248"/>
      <c r="M1556" s="202"/>
      <c r="N1556" s="629" t="s">
        <v>41</v>
      </c>
      <c r="O1556" s="630"/>
      <c r="P1556" s="630"/>
      <c r="Q1556" s="630"/>
      <c r="R1556" s="630"/>
      <c r="S1556" s="631"/>
      <c r="T1556" s="163"/>
      <c r="U1556" s="163"/>
    </row>
    <row r="1557" spans="1:21" ht="23.25" customHeight="1">
      <c r="A1557" s="233"/>
      <c r="B1557" s="239"/>
      <c r="C1557" s="324">
        <v>16</v>
      </c>
      <c r="D1557" s="249">
        <v>2.6</v>
      </c>
      <c r="E1557" s="159" t="s">
        <v>21</v>
      </c>
      <c r="F1557" s="159"/>
      <c r="G1557" s="159" t="s">
        <v>101</v>
      </c>
      <c r="H1557" s="159"/>
      <c r="I1557" s="188"/>
      <c r="J1557" s="189"/>
      <c r="K1557" s="190"/>
      <c r="L1557" s="248"/>
      <c r="M1557" s="202"/>
      <c r="N1557" s="324">
        <v>13</v>
      </c>
      <c r="O1557" s="249">
        <v>2.6</v>
      </c>
      <c r="P1557" s="159" t="s">
        <v>21</v>
      </c>
      <c r="Q1557" s="159"/>
      <c r="R1557" s="159" t="s">
        <v>101</v>
      </c>
      <c r="S1557" s="159"/>
      <c r="T1557" s="188"/>
      <c r="U1557" s="189"/>
    </row>
    <row r="1558" spans="1:21" ht="18.75" customHeight="1">
      <c r="A1558" s="233"/>
      <c r="B1558" s="243"/>
      <c r="C1558" s="220">
        <v>17</v>
      </c>
      <c r="D1558" s="325" t="s">
        <v>102</v>
      </c>
      <c r="E1558" s="163"/>
      <c r="F1558" s="163" t="s">
        <v>21</v>
      </c>
      <c r="G1558" s="155" t="s">
        <v>103</v>
      </c>
      <c r="H1558" s="163" t="s">
        <v>25</v>
      </c>
      <c r="I1558" s="164">
        <v>157.1</v>
      </c>
      <c r="J1558" s="167">
        <v>55381</v>
      </c>
      <c r="K1558" s="166">
        <f>I1558*J1558</f>
        <v>8700355.0999999996</v>
      </c>
      <c r="L1558" s="248"/>
      <c r="M1558" s="202"/>
      <c r="N1558" s="220">
        <v>14</v>
      </c>
      <c r="O1558" s="325" t="s">
        <v>104</v>
      </c>
      <c r="P1558" s="163"/>
      <c r="Q1558" s="163" t="s">
        <v>21</v>
      </c>
      <c r="R1558" s="155" t="s">
        <v>103</v>
      </c>
      <c r="S1558" s="163" t="s">
        <v>25</v>
      </c>
      <c r="T1558" s="164">
        <v>157.1</v>
      </c>
      <c r="U1558" s="167">
        <v>37645.599999999999</v>
      </c>
    </row>
    <row r="1559" spans="1:21" ht="16.5" customHeight="1">
      <c r="A1559" s="233"/>
      <c r="B1559" s="239"/>
      <c r="C1559" s="629" t="s">
        <v>41</v>
      </c>
      <c r="D1559" s="630"/>
      <c r="E1559" s="630"/>
      <c r="F1559" s="630"/>
      <c r="G1559" s="630"/>
      <c r="H1559" s="631"/>
      <c r="I1559" s="163"/>
      <c r="J1559" s="163"/>
      <c r="K1559" s="255">
        <f>SUM(K1558)</f>
        <v>8700355.0999999996</v>
      </c>
      <c r="L1559" s="248"/>
      <c r="M1559" s="202"/>
      <c r="N1559" s="629" t="s">
        <v>41</v>
      </c>
      <c r="O1559" s="630"/>
      <c r="P1559" s="630"/>
      <c r="Q1559" s="630"/>
      <c r="R1559" s="630"/>
      <c r="S1559" s="631"/>
      <c r="T1559" s="163"/>
      <c r="U1559" s="163"/>
    </row>
    <row r="1560" spans="1:21" ht="19.5" customHeight="1">
      <c r="A1560" s="233"/>
      <c r="B1560" s="239"/>
      <c r="C1560" s="324">
        <v>18</v>
      </c>
      <c r="D1560" s="249" t="s">
        <v>105</v>
      </c>
      <c r="E1560" s="159" t="s">
        <v>21</v>
      </c>
      <c r="F1560" s="159"/>
      <c r="G1560" s="159" t="s">
        <v>106</v>
      </c>
      <c r="H1560" s="159"/>
      <c r="I1560" s="188"/>
      <c r="J1560" s="189"/>
      <c r="K1560" s="190"/>
      <c r="L1560" s="248"/>
      <c r="M1560" s="202"/>
      <c r="N1560" s="324">
        <v>15</v>
      </c>
      <c r="O1560" s="249">
        <v>5</v>
      </c>
      <c r="P1560" s="159" t="s">
        <v>21</v>
      </c>
      <c r="Q1560" s="159"/>
      <c r="R1560" s="159" t="s">
        <v>107</v>
      </c>
      <c r="S1560" s="159"/>
      <c r="T1560" s="188"/>
      <c r="U1560" s="189"/>
    </row>
    <row r="1561" spans="1:21" ht="37.5" customHeight="1">
      <c r="A1561" s="233"/>
      <c r="B1561" s="243"/>
      <c r="C1561" s="220">
        <v>19</v>
      </c>
      <c r="D1561" s="325" t="s">
        <v>108</v>
      </c>
      <c r="E1561" s="163"/>
      <c r="F1561" s="163" t="s">
        <v>21</v>
      </c>
      <c r="G1561" s="155" t="s">
        <v>109</v>
      </c>
      <c r="H1561" s="163" t="s">
        <v>73</v>
      </c>
      <c r="I1561" s="164">
        <v>31.415999999999997</v>
      </c>
      <c r="J1561" s="167">
        <v>535504.01080000005</v>
      </c>
      <c r="K1561" s="166">
        <f>I1561*J1561</f>
        <v>16823394.003292799</v>
      </c>
      <c r="L1561" s="248"/>
      <c r="M1561" s="202"/>
      <c r="N1561" s="220">
        <v>16</v>
      </c>
      <c r="O1561" s="325">
        <v>5.5</v>
      </c>
      <c r="P1561" s="163"/>
      <c r="Q1561" s="163" t="s">
        <v>21</v>
      </c>
      <c r="R1561" s="155" t="s">
        <v>110</v>
      </c>
      <c r="S1561" s="163" t="s">
        <v>73</v>
      </c>
      <c r="T1561" s="164">
        <v>31.415999999999997</v>
      </c>
      <c r="U1561" s="167">
        <v>535504</v>
      </c>
    </row>
    <row r="1562" spans="1:21" ht="16.5" customHeight="1">
      <c r="A1562" s="233"/>
      <c r="B1562" s="239"/>
      <c r="C1562" s="629" t="s">
        <v>41</v>
      </c>
      <c r="D1562" s="630"/>
      <c r="E1562" s="630"/>
      <c r="F1562" s="630"/>
      <c r="G1562" s="630"/>
      <c r="H1562" s="631"/>
      <c r="I1562" s="163"/>
      <c r="J1562" s="163"/>
      <c r="K1562" s="255">
        <f>SUM(K1561)</f>
        <v>16823394.003292799</v>
      </c>
      <c r="L1562" s="248"/>
      <c r="M1562" s="202"/>
      <c r="N1562" s="629" t="s">
        <v>41</v>
      </c>
      <c r="O1562" s="630"/>
      <c r="P1562" s="630"/>
      <c r="Q1562" s="630"/>
      <c r="R1562" s="630"/>
      <c r="S1562" s="631"/>
      <c r="T1562" s="163"/>
      <c r="U1562" s="163"/>
    </row>
    <row r="1563" spans="1:21" ht="16.5" customHeight="1">
      <c r="A1563" s="233"/>
      <c r="B1563" s="239"/>
      <c r="C1563" s="324">
        <v>20</v>
      </c>
      <c r="D1563" s="249">
        <v>3.3</v>
      </c>
      <c r="E1563" s="159" t="s">
        <v>21</v>
      </c>
      <c r="F1563" s="159"/>
      <c r="G1563" s="159" t="s">
        <v>111</v>
      </c>
      <c r="H1563" s="159"/>
      <c r="I1563" s="188"/>
      <c r="J1563" s="189"/>
      <c r="K1563" s="190"/>
      <c r="L1563" s="248"/>
      <c r="M1563" s="202"/>
      <c r="N1563" s="324">
        <v>17</v>
      </c>
      <c r="O1563" s="249">
        <v>3.3</v>
      </c>
      <c r="P1563" s="159" t="s">
        <v>21</v>
      </c>
      <c r="Q1563" s="159"/>
      <c r="R1563" s="159" t="s">
        <v>111</v>
      </c>
      <c r="S1563" s="159"/>
      <c r="T1563" s="188"/>
      <c r="U1563" s="189"/>
    </row>
    <row r="1564" spans="1:21" ht="38.25" customHeight="1">
      <c r="A1564" s="233"/>
      <c r="B1564" s="243"/>
      <c r="C1564" s="220">
        <v>21</v>
      </c>
      <c r="D1564" s="325" t="s">
        <v>112</v>
      </c>
      <c r="E1564" s="163"/>
      <c r="F1564" s="163" t="s">
        <v>21</v>
      </c>
      <c r="G1564" s="155" t="s">
        <v>113</v>
      </c>
      <c r="H1564" s="163" t="s">
        <v>114</v>
      </c>
      <c r="I1564" s="164">
        <v>4369.92</v>
      </c>
      <c r="J1564" s="167">
        <v>5903.0000550000004</v>
      </c>
      <c r="K1564" s="166">
        <f>I1564*J1564</f>
        <v>25795638.000345603</v>
      </c>
      <c r="L1564" s="248"/>
      <c r="M1564" s="202"/>
      <c r="N1564" s="220">
        <v>18</v>
      </c>
      <c r="O1564" s="325" t="s">
        <v>112</v>
      </c>
      <c r="P1564" s="163"/>
      <c r="Q1564" s="163" t="s">
        <v>21</v>
      </c>
      <c r="R1564" s="155" t="s">
        <v>113</v>
      </c>
      <c r="S1564" s="163" t="s">
        <v>114</v>
      </c>
      <c r="T1564" s="164">
        <v>4369.92</v>
      </c>
      <c r="U1564" s="167">
        <v>5903</v>
      </c>
    </row>
    <row r="1565" spans="1:21" ht="16.5" customHeight="1">
      <c r="A1565" s="233"/>
      <c r="B1565" s="239"/>
      <c r="C1565" s="629" t="s">
        <v>41</v>
      </c>
      <c r="D1565" s="630"/>
      <c r="E1565" s="630"/>
      <c r="F1565" s="630"/>
      <c r="G1565" s="630"/>
      <c r="H1565" s="631"/>
      <c r="I1565" s="163"/>
      <c r="J1565" s="163"/>
      <c r="K1565" s="255">
        <f>SUM(K1564)</f>
        <v>25795638.000345603</v>
      </c>
      <c r="L1565" s="248"/>
      <c r="M1565" s="202"/>
      <c r="N1565" s="629" t="s">
        <v>41</v>
      </c>
      <c r="O1565" s="630"/>
      <c r="P1565" s="630"/>
      <c r="Q1565" s="630"/>
      <c r="R1565" s="630"/>
      <c r="S1565" s="631"/>
      <c r="T1565" s="163"/>
      <c r="U1565" s="163"/>
    </row>
    <row r="1566" spans="1:21" ht="24.75" customHeight="1">
      <c r="A1566" s="233"/>
      <c r="B1566" s="239"/>
      <c r="C1566" s="324">
        <v>22</v>
      </c>
      <c r="D1566" s="249">
        <v>4.17</v>
      </c>
      <c r="E1566" s="159" t="s">
        <v>21</v>
      </c>
      <c r="F1566" s="159"/>
      <c r="G1566" s="159" t="s">
        <v>418</v>
      </c>
      <c r="H1566" s="159"/>
      <c r="I1566" s="188"/>
      <c r="J1566" s="189"/>
      <c r="K1566" s="190"/>
      <c r="L1566" s="248"/>
      <c r="M1566" s="202"/>
      <c r="N1566" s="324">
        <v>19</v>
      </c>
      <c r="O1566" s="249">
        <v>25</v>
      </c>
      <c r="P1566" s="159" t="s">
        <v>21</v>
      </c>
      <c r="Q1566" s="159"/>
      <c r="R1566" s="159" t="s">
        <v>770</v>
      </c>
      <c r="S1566" s="159"/>
      <c r="T1566" s="188"/>
      <c r="U1566" s="189"/>
    </row>
    <row r="1567" spans="1:21" ht="18.75" customHeight="1">
      <c r="A1567" s="233"/>
      <c r="B1567" s="239"/>
      <c r="C1567" s="220">
        <v>23</v>
      </c>
      <c r="D1567" s="164" t="s">
        <v>526</v>
      </c>
      <c r="E1567" s="163"/>
      <c r="F1567" s="163" t="s">
        <v>21</v>
      </c>
      <c r="G1567" s="155" t="s">
        <v>527</v>
      </c>
      <c r="H1567" s="163" t="s">
        <v>60</v>
      </c>
      <c r="I1567" s="164">
        <v>18</v>
      </c>
      <c r="J1567" s="167">
        <v>204034</v>
      </c>
      <c r="K1567" s="166">
        <f>I1567*J1567</f>
        <v>3672612</v>
      </c>
      <c r="L1567" s="248"/>
      <c r="M1567" s="202"/>
      <c r="N1567" s="220">
        <v>20</v>
      </c>
      <c r="O1567" s="164" t="s">
        <v>771</v>
      </c>
      <c r="P1567" s="163"/>
      <c r="Q1567" s="163" t="s">
        <v>21</v>
      </c>
      <c r="R1567" s="155" t="s">
        <v>772</v>
      </c>
      <c r="S1567" s="163" t="s">
        <v>60</v>
      </c>
      <c r="T1567" s="164">
        <v>18</v>
      </c>
      <c r="U1567" s="167">
        <v>184604.79999999999</v>
      </c>
    </row>
    <row r="1568" spans="1:21" ht="16.5" customHeight="1">
      <c r="A1568" s="233"/>
      <c r="B1568" s="239"/>
      <c r="C1568" s="629" t="s">
        <v>41</v>
      </c>
      <c r="D1568" s="630"/>
      <c r="E1568" s="630"/>
      <c r="F1568" s="630"/>
      <c r="G1568" s="630"/>
      <c r="H1568" s="631"/>
      <c r="I1568" s="163"/>
      <c r="J1568" s="163"/>
      <c r="K1568" s="255">
        <f>SUM(K1567)</f>
        <v>3672612</v>
      </c>
      <c r="L1568" s="248"/>
      <c r="M1568" s="202"/>
      <c r="N1568" s="629" t="s">
        <v>41</v>
      </c>
      <c r="O1568" s="630"/>
      <c r="P1568" s="630"/>
      <c r="Q1568" s="630"/>
      <c r="R1568" s="630"/>
      <c r="S1568" s="631"/>
      <c r="T1568" s="163"/>
      <c r="U1568" s="163"/>
    </row>
    <row r="1569" spans="1:21" ht="23.25" customHeight="1">
      <c r="A1569" s="233"/>
      <c r="B1569" s="239"/>
      <c r="C1569" s="324">
        <v>24</v>
      </c>
      <c r="D1569" s="188" t="s">
        <v>410</v>
      </c>
      <c r="E1569" s="159" t="s">
        <v>21</v>
      </c>
      <c r="F1569" s="159"/>
      <c r="G1569" s="159" t="s">
        <v>411</v>
      </c>
      <c r="H1569" s="159"/>
      <c r="I1569" s="188"/>
      <c r="J1569" s="189"/>
      <c r="K1569" s="190"/>
      <c r="L1569" s="248"/>
      <c r="M1569" s="202"/>
      <c r="N1569" s="324">
        <v>21</v>
      </c>
      <c r="O1569" s="188" t="s">
        <v>412</v>
      </c>
      <c r="P1569" s="159" t="s">
        <v>21</v>
      </c>
      <c r="Q1569" s="159"/>
      <c r="R1569" s="159" t="s">
        <v>413</v>
      </c>
      <c r="S1569" s="159"/>
      <c r="T1569" s="188"/>
      <c r="U1569" s="189"/>
    </row>
    <row r="1570" spans="1:21" ht="19.5" customHeight="1">
      <c r="A1570" s="233"/>
      <c r="B1570" s="239"/>
      <c r="C1570" s="163">
        <v>25</v>
      </c>
      <c r="D1570" s="164" t="s">
        <v>414</v>
      </c>
      <c r="E1570" s="163"/>
      <c r="F1570" s="163" t="s">
        <v>21</v>
      </c>
      <c r="G1570" s="155" t="s">
        <v>415</v>
      </c>
      <c r="H1570" s="163" t="s">
        <v>32</v>
      </c>
      <c r="I1570" s="164">
        <v>4</v>
      </c>
      <c r="J1570" s="167">
        <v>265245</v>
      </c>
      <c r="K1570" s="166">
        <f>I1570*J1570</f>
        <v>1060980</v>
      </c>
      <c r="L1570" s="248"/>
      <c r="M1570" s="202"/>
      <c r="N1570" s="163">
        <v>22</v>
      </c>
      <c r="O1570" s="164" t="s">
        <v>713</v>
      </c>
      <c r="P1570" s="163"/>
      <c r="Q1570" s="163" t="s">
        <v>21</v>
      </c>
      <c r="R1570" s="155" t="s">
        <v>714</v>
      </c>
      <c r="S1570" s="163" t="s">
        <v>146</v>
      </c>
      <c r="T1570" s="164">
        <v>4</v>
      </c>
      <c r="U1570" s="167">
        <v>91903</v>
      </c>
    </row>
    <row r="1571" spans="1:21" ht="16.5" customHeight="1">
      <c r="A1571" s="233"/>
      <c r="B1571" s="239"/>
      <c r="C1571" s="629" t="s">
        <v>41</v>
      </c>
      <c r="D1571" s="630"/>
      <c r="E1571" s="630"/>
      <c r="F1571" s="630"/>
      <c r="G1571" s="630"/>
      <c r="H1571" s="631"/>
      <c r="I1571" s="163"/>
      <c r="J1571" s="163"/>
      <c r="K1571" s="255">
        <f>SUM(K1570)</f>
        <v>1060980</v>
      </c>
      <c r="L1571" s="248"/>
      <c r="M1571" s="202"/>
      <c r="N1571" s="629" t="s">
        <v>41</v>
      </c>
      <c r="O1571" s="630"/>
      <c r="P1571" s="630"/>
      <c r="Q1571" s="630"/>
      <c r="R1571" s="630"/>
      <c r="S1571" s="631"/>
      <c r="T1571" s="163"/>
      <c r="U1571" s="163"/>
    </row>
    <row r="1572" spans="1:21" ht="25.5" customHeight="1">
      <c r="A1572" s="233"/>
      <c r="B1572" s="239"/>
      <c r="C1572" s="324">
        <v>26</v>
      </c>
      <c r="D1572" s="188" t="s">
        <v>815</v>
      </c>
      <c r="E1572" s="159" t="s">
        <v>21</v>
      </c>
      <c r="F1572" s="159"/>
      <c r="G1572" s="159" t="s">
        <v>816</v>
      </c>
      <c r="H1572" s="159"/>
      <c r="I1572" s="188"/>
      <c r="J1572" s="189"/>
      <c r="K1572" s="190"/>
      <c r="L1572" s="248"/>
      <c r="M1572" s="202"/>
      <c r="N1572" s="324">
        <v>23</v>
      </c>
      <c r="O1572" s="188">
        <v>12</v>
      </c>
      <c r="P1572" s="159" t="s">
        <v>21</v>
      </c>
      <c r="Q1572" s="159"/>
      <c r="R1572" s="159" t="s">
        <v>708</v>
      </c>
      <c r="S1572" s="159"/>
      <c r="T1572" s="188"/>
      <c r="U1572" s="189"/>
    </row>
    <row r="1573" spans="1:21" ht="19.5" customHeight="1">
      <c r="A1573" s="233"/>
      <c r="B1573" s="239"/>
      <c r="C1573" s="220">
        <v>27</v>
      </c>
      <c r="D1573" s="164" t="s">
        <v>817</v>
      </c>
      <c r="E1573" s="163"/>
      <c r="F1573" s="163" t="s">
        <v>21</v>
      </c>
      <c r="G1573" s="155" t="s">
        <v>818</v>
      </c>
      <c r="H1573" s="163" t="s">
        <v>819</v>
      </c>
      <c r="I1573" s="164">
        <v>10</v>
      </c>
      <c r="J1573" s="167">
        <v>55684</v>
      </c>
      <c r="K1573" s="166">
        <f>I1573*J1573</f>
        <v>556840</v>
      </c>
      <c r="L1573" s="248"/>
      <c r="M1573" s="202"/>
      <c r="N1573" s="220">
        <v>24</v>
      </c>
      <c r="O1573" s="164">
        <v>20.420000000000002</v>
      </c>
      <c r="P1573" s="163"/>
      <c r="Q1573" s="163" t="s">
        <v>21</v>
      </c>
      <c r="R1573" s="155" t="s">
        <v>820</v>
      </c>
      <c r="S1573" s="163" t="s">
        <v>821</v>
      </c>
      <c r="T1573" s="164">
        <v>10</v>
      </c>
      <c r="U1573" s="167">
        <v>55684</v>
      </c>
    </row>
    <row r="1574" spans="1:21" ht="16.5" customHeight="1">
      <c r="A1574" s="233"/>
      <c r="B1574" s="239"/>
      <c r="C1574" s="629" t="s">
        <v>41</v>
      </c>
      <c r="D1574" s="630"/>
      <c r="E1574" s="630"/>
      <c r="F1574" s="630"/>
      <c r="G1574" s="630"/>
      <c r="H1574" s="631"/>
      <c r="I1574" s="163"/>
      <c r="J1574" s="163"/>
      <c r="K1574" s="255">
        <f>SUM(K1573)</f>
        <v>556840</v>
      </c>
      <c r="L1574" s="248"/>
      <c r="M1574" s="202"/>
      <c r="N1574" s="629" t="s">
        <v>41</v>
      </c>
      <c r="O1574" s="630"/>
      <c r="P1574" s="630"/>
      <c r="Q1574" s="630"/>
      <c r="R1574" s="630"/>
      <c r="S1574" s="631"/>
      <c r="T1574" s="163"/>
      <c r="U1574" s="163"/>
    </row>
    <row r="1575" spans="1:21" ht="27.75" customHeight="1">
      <c r="A1575" s="233"/>
      <c r="B1575" s="239"/>
      <c r="C1575" s="324">
        <v>28</v>
      </c>
      <c r="D1575" s="188">
        <v>6</v>
      </c>
      <c r="E1575" s="159" t="s">
        <v>21</v>
      </c>
      <c r="F1575" s="159"/>
      <c r="G1575" s="159" t="s">
        <v>310</v>
      </c>
      <c r="H1575" s="159"/>
      <c r="I1575" s="188"/>
      <c r="J1575" s="189"/>
      <c r="K1575" s="190"/>
      <c r="L1575" s="248"/>
      <c r="M1575" s="202"/>
      <c r="N1575" s="324">
        <v>25</v>
      </c>
      <c r="O1575" s="188">
        <v>7</v>
      </c>
      <c r="P1575" s="159" t="s">
        <v>21</v>
      </c>
      <c r="Q1575" s="159"/>
      <c r="R1575" s="159" t="s">
        <v>803</v>
      </c>
      <c r="S1575" s="159"/>
      <c r="T1575" s="188"/>
      <c r="U1575" s="189"/>
    </row>
    <row r="1576" spans="1:21" ht="25.5" customHeight="1">
      <c r="A1576" s="233"/>
      <c r="B1576" s="239"/>
      <c r="C1576" s="220">
        <v>29</v>
      </c>
      <c r="D1576" s="164" t="s">
        <v>804</v>
      </c>
      <c r="E1576" s="163"/>
      <c r="F1576" s="163" t="s">
        <v>21</v>
      </c>
      <c r="G1576" s="155" t="s">
        <v>805</v>
      </c>
      <c r="H1576" s="163" t="s">
        <v>85</v>
      </c>
      <c r="I1576" s="164">
        <v>5</v>
      </c>
      <c r="J1576" s="167">
        <v>657068</v>
      </c>
      <c r="K1576" s="166">
        <f>I1576*J1576</f>
        <v>3285340</v>
      </c>
      <c r="L1576" s="248"/>
      <c r="M1576" s="202"/>
      <c r="N1576" s="220">
        <v>26</v>
      </c>
      <c r="O1576" s="164">
        <v>20.52</v>
      </c>
      <c r="P1576" s="163"/>
      <c r="Q1576" s="163" t="s">
        <v>21</v>
      </c>
      <c r="R1576" s="155" t="s">
        <v>822</v>
      </c>
      <c r="S1576" s="163" t="s">
        <v>73</v>
      </c>
      <c r="T1576" s="164">
        <v>5</v>
      </c>
      <c r="U1576" s="167">
        <v>657686</v>
      </c>
    </row>
    <row r="1577" spans="1:21" ht="16.5" customHeight="1">
      <c r="A1577" s="233"/>
      <c r="B1577" s="239"/>
      <c r="C1577" s="629" t="s">
        <v>41</v>
      </c>
      <c r="D1577" s="630"/>
      <c r="E1577" s="630"/>
      <c r="F1577" s="630"/>
      <c r="G1577" s="630"/>
      <c r="H1577" s="631"/>
      <c r="I1577" s="163"/>
      <c r="J1577" s="163"/>
      <c r="K1577" s="255">
        <f>SUM(K1576)</f>
        <v>3285340</v>
      </c>
      <c r="L1577" s="248"/>
      <c r="M1577" s="202"/>
      <c r="N1577" s="629" t="s">
        <v>41</v>
      </c>
      <c r="O1577" s="630"/>
      <c r="P1577" s="630"/>
      <c r="Q1577" s="630"/>
      <c r="R1577" s="630"/>
      <c r="S1577" s="631"/>
      <c r="T1577" s="163"/>
      <c r="U1577" s="163"/>
    </row>
    <row r="1578" spans="1:21" ht="16.5" customHeight="1">
      <c r="A1578" s="233"/>
      <c r="B1578" s="239"/>
      <c r="C1578" s="324">
        <v>30</v>
      </c>
      <c r="D1578" s="159">
        <v>8</v>
      </c>
      <c r="E1578" s="159" t="s">
        <v>21</v>
      </c>
      <c r="F1578" s="159"/>
      <c r="G1578" s="159" t="s">
        <v>535</v>
      </c>
      <c r="H1578" s="159"/>
      <c r="I1578" s="188"/>
      <c r="J1578" s="189"/>
      <c r="K1578" s="190"/>
      <c r="L1578" s="248"/>
      <c r="M1578" s="202"/>
      <c r="N1578" s="324">
        <v>27</v>
      </c>
      <c r="O1578" s="159">
        <v>20</v>
      </c>
      <c r="P1578" s="159" t="s">
        <v>21</v>
      </c>
      <c r="Q1578" s="159"/>
      <c r="R1578" s="159" t="s">
        <v>29</v>
      </c>
      <c r="S1578" s="159"/>
      <c r="T1578" s="188"/>
      <c r="U1578" s="189"/>
    </row>
    <row r="1579" spans="1:21" ht="30" customHeight="1">
      <c r="A1579" s="233"/>
      <c r="B1579" s="239"/>
      <c r="C1579" s="220">
        <v>31</v>
      </c>
      <c r="D1579" s="163" t="s">
        <v>427</v>
      </c>
      <c r="E1579" s="163"/>
      <c r="F1579" s="163" t="s">
        <v>21</v>
      </c>
      <c r="G1579" s="155" t="s">
        <v>428</v>
      </c>
      <c r="H1579" s="163" t="s">
        <v>32</v>
      </c>
      <c r="I1579" s="164">
        <v>2</v>
      </c>
      <c r="J1579" s="167">
        <v>225629</v>
      </c>
      <c r="K1579" s="166">
        <f t="shared" ref="K1579:K1581" si="143">I1579*J1579</f>
        <v>451258</v>
      </c>
      <c r="L1579" s="248"/>
      <c r="M1579" s="202"/>
      <c r="N1579" s="220">
        <v>28</v>
      </c>
      <c r="O1579" s="163">
        <v>20.52</v>
      </c>
      <c r="P1579" s="163"/>
      <c r="Q1579" s="163" t="s">
        <v>21</v>
      </c>
      <c r="R1579" s="155" t="s">
        <v>458</v>
      </c>
      <c r="S1579" s="163" t="s">
        <v>146</v>
      </c>
      <c r="T1579" s="164">
        <v>2</v>
      </c>
      <c r="U1579" s="167">
        <v>225629.6</v>
      </c>
    </row>
    <row r="1580" spans="1:21" ht="27" customHeight="1">
      <c r="A1580" s="233"/>
      <c r="B1580" s="239"/>
      <c r="C1580" s="220">
        <v>32</v>
      </c>
      <c r="D1580" s="164" t="s">
        <v>431</v>
      </c>
      <c r="E1580" s="163"/>
      <c r="F1580" s="163" t="s">
        <v>21</v>
      </c>
      <c r="G1580" s="155" t="s">
        <v>432</v>
      </c>
      <c r="H1580" s="163" t="s">
        <v>32</v>
      </c>
      <c r="I1580" s="164">
        <v>1</v>
      </c>
      <c r="J1580" s="167">
        <v>374333</v>
      </c>
      <c r="K1580" s="166">
        <f t="shared" si="143"/>
        <v>374333</v>
      </c>
      <c r="L1580" s="248"/>
      <c r="M1580" s="202"/>
      <c r="N1580" s="220">
        <v>29</v>
      </c>
      <c r="O1580" s="164">
        <v>20.54</v>
      </c>
      <c r="P1580" s="163"/>
      <c r="Q1580" s="163" t="s">
        <v>21</v>
      </c>
      <c r="R1580" s="155" t="s">
        <v>432</v>
      </c>
      <c r="S1580" s="163" t="s">
        <v>146</v>
      </c>
      <c r="T1580" s="164">
        <v>1</v>
      </c>
      <c r="U1580" s="167">
        <v>374334</v>
      </c>
    </row>
    <row r="1581" spans="1:21" ht="39.75" customHeight="1">
      <c r="A1581" s="233"/>
      <c r="B1581" s="239"/>
      <c r="C1581" s="163">
        <v>33</v>
      </c>
      <c r="D1581" s="164" t="s">
        <v>773</v>
      </c>
      <c r="E1581" s="163"/>
      <c r="F1581" s="163" t="s">
        <v>21</v>
      </c>
      <c r="G1581" s="155" t="s">
        <v>769</v>
      </c>
      <c r="H1581" s="163" t="s">
        <v>60</v>
      </c>
      <c r="I1581" s="164">
        <v>18</v>
      </c>
      <c r="J1581" s="167">
        <v>40984</v>
      </c>
      <c r="K1581" s="166">
        <f t="shared" si="143"/>
        <v>737712</v>
      </c>
      <c r="L1581" s="248"/>
      <c r="M1581" s="202"/>
      <c r="N1581" s="163">
        <v>30</v>
      </c>
      <c r="O1581" s="164">
        <v>20.51</v>
      </c>
      <c r="P1581" s="163"/>
      <c r="Q1581" s="163" t="s">
        <v>21</v>
      </c>
      <c r="R1581" s="155" t="s">
        <v>769</v>
      </c>
      <c r="S1581" s="163" t="s">
        <v>727</v>
      </c>
      <c r="T1581" s="164">
        <v>18</v>
      </c>
      <c r="U1581" s="167">
        <v>40984</v>
      </c>
    </row>
    <row r="1582" spans="1:21" ht="16.5" customHeight="1">
      <c r="A1582" s="233"/>
      <c r="B1582" s="239"/>
      <c r="C1582" s="629" t="s">
        <v>41</v>
      </c>
      <c r="D1582" s="630"/>
      <c r="E1582" s="630"/>
      <c r="F1582" s="630"/>
      <c r="G1582" s="630"/>
      <c r="H1582" s="631"/>
      <c r="I1582" s="163"/>
      <c r="J1582" s="163"/>
      <c r="K1582" s="255">
        <f>SUM(K1579:K1581)</f>
        <v>1563303</v>
      </c>
      <c r="L1582" s="248"/>
      <c r="M1582" s="202"/>
      <c r="N1582" s="629" t="s">
        <v>41</v>
      </c>
      <c r="O1582" s="630"/>
      <c r="P1582" s="630"/>
      <c r="Q1582" s="630"/>
      <c r="R1582" s="630"/>
      <c r="S1582" s="631"/>
      <c r="T1582" s="163"/>
      <c r="U1582" s="163"/>
    </row>
    <row r="1583" spans="1:21" ht="16.5" customHeight="1">
      <c r="A1583" s="233"/>
      <c r="B1583" s="239"/>
      <c r="C1583" s="632" t="s">
        <v>42</v>
      </c>
      <c r="D1583" s="633"/>
      <c r="E1583" s="633"/>
      <c r="F1583" s="633"/>
      <c r="G1583" s="633"/>
      <c r="H1583" s="633"/>
      <c r="I1583" s="633"/>
      <c r="J1583" s="634"/>
      <c r="K1583" s="256">
        <f>ROUND(K1582+K1577+K1565+K1562+K1556+K1551+K1545+K1574+K1571+K1568+K1559+K1542,0)</f>
        <v>78475835</v>
      </c>
      <c r="L1583" s="248"/>
      <c r="M1583" s="202"/>
      <c r="N1583" s="632" t="s">
        <v>42</v>
      </c>
      <c r="O1583" s="633"/>
      <c r="P1583" s="633"/>
      <c r="Q1583" s="633"/>
      <c r="R1583" s="633"/>
      <c r="S1583" s="633"/>
      <c r="T1583" s="633"/>
      <c r="U1583" s="634"/>
    </row>
    <row r="1584" spans="1:21" ht="16.5" customHeight="1">
      <c r="A1584" s="233"/>
      <c r="B1584" s="239"/>
      <c r="C1584" s="257"/>
      <c r="D1584" s="257"/>
      <c r="E1584" s="257"/>
      <c r="F1584" s="257"/>
      <c r="G1584" s="257"/>
      <c r="H1584" s="257"/>
      <c r="I1584" s="257"/>
      <c r="J1584" s="257"/>
      <c r="K1584" s="258"/>
      <c r="L1584" s="248"/>
      <c r="M1584" s="202"/>
      <c r="N1584" s="257"/>
      <c r="O1584" s="257"/>
      <c r="P1584" s="257"/>
      <c r="Q1584" s="257"/>
      <c r="R1584" s="257"/>
      <c r="S1584" s="257"/>
      <c r="T1584" s="257"/>
      <c r="U1584" s="257"/>
    </row>
    <row r="1585" spans="1:21" ht="16.5" customHeight="1">
      <c r="A1585" s="233"/>
      <c r="B1585" s="239"/>
      <c r="C1585" s="644" t="s">
        <v>203</v>
      </c>
      <c r="D1585" s="645"/>
      <c r="E1585" s="645"/>
      <c r="F1585" s="645"/>
      <c r="G1585" s="645"/>
      <c r="H1585" s="645"/>
      <c r="I1585" s="645"/>
      <c r="J1585" s="645"/>
      <c r="K1585" s="646"/>
      <c r="L1585" s="248"/>
      <c r="M1585" s="202"/>
      <c r="N1585" s="644" t="s">
        <v>203</v>
      </c>
      <c r="O1585" s="645"/>
      <c r="P1585" s="645"/>
      <c r="Q1585" s="645"/>
      <c r="R1585" s="645"/>
      <c r="S1585" s="645"/>
      <c r="T1585" s="645"/>
      <c r="U1585" s="646"/>
    </row>
    <row r="1586" spans="1:21" ht="16.5" customHeight="1">
      <c r="A1586" s="233"/>
      <c r="B1586" s="239"/>
      <c r="C1586" s="641" t="s">
        <v>11</v>
      </c>
      <c r="D1586" s="635" t="s">
        <v>12</v>
      </c>
      <c r="E1586" s="637" t="s">
        <v>13</v>
      </c>
      <c r="F1586" s="638"/>
      <c r="G1586" s="641" t="s">
        <v>14</v>
      </c>
      <c r="H1586" s="635" t="s">
        <v>15</v>
      </c>
      <c r="I1586" s="635" t="s">
        <v>16</v>
      </c>
      <c r="J1586" s="643" t="s">
        <v>17</v>
      </c>
      <c r="K1586" s="648" t="s">
        <v>18</v>
      </c>
      <c r="L1586" s="248"/>
      <c r="M1586" s="202"/>
      <c r="N1586" s="641" t="s">
        <v>11</v>
      </c>
      <c r="O1586" s="635" t="s">
        <v>12</v>
      </c>
      <c r="P1586" s="637" t="s">
        <v>13</v>
      </c>
      <c r="Q1586" s="638"/>
      <c r="R1586" s="641" t="s">
        <v>14</v>
      </c>
      <c r="S1586" s="635" t="s">
        <v>15</v>
      </c>
      <c r="T1586" s="635" t="s">
        <v>16</v>
      </c>
      <c r="U1586" s="643" t="s">
        <v>17</v>
      </c>
    </row>
    <row r="1587" spans="1:21" ht="16.5" customHeight="1">
      <c r="A1587" s="233"/>
      <c r="B1587" s="239"/>
      <c r="C1587" s="642"/>
      <c r="D1587" s="636"/>
      <c r="E1587" s="154" t="s">
        <v>19</v>
      </c>
      <c r="F1587" s="154" t="s">
        <v>20</v>
      </c>
      <c r="G1587" s="642"/>
      <c r="H1587" s="636"/>
      <c r="I1587" s="636"/>
      <c r="J1587" s="636"/>
      <c r="K1587" s="649"/>
      <c r="L1587" s="248"/>
      <c r="M1587" s="202"/>
      <c r="N1587" s="642"/>
      <c r="O1587" s="636"/>
      <c r="P1587" s="154" t="s">
        <v>19</v>
      </c>
      <c r="Q1587" s="154" t="s">
        <v>20</v>
      </c>
      <c r="R1587" s="642"/>
      <c r="S1587" s="636"/>
      <c r="T1587" s="636"/>
      <c r="U1587" s="636"/>
    </row>
    <row r="1588" spans="1:21" ht="16.5" customHeight="1">
      <c r="A1588" s="233"/>
      <c r="B1588" s="239"/>
      <c r="C1588" s="159">
        <v>1</v>
      </c>
      <c r="D1588" s="159">
        <v>3</v>
      </c>
      <c r="E1588" s="159" t="s">
        <v>21</v>
      </c>
      <c r="F1588" s="159"/>
      <c r="G1588" s="159" t="s">
        <v>43</v>
      </c>
      <c r="H1588" s="159"/>
      <c r="I1588" s="159"/>
      <c r="J1588" s="159"/>
      <c r="K1588" s="250"/>
      <c r="L1588" s="248"/>
      <c r="M1588" s="202"/>
      <c r="N1588" s="159">
        <v>1</v>
      </c>
      <c r="O1588" s="159">
        <v>3</v>
      </c>
      <c r="P1588" s="159" t="s">
        <v>21</v>
      </c>
      <c r="Q1588" s="159"/>
      <c r="R1588" s="159" t="s">
        <v>43</v>
      </c>
      <c r="S1588" s="159"/>
      <c r="T1588" s="159"/>
      <c r="U1588" s="159"/>
    </row>
    <row r="1589" spans="1:21" ht="16.5" customHeight="1">
      <c r="A1589" s="233"/>
      <c r="B1589" s="239"/>
      <c r="C1589" s="301">
        <v>2</v>
      </c>
      <c r="D1589" s="302" t="s">
        <v>776</v>
      </c>
      <c r="E1589" s="302"/>
      <c r="F1589" s="302"/>
      <c r="G1589" s="302" t="s">
        <v>777</v>
      </c>
      <c r="H1589" s="302"/>
      <c r="I1589" s="302"/>
      <c r="J1589" s="302"/>
      <c r="K1589" s="316"/>
      <c r="L1589" s="248"/>
      <c r="M1589" s="202"/>
      <c r="N1589" s="301">
        <v>2</v>
      </c>
      <c r="O1589" s="302" t="s">
        <v>782</v>
      </c>
      <c r="P1589" s="302"/>
      <c r="Q1589" s="302"/>
      <c r="R1589" s="302" t="s">
        <v>823</v>
      </c>
      <c r="S1589" s="302"/>
      <c r="T1589" s="302"/>
      <c r="U1589" s="302"/>
    </row>
    <row r="1590" spans="1:21" ht="16.5" customHeight="1">
      <c r="A1590" s="233"/>
      <c r="B1590" s="239"/>
      <c r="C1590" s="178">
        <v>3</v>
      </c>
      <c r="D1590" s="163" t="s">
        <v>778</v>
      </c>
      <c r="E1590" s="163"/>
      <c r="F1590" s="163" t="s">
        <v>21</v>
      </c>
      <c r="G1590" s="155" t="s">
        <v>779</v>
      </c>
      <c r="H1590" s="163" t="s">
        <v>32</v>
      </c>
      <c r="I1590" s="163">
        <v>18</v>
      </c>
      <c r="J1590" s="206">
        <v>2163443</v>
      </c>
      <c r="K1590" s="158">
        <f>I1590*J1590</f>
        <v>38941974</v>
      </c>
      <c r="L1590" s="248"/>
      <c r="M1590" s="202"/>
      <c r="N1590" s="178">
        <v>3</v>
      </c>
      <c r="O1590" s="163" t="s">
        <v>786</v>
      </c>
      <c r="P1590" s="163"/>
      <c r="Q1590" s="163" t="s">
        <v>21</v>
      </c>
      <c r="R1590" s="155" t="s">
        <v>787</v>
      </c>
      <c r="S1590" s="163" t="s">
        <v>60</v>
      </c>
      <c r="T1590" s="163">
        <v>18</v>
      </c>
      <c r="U1590" s="206">
        <v>2076207.6766666665</v>
      </c>
    </row>
    <row r="1591" spans="1:21" ht="16.5" customHeight="1">
      <c r="A1591" s="233"/>
      <c r="B1591" s="239"/>
      <c r="C1591" s="629" t="s">
        <v>41</v>
      </c>
      <c r="D1591" s="630"/>
      <c r="E1591" s="630"/>
      <c r="F1591" s="630"/>
      <c r="G1591" s="630"/>
      <c r="H1591" s="631"/>
      <c r="I1591" s="161"/>
      <c r="J1591" s="206"/>
      <c r="K1591" s="255">
        <f>SUM(K1590)</f>
        <v>38941974</v>
      </c>
      <c r="L1591" s="248"/>
      <c r="M1591" s="202"/>
      <c r="N1591" s="629" t="s">
        <v>41</v>
      </c>
      <c r="O1591" s="630"/>
      <c r="P1591" s="630"/>
      <c r="Q1591" s="630"/>
      <c r="R1591" s="630"/>
      <c r="S1591" s="631"/>
      <c r="T1591" s="161"/>
      <c r="U1591" s="206"/>
    </row>
    <row r="1592" spans="1:21" ht="16.5" customHeight="1">
      <c r="A1592" s="233"/>
      <c r="B1592" s="239"/>
      <c r="C1592" s="159">
        <v>4</v>
      </c>
      <c r="D1592" s="159" t="s">
        <v>780</v>
      </c>
      <c r="E1592" s="159" t="s">
        <v>21</v>
      </c>
      <c r="F1592" s="159"/>
      <c r="G1592" s="159" t="s">
        <v>781</v>
      </c>
      <c r="H1592" s="159"/>
      <c r="I1592" s="159"/>
      <c r="J1592" s="214"/>
      <c r="K1592" s="250"/>
      <c r="L1592" s="248"/>
      <c r="M1592" s="202"/>
      <c r="N1592" s="159">
        <v>4</v>
      </c>
      <c r="O1592" s="159" t="s">
        <v>790</v>
      </c>
      <c r="P1592" s="159" t="s">
        <v>21</v>
      </c>
      <c r="Q1592" s="159"/>
      <c r="R1592" s="159" t="s">
        <v>413</v>
      </c>
      <c r="S1592" s="159"/>
      <c r="T1592" s="159"/>
      <c r="U1592" s="214"/>
    </row>
    <row r="1593" spans="1:21" ht="16.5" customHeight="1">
      <c r="A1593" s="233"/>
      <c r="B1593" s="239"/>
      <c r="C1593" s="178">
        <v>5</v>
      </c>
      <c r="D1593" s="163" t="s">
        <v>784</v>
      </c>
      <c r="E1593" s="163"/>
      <c r="F1593" s="163" t="s">
        <v>21</v>
      </c>
      <c r="G1593" s="155" t="s">
        <v>785</v>
      </c>
      <c r="H1593" s="163" t="s">
        <v>32</v>
      </c>
      <c r="I1593" s="163">
        <v>4</v>
      </c>
      <c r="J1593" s="206">
        <v>4649518</v>
      </c>
      <c r="K1593" s="158">
        <f>I1593*J1593</f>
        <v>18598072</v>
      </c>
      <c r="L1593" s="248"/>
      <c r="M1593" s="202"/>
      <c r="N1593" s="178">
        <v>5</v>
      </c>
      <c r="O1593" s="163" t="s">
        <v>824</v>
      </c>
      <c r="P1593" s="163"/>
      <c r="Q1593" s="163" t="s">
        <v>21</v>
      </c>
      <c r="R1593" s="155" t="s">
        <v>825</v>
      </c>
      <c r="S1593" s="163" t="s">
        <v>146</v>
      </c>
      <c r="T1593" s="163">
        <v>4</v>
      </c>
      <c r="U1593" s="206">
        <v>6771493.8899999997</v>
      </c>
    </row>
    <row r="1594" spans="1:21" ht="16.5" customHeight="1">
      <c r="A1594" s="233"/>
      <c r="B1594" s="239"/>
      <c r="C1594" s="629" t="s">
        <v>41</v>
      </c>
      <c r="D1594" s="630"/>
      <c r="E1594" s="630"/>
      <c r="F1594" s="630"/>
      <c r="G1594" s="630"/>
      <c r="H1594" s="631"/>
      <c r="I1594" s="161"/>
      <c r="J1594" s="206"/>
      <c r="K1594" s="255">
        <f>SUM(K1593)</f>
        <v>18598072</v>
      </c>
      <c r="L1594" s="248"/>
      <c r="M1594" s="202"/>
      <c r="N1594" s="629" t="s">
        <v>41</v>
      </c>
      <c r="O1594" s="630"/>
      <c r="P1594" s="630"/>
      <c r="Q1594" s="630"/>
      <c r="R1594" s="630"/>
      <c r="S1594" s="631"/>
      <c r="T1594" s="161"/>
      <c r="U1594" s="206"/>
    </row>
    <row r="1595" spans="1:21" ht="28.5" customHeight="1">
      <c r="A1595" s="233"/>
      <c r="B1595" s="239"/>
      <c r="C1595" s="159">
        <v>6</v>
      </c>
      <c r="D1595" s="159" t="s">
        <v>486</v>
      </c>
      <c r="E1595" s="159" t="s">
        <v>21</v>
      </c>
      <c r="F1595" s="159"/>
      <c r="G1595" s="159" t="s">
        <v>826</v>
      </c>
      <c r="H1595" s="159"/>
      <c r="I1595" s="159"/>
      <c r="J1595" s="214"/>
      <c r="K1595" s="250"/>
      <c r="L1595" s="248"/>
      <c r="M1595" s="202"/>
      <c r="N1595" s="159">
        <v>6</v>
      </c>
      <c r="O1595" s="159">
        <v>12</v>
      </c>
      <c r="P1595" s="159" t="s">
        <v>21</v>
      </c>
      <c r="Q1595" s="159"/>
      <c r="R1595" s="159" t="s">
        <v>827</v>
      </c>
      <c r="S1595" s="159"/>
      <c r="T1595" s="159"/>
      <c r="U1595" s="214"/>
    </row>
    <row r="1596" spans="1:21" ht="16.5" customHeight="1">
      <c r="A1596" s="233"/>
      <c r="B1596" s="239"/>
      <c r="C1596" s="178">
        <v>7</v>
      </c>
      <c r="D1596" s="163" t="s">
        <v>828</v>
      </c>
      <c r="E1596" s="163"/>
      <c r="F1596" s="163" t="s">
        <v>21</v>
      </c>
      <c r="G1596" s="155" t="s">
        <v>829</v>
      </c>
      <c r="H1596" s="163" t="s">
        <v>32</v>
      </c>
      <c r="I1596" s="163">
        <v>12</v>
      </c>
      <c r="J1596" s="206">
        <v>927742</v>
      </c>
      <c r="K1596" s="158">
        <f>I1596*J1596</f>
        <v>11132904</v>
      </c>
      <c r="L1596" s="248"/>
      <c r="M1596" s="202"/>
      <c r="N1596" s="178">
        <v>7</v>
      </c>
      <c r="O1596" s="163" t="s">
        <v>830</v>
      </c>
      <c r="P1596" s="163"/>
      <c r="Q1596" s="163" t="s">
        <v>21</v>
      </c>
      <c r="R1596" s="155" t="s">
        <v>831</v>
      </c>
      <c r="S1596" s="163" t="s">
        <v>60</v>
      </c>
      <c r="T1596" s="163">
        <v>12</v>
      </c>
      <c r="U1596" s="206">
        <v>965538</v>
      </c>
    </row>
    <row r="1597" spans="1:21" ht="16.5" customHeight="1">
      <c r="A1597" s="233"/>
      <c r="B1597" s="239"/>
      <c r="C1597" s="629" t="s">
        <v>41</v>
      </c>
      <c r="D1597" s="630"/>
      <c r="E1597" s="630"/>
      <c r="F1597" s="630"/>
      <c r="G1597" s="630"/>
      <c r="H1597" s="631"/>
      <c r="I1597" s="161"/>
      <c r="J1597" s="206"/>
      <c r="K1597" s="255">
        <f>SUM(K1596)</f>
        <v>11132904</v>
      </c>
      <c r="L1597" s="248"/>
      <c r="M1597" s="202"/>
      <c r="N1597" s="629" t="s">
        <v>41</v>
      </c>
      <c r="O1597" s="630"/>
      <c r="P1597" s="630"/>
      <c r="Q1597" s="630"/>
      <c r="R1597" s="630"/>
      <c r="S1597" s="631"/>
      <c r="T1597" s="161"/>
      <c r="U1597" s="206"/>
    </row>
    <row r="1598" spans="1:21" ht="16.5" customHeight="1">
      <c r="A1598" s="233"/>
      <c r="B1598" s="239"/>
      <c r="C1598" s="632" t="s">
        <v>52</v>
      </c>
      <c r="D1598" s="633"/>
      <c r="E1598" s="633"/>
      <c r="F1598" s="633"/>
      <c r="G1598" s="633"/>
      <c r="H1598" s="633"/>
      <c r="I1598" s="633"/>
      <c r="J1598" s="634"/>
      <c r="K1598" s="256">
        <f>SUM(K1591+K1594+K1597)</f>
        <v>68672950</v>
      </c>
      <c r="L1598" s="248"/>
      <c r="M1598" s="202"/>
      <c r="N1598" s="632" t="s">
        <v>52</v>
      </c>
      <c r="O1598" s="633"/>
      <c r="P1598" s="633"/>
      <c r="Q1598" s="633"/>
      <c r="R1598" s="633"/>
      <c r="S1598" s="633"/>
      <c r="T1598" s="633"/>
      <c r="U1598" s="634"/>
    </row>
    <row r="1599" spans="1:21" ht="16.5" customHeight="1">
      <c r="A1599" s="233"/>
      <c r="B1599" s="239"/>
      <c r="C1599" s="257"/>
      <c r="D1599" s="257"/>
      <c r="E1599" s="257"/>
      <c r="F1599" s="257"/>
      <c r="G1599" s="257"/>
      <c r="H1599" s="257"/>
      <c r="I1599" s="257"/>
      <c r="J1599" s="257"/>
      <c r="K1599" s="258"/>
      <c r="L1599" s="248"/>
      <c r="M1599" s="202"/>
      <c r="N1599" s="257"/>
      <c r="O1599" s="257"/>
      <c r="P1599" s="257"/>
      <c r="Q1599" s="257"/>
      <c r="R1599" s="257"/>
      <c r="S1599" s="257"/>
      <c r="T1599" s="257"/>
      <c r="U1599" s="257"/>
    </row>
    <row r="1600" spans="1:21" ht="16.5" customHeight="1">
      <c r="A1600" s="233"/>
      <c r="B1600" s="247">
        <v>28</v>
      </c>
      <c r="C1600" s="647" t="s">
        <v>832</v>
      </c>
      <c r="D1600" s="633"/>
      <c r="E1600" s="633"/>
      <c r="F1600" s="633"/>
      <c r="G1600" s="633"/>
      <c r="H1600" s="633"/>
      <c r="I1600" s="633"/>
      <c r="J1600" s="633"/>
      <c r="K1600" s="633"/>
      <c r="L1600" s="248"/>
      <c r="M1600" s="202"/>
      <c r="N1600" s="647" t="s">
        <v>832</v>
      </c>
      <c r="O1600" s="633"/>
      <c r="P1600" s="633"/>
      <c r="Q1600" s="633"/>
      <c r="R1600" s="633"/>
      <c r="S1600" s="633"/>
      <c r="T1600" s="633"/>
      <c r="U1600" s="633"/>
    </row>
    <row r="1601" spans="1:21" ht="16.5" customHeight="1">
      <c r="A1601" s="233"/>
      <c r="B1601" s="239"/>
      <c r="C1601" s="644" t="s">
        <v>10</v>
      </c>
      <c r="D1601" s="645"/>
      <c r="E1601" s="645"/>
      <c r="F1601" s="645"/>
      <c r="G1601" s="645"/>
      <c r="H1601" s="645"/>
      <c r="I1601" s="645"/>
      <c r="J1601" s="645"/>
      <c r="K1601" s="646"/>
      <c r="L1601" s="248"/>
      <c r="M1601" s="202"/>
      <c r="N1601" s="644" t="s">
        <v>10</v>
      </c>
      <c r="O1601" s="645"/>
      <c r="P1601" s="645"/>
      <c r="Q1601" s="645"/>
      <c r="R1601" s="645"/>
      <c r="S1601" s="645"/>
      <c r="T1601" s="645"/>
      <c r="U1601" s="646"/>
    </row>
    <row r="1602" spans="1:21" ht="16.5" customHeight="1">
      <c r="A1602" s="233"/>
      <c r="B1602" s="239"/>
      <c r="C1602" s="641" t="s">
        <v>11</v>
      </c>
      <c r="D1602" s="635" t="s">
        <v>12</v>
      </c>
      <c r="E1602" s="637" t="s">
        <v>13</v>
      </c>
      <c r="F1602" s="638"/>
      <c r="G1602" s="641" t="s">
        <v>14</v>
      </c>
      <c r="H1602" s="635" t="s">
        <v>15</v>
      </c>
      <c r="I1602" s="635" t="s">
        <v>16</v>
      </c>
      <c r="J1602" s="643" t="s">
        <v>17</v>
      </c>
      <c r="K1602" s="648" t="s">
        <v>18</v>
      </c>
      <c r="L1602" s="248"/>
      <c r="M1602" s="202"/>
      <c r="N1602" s="641" t="s">
        <v>11</v>
      </c>
      <c r="O1602" s="635" t="s">
        <v>12</v>
      </c>
      <c r="P1602" s="637" t="s">
        <v>13</v>
      </c>
      <c r="Q1602" s="638"/>
      <c r="R1602" s="641" t="s">
        <v>14</v>
      </c>
      <c r="S1602" s="635" t="s">
        <v>15</v>
      </c>
      <c r="T1602" s="635" t="s">
        <v>16</v>
      </c>
      <c r="U1602" s="643" t="s">
        <v>17</v>
      </c>
    </row>
    <row r="1603" spans="1:21" ht="16.5" customHeight="1">
      <c r="A1603" s="233"/>
      <c r="B1603" s="239"/>
      <c r="C1603" s="642"/>
      <c r="D1603" s="636"/>
      <c r="E1603" s="154" t="s">
        <v>19</v>
      </c>
      <c r="F1603" s="154" t="s">
        <v>20</v>
      </c>
      <c r="G1603" s="642"/>
      <c r="H1603" s="636"/>
      <c r="I1603" s="636"/>
      <c r="J1603" s="636"/>
      <c r="K1603" s="649"/>
      <c r="L1603" s="248"/>
      <c r="M1603" s="202"/>
      <c r="N1603" s="642"/>
      <c r="O1603" s="636"/>
      <c r="P1603" s="154" t="s">
        <v>19</v>
      </c>
      <c r="Q1603" s="154" t="s">
        <v>20</v>
      </c>
      <c r="R1603" s="642"/>
      <c r="S1603" s="636"/>
      <c r="T1603" s="636"/>
      <c r="U1603" s="636"/>
    </row>
    <row r="1604" spans="1:21" ht="16.5" customHeight="1">
      <c r="A1604" s="233"/>
      <c r="B1604" s="239"/>
      <c r="C1604" s="324">
        <v>1</v>
      </c>
      <c r="D1604" s="357">
        <v>1</v>
      </c>
      <c r="E1604" s="159" t="s">
        <v>21</v>
      </c>
      <c r="F1604" s="159"/>
      <c r="G1604" s="159" t="s">
        <v>54</v>
      </c>
      <c r="H1604" s="159"/>
      <c r="I1604" s="159"/>
      <c r="J1604" s="159"/>
      <c r="K1604" s="250"/>
      <c r="L1604" s="248"/>
      <c r="M1604" s="202"/>
      <c r="N1604" s="324">
        <v>1</v>
      </c>
      <c r="O1604" s="357">
        <v>1</v>
      </c>
      <c r="P1604" s="159" t="s">
        <v>21</v>
      </c>
      <c r="Q1604" s="159"/>
      <c r="R1604" s="159" t="s">
        <v>56</v>
      </c>
      <c r="S1604" s="159"/>
      <c r="T1604" s="159"/>
      <c r="U1604" s="159"/>
    </row>
    <row r="1605" spans="1:21" ht="16.5" customHeight="1">
      <c r="A1605" s="233"/>
      <c r="B1605" s="239"/>
      <c r="C1605" s="358">
        <v>2</v>
      </c>
      <c r="D1605" s="359"/>
      <c r="E1605" s="291"/>
      <c r="F1605" s="291"/>
      <c r="G1605" s="291" t="s">
        <v>57</v>
      </c>
      <c r="H1605" s="291"/>
      <c r="I1605" s="291"/>
      <c r="J1605" s="291"/>
      <c r="K1605" s="296"/>
      <c r="L1605" s="248"/>
      <c r="M1605" s="202"/>
      <c r="N1605" s="324"/>
      <c r="O1605" s="357"/>
      <c r="P1605" s="159"/>
      <c r="Q1605" s="159"/>
      <c r="R1605" s="159"/>
      <c r="S1605" s="159"/>
      <c r="T1605" s="159"/>
      <c r="U1605" s="159"/>
    </row>
    <row r="1606" spans="1:21" ht="36" customHeight="1">
      <c r="A1606" s="233"/>
      <c r="B1606" s="239"/>
      <c r="C1606" s="220">
        <v>3</v>
      </c>
      <c r="D1606" s="325" t="s">
        <v>58</v>
      </c>
      <c r="E1606" s="163"/>
      <c r="F1606" s="163" t="s">
        <v>21</v>
      </c>
      <c r="G1606" s="155" t="s">
        <v>59</v>
      </c>
      <c r="H1606" s="163" t="s">
        <v>60</v>
      </c>
      <c r="I1606" s="164">
        <v>47.29</v>
      </c>
      <c r="J1606" s="167">
        <v>2030</v>
      </c>
      <c r="K1606" s="166">
        <f t="shared" ref="K1606:K1607" si="144">I1606*J1606</f>
        <v>95998.7</v>
      </c>
      <c r="L1606" s="248"/>
      <c r="M1606" s="202"/>
      <c r="N1606" s="220">
        <v>2</v>
      </c>
      <c r="O1606" s="325" t="s">
        <v>58</v>
      </c>
      <c r="P1606" s="163"/>
      <c r="Q1606" s="163" t="s">
        <v>21</v>
      </c>
      <c r="R1606" s="155" t="s">
        <v>59</v>
      </c>
      <c r="S1606" s="163" t="s">
        <v>60</v>
      </c>
      <c r="T1606" s="164">
        <v>47.29</v>
      </c>
      <c r="U1606" s="167">
        <v>2030</v>
      </c>
    </row>
    <row r="1607" spans="1:21" ht="19.5" customHeight="1">
      <c r="A1607" s="233"/>
      <c r="B1607" s="239"/>
      <c r="C1607" s="220">
        <v>4</v>
      </c>
      <c r="D1607" s="164" t="s">
        <v>62</v>
      </c>
      <c r="E1607" s="163"/>
      <c r="F1607" s="163" t="s">
        <v>21</v>
      </c>
      <c r="G1607" s="155" t="s">
        <v>63</v>
      </c>
      <c r="H1607" s="163" t="s">
        <v>25</v>
      </c>
      <c r="I1607" s="164">
        <v>10.44015581</v>
      </c>
      <c r="J1607" s="167">
        <v>2824</v>
      </c>
      <c r="K1607" s="166">
        <f t="shared" si="144"/>
        <v>29483.000007440001</v>
      </c>
      <c r="L1607" s="248"/>
      <c r="M1607" s="202"/>
      <c r="N1607" s="220">
        <v>3</v>
      </c>
      <c r="O1607" s="164" t="s">
        <v>62</v>
      </c>
      <c r="P1607" s="163"/>
      <c r="Q1607" s="163" t="s">
        <v>21</v>
      </c>
      <c r="R1607" s="155" t="s">
        <v>63</v>
      </c>
      <c r="S1607" s="163" t="s">
        <v>25</v>
      </c>
      <c r="T1607" s="164">
        <v>10.44</v>
      </c>
      <c r="U1607" s="167">
        <v>2824</v>
      </c>
    </row>
    <row r="1608" spans="1:21" ht="16.5" customHeight="1">
      <c r="A1608" s="233"/>
      <c r="B1608" s="239"/>
      <c r="C1608" s="629" t="s">
        <v>41</v>
      </c>
      <c r="D1608" s="630"/>
      <c r="E1608" s="630"/>
      <c r="F1608" s="630"/>
      <c r="G1608" s="630"/>
      <c r="H1608" s="631"/>
      <c r="I1608" s="163"/>
      <c r="J1608" s="163"/>
      <c r="K1608" s="255">
        <f>SUM(K1606:K1607)</f>
        <v>125481.70000744</v>
      </c>
      <c r="L1608" s="248"/>
      <c r="M1608" s="202"/>
      <c r="N1608" s="629" t="s">
        <v>41</v>
      </c>
      <c r="O1608" s="630"/>
      <c r="P1608" s="630"/>
      <c r="Q1608" s="630"/>
      <c r="R1608" s="630"/>
      <c r="S1608" s="631"/>
      <c r="T1608" s="163"/>
      <c r="U1608" s="163"/>
    </row>
    <row r="1609" spans="1:21" ht="26.25" customHeight="1">
      <c r="A1609" s="233"/>
      <c r="B1609" s="239"/>
      <c r="C1609" s="360">
        <v>5</v>
      </c>
      <c r="D1609" s="357" t="s">
        <v>336</v>
      </c>
      <c r="E1609" s="159" t="s">
        <v>21</v>
      </c>
      <c r="F1609" s="361"/>
      <c r="G1609" s="159" t="s">
        <v>337</v>
      </c>
      <c r="H1609" s="361"/>
      <c r="I1609" s="215"/>
      <c r="J1609" s="216"/>
      <c r="K1609" s="217"/>
      <c r="L1609" s="248"/>
      <c r="M1609" s="202"/>
      <c r="N1609" s="360">
        <v>4</v>
      </c>
      <c r="O1609" s="357">
        <v>4</v>
      </c>
      <c r="P1609" s="159" t="s">
        <v>21</v>
      </c>
      <c r="Q1609" s="361"/>
      <c r="R1609" s="159" t="s">
        <v>227</v>
      </c>
      <c r="S1609" s="361"/>
      <c r="T1609" s="215"/>
      <c r="U1609" s="216"/>
    </row>
    <row r="1610" spans="1:21" ht="21.75" customHeight="1">
      <c r="A1610" s="233"/>
      <c r="B1610" s="239"/>
      <c r="C1610" s="220">
        <v>6</v>
      </c>
      <c r="D1610" s="163" t="s">
        <v>338</v>
      </c>
      <c r="E1610" s="163"/>
      <c r="F1610" s="163" t="s">
        <v>21</v>
      </c>
      <c r="G1610" s="155" t="s">
        <v>339</v>
      </c>
      <c r="H1610" s="163" t="s">
        <v>73</v>
      </c>
      <c r="I1610" s="164">
        <v>318.49999999999994</v>
      </c>
      <c r="J1610" s="167">
        <v>8298</v>
      </c>
      <c r="K1610" s="166">
        <f>I1610*J1610</f>
        <v>2642912.9999999995</v>
      </c>
      <c r="L1610" s="248"/>
      <c r="M1610" s="202"/>
      <c r="N1610" s="220">
        <v>5</v>
      </c>
      <c r="O1610" s="163">
        <v>4.0999999999999996</v>
      </c>
      <c r="P1610" s="163"/>
      <c r="Q1610" s="163" t="s">
        <v>21</v>
      </c>
      <c r="R1610" s="155" t="s">
        <v>767</v>
      </c>
      <c r="S1610" s="163" t="s">
        <v>73</v>
      </c>
      <c r="T1610" s="164">
        <v>318.49999999999994</v>
      </c>
      <c r="U1610" s="167">
        <v>13594</v>
      </c>
    </row>
    <row r="1611" spans="1:21" ht="16.5" customHeight="1">
      <c r="A1611" s="233"/>
      <c r="B1611" s="239"/>
      <c r="C1611" s="629" t="s">
        <v>41</v>
      </c>
      <c r="D1611" s="630"/>
      <c r="E1611" s="630"/>
      <c r="F1611" s="630"/>
      <c r="G1611" s="630"/>
      <c r="H1611" s="631"/>
      <c r="I1611" s="163"/>
      <c r="J1611" s="163"/>
      <c r="K1611" s="255">
        <f>SUM(K1610)</f>
        <v>2642912.9999999995</v>
      </c>
      <c r="L1611" s="248"/>
      <c r="M1611" s="202"/>
      <c r="N1611" s="629" t="s">
        <v>41</v>
      </c>
      <c r="O1611" s="630"/>
      <c r="P1611" s="630"/>
      <c r="Q1611" s="630"/>
      <c r="R1611" s="630"/>
      <c r="S1611" s="631"/>
      <c r="T1611" s="163"/>
      <c r="U1611" s="163"/>
    </row>
    <row r="1612" spans="1:21" ht="23.25" customHeight="1">
      <c r="A1612" s="233"/>
      <c r="B1612" s="239"/>
      <c r="C1612" s="324">
        <v>7</v>
      </c>
      <c r="D1612" s="249">
        <v>2.2000000000000002</v>
      </c>
      <c r="E1612" s="159" t="s">
        <v>21</v>
      </c>
      <c r="F1612" s="159"/>
      <c r="G1612" s="159" t="s">
        <v>183</v>
      </c>
      <c r="H1612" s="159"/>
      <c r="I1612" s="188"/>
      <c r="J1612" s="189"/>
      <c r="K1612" s="190"/>
      <c r="L1612" s="248"/>
      <c r="M1612" s="202"/>
      <c r="N1612" s="324">
        <v>6</v>
      </c>
      <c r="O1612" s="249">
        <v>2.2000000000000002</v>
      </c>
      <c r="P1612" s="159" t="s">
        <v>21</v>
      </c>
      <c r="Q1612" s="159"/>
      <c r="R1612" s="159" t="s">
        <v>22</v>
      </c>
      <c r="S1612" s="159"/>
      <c r="T1612" s="188"/>
      <c r="U1612" s="189"/>
    </row>
    <row r="1613" spans="1:21" ht="30.75" customHeight="1">
      <c r="A1613" s="233"/>
      <c r="B1613" s="243"/>
      <c r="C1613" s="220">
        <v>8</v>
      </c>
      <c r="D1613" s="163" t="s">
        <v>341</v>
      </c>
      <c r="E1613" s="163"/>
      <c r="F1613" s="163" t="s">
        <v>21</v>
      </c>
      <c r="G1613" s="155" t="s">
        <v>342</v>
      </c>
      <c r="H1613" s="163" t="s">
        <v>85</v>
      </c>
      <c r="I1613" s="164">
        <v>9.4196768179999992</v>
      </c>
      <c r="J1613" s="167">
        <v>64533</v>
      </c>
      <c r="K1613" s="166">
        <f t="shared" ref="K1613:K1615" si="145">I1613*J1613</f>
        <v>607880.00409599394</v>
      </c>
      <c r="L1613" s="248"/>
      <c r="M1613" s="202"/>
      <c r="N1613" s="220">
        <v>7</v>
      </c>
      <c r="O1613" s="163" t="s">
        <v>343</v>
      </c>
      <c r="P1613" s="163"/>
      <c r="Q1613" s="163" t="s">
        <v>21</v>
      </c>
      <c r="R1613" s="155" t="s">
        <v>768</v>
      </c>
      <c r="S1613" s="163" t="s">
        <v>73</v>
      </c>
      <c r="T1613" s="164">
        <v>9.41967</v>
      </c>
      <c r="U1613" s="167">
        <v>97848.8</v>
      </c>
    </row>
    <row r="1614" spans="1:21" ht="40.5" customHeight="1">
      <c r="A1614" s="233"/>
      <c r="B1614" s="239"/>
      <c r="C1614" s="220">
        <v>9</v>
      </c>
      <c r="D1614" s="163" t="s">
        <v>289</v>
      </c>
      <c r="E1614" s="163"/>
      <c r="F1614" s="163" t="s">
        <v>21</v>
      </c>
      <c r="G1614" s="155" t="s">
        <v>290</v>
      </c>
      <c r="H1614" s="163" t="s">
        <v>85</v>
      </c>
      <c r="I1614" s="164">
        <v>167.49860709999999</v>
      </c>
      <c r="J1614" s="167">
        <v>54921</v>
      </c>
      <c r="K1614" s="166">
        <f t="shared" si="145"/>
        <v>9199191.0005390998</v>
      </c>
      <c r="L1614" s="248"/>
      <c r="M1614" s="202"/>
      <c r="N1614" s="220">
        <v>8</v>
      </c>
      <c r="O1614" s="163">
        <v>1.1100000000000001</v>
      </c>
      <c r="P1614" s="163"/>
      <c r="Q1614" s="163" t="s">
        <v>21</v>
      </c>
      <c r="R1614" s="155" t="s">
        <v>232</v>
      </c>
      <c r="S1614" s="163" t="s">
        <v>88</v>
      </c>
      <c r="T1614" s="164">
        <v>167.49860659999999</v>
      </c>
      <c r="U1614" s="167">
        <v>54921.599999999999</v>
      </c>
    </row>
    <row r="1615" spans="1:21" ht="24.75" customHeight="1">
      <c r="A1615" s="233"/>
      <c r="B1615" s="239"/>
      <c r="C1615" s="163">
        <v>10</v>
      </c>
      <c r="D1615" s="163" t="s">
        <v>83</v>
      </c>
      <c r="E1615" s="163"/>
      <c r="F1615" s="163" t="s">
        <v>21</v>
      </c>
      <c r="G1615" s="155" t="s">
        <v>84</v>
      </c>
      <c r="H1615" s="163" t="s">
        <v>85</v>
      </c>
      <c r="I1615" s="164">
        <v>67.627885520000007</v>
      </c>
      <c r="J1615" s="167">
        <v>20619</v>
      </c>
      <c r="K1615" s="166">
        <f t="shared" si="145"/>
        <v>1394419.37153688</v>
      </c>
      <c r="L1615" s="248"/>
      <c r="M1615" s="202"/>
      <c r="N1615" s="163">
        <v>9</v>
      </c>
      <c r="O1615" s="163" t="s">
        <v>86</v>
      </c>
      <c r="P1615" s="163"/>
      <c r="Q1615" s="163" t="s">
        <v>21</v>
      </c>
      <c r="R1615" s="155" t="s">
        <v>84</v>
      </c>
      <c r="S1615" s="163" t="s">
        <v>88</v>
      </c>
      <c r="T1615" s="164">
        <v>67.627885520000007</v>
      </c>
      <c r="U1615" s="167">
        <v>113899.2</v>
      </c>
    </row>
    <row r="1616" spans="1:21" ht="16.5" customHeight="1">
      <c r="A1616" s="233"/>
      <c r="B1616" s="239"/>
      <c r="C1616" s="629" t="s">
        <v>41</v>
      </c>
      <c r="D1616" s="630"/>
      <c r="E1616" s="630"/>
      <c r="F1616" s="630"/>
      <c r="G1616" s="630"/>
      <c r="H1616" s="631"/>
      <c r="I1616" s="163"/>
      <c r="J1616" s="163"/>
      <c r="K1616" s="255">
        <f>SUM(K1613:K1615)</f>
        <v>11201490.376171974</v>
      </c>
      <c r="L1616" s="248"/>
      <c r="M1616" s="202"/>
      <c r="N1616" s="629" t="s">
        <v>41</v>
      </c>
      <c r="O1616" s="630"/>
      <c r="P1616" s="630"/>
      <c r="Q1616" s="630"/>
      <c r="R1616" s="630"/>
      <c r="S1616" s="631"/>
      <c r="T1616" s="163"/>
      <c r="U1616" s="163"/>
    </row>
    <row r="1617" spans="1:21" ht="51" customHeight="1">
      <c r="A1617" s="233"/>
      <c r="B1617" s="239"/>
      <c r="C1617" s="324">
        <v>11</v>
      </c>
      <c r="D1617" s="249">
        <v>2.2999999999999998</v>
      </c>
      <c r="E1617" s="159" t="s">
        <v>21</v>
      </c>
      <c r="F1617" s="159"/>
      <c r="G1617" s="159" t="s">
        <v>89</v>
      </c>
      <c r="H1617" s="159"/>
      <c r="I1617" s="188"/>
      <c r="J1617" s="189"/>
      <c r="K1617" s="190"/>
      <c r="L1617" s="248"/>
      <c r="M1617" s="202"/>
      <c r="N1617" s="324">
        <v>10</v>
      </c>
      <c r="O1617" s="249">
        <v>2.2999999999999998</v>
      </c>
      <c r="P1617" s="159" t="s">
        <v>21</v>
      </c>
      <c r="Q1617" s="159"/>
      <c r="R1617" s="159" t="s">
        <v>89</v>
      </c>
      <c r="S1617" s="159"/>
      <c r="T1617" s="188"/>
      <c r="U1617" s="189"/>
    </row>
    <row r="1618" spans="1:21" ht="22.5" customHeight="1">
      <c r="A1618" s="233"/>
      <c r="B1618" s="239"/>
      <c r="C1618" s="220">
        <v>12</v>
      </c>
      <c r="D1618" s="325" t="s">
        <v>90</v>
      </c>
      <c r="E1618" s="163"/>
      <c r="F1618" s="163" t="s">
        <v>21</v>
      </c>
      <c r="G1618" s="155" t="s">
        <v>91</v>
      </c>
      <c r="H1618" s="163" t="s">
        <v>73</v>
      </c>
      <c r="I1618" s="164">
        <v>192.98</v>
      </c>
      <c r="J1618" s="167">
        <v>5350</v>
      </c>
      <c r="K1618" s="166">
        <f t="shared" ref="K1618:K1620" si="146">I1618*J1618</f>
        <v>1032443</v>
      </c>
      <c r="L1618" s="248"/>
      <c r="M1618" s="202"/>
      <c r="N1618" s="220">
        <v>11</v>
      </c>
      <c r="O1618" s="325">
        <v>1.4</v>
      </c>
      <c r="P1618" s="163"/>
      <c r="Q1618" s="163" t="s">
        <v>21</v>
      </c>
      <c r="R1618" s="155" t="s">
        <v>689</v>
      </c>
      <c r="S1618" s="163" t="s">
        <v>73</v>
      </c>
      <c r="T1618" s="164">
        <v>192.98</v>
      </c>
      <c r="U1618" s="167">
        <v>30000</v>
      </c>
    </row>
    <row r="1619" spans="1:21" ht="18" customHeight="1">
      <c r="A1619" s="233"/>
      <c r="B1619" s="239"/>
      <c r="C1619" s="163">
        <v>13</v>
      </c>
      <c r="D1619" s="325" t="s">
        <v>93</v>
      </c>
      <c r="E1619" s="163"/>
      <c r="F1619" s="163" t="s">
        <v>21</v>
      </c>
      <c r="G1619" s="155" t="s">
        <v>94</v>
      </c>
      <c r="H1619" s="163" t="s">
        <v>95</v>
      </c>
      <c r="I1619" s="164">
        <v>4631.5201150000003</v>
      </c>
      <c r="J1619" s="167">
        <v>1392</v>
      </c>
      <c r="K1619" s="166">
        <f t="shared" si="146"/>
        <v>6447076.0000800006</v>
      </c>
      <c r="L1619" s="248"/>
      <c r="M1619" s="202"/>
      <c r="N1619" s="220"/>
      <c r="O1619" s="362"/>
      <c r="P1619" s="182"/>
      <c r="Q1619" s="182"/>
      <c r="R1619" s="160"/>
      <c r="S1619" s="253"/>
      <c r="T1619" s="164"/>
      <c r="U1619" s="167"/>
    </row>
    <row r="1620" spans="1:21" ht="35.25" customHeight="1">
      <c r="A1620" s="233"/>
      <c r="B1620" s="239"/>
      <c r="C1620" s="163">
        <v>14</v>
      </c>
      <c r="D1620" s="325" t="s">
        <v>98</v>
      </c>
      <c r="E1620" s="163"/>
      <c r="F1620" s="163" t="s">
        <v>21</v>
      </c>
      <c r="G1620" s="155" t="s">
        <v>99</v>
      </c>
      <c r="H1620" s="163" t="s">
        <v>73</v>
      </c>
      <c r="I1620" s="164">
        <v>192.9801176</v>
      </c>
      <c r="J1620" s="167">
        <v>3571</v>
      </c>
      <c r="K1620" s="166">
        <f t="shared" si="146"/>
        <v>689131.99994959997</v>
      </c>
      <c r="L1620" s="248"/>
      <c r="M1620" s="202"/>
      <c r="N1620" s="220"/>
      <c r="O1620" s="362"/>
      <c r="P1620" s="182"/>
      <c r="Q1620" s="182"/>
      <c r="R1620" s="160"/>
      <c r="S1620" s="253"/>
      <c r="T1620" s="164"/>
      <c r="U1620" s="167"/>
    </row>
    <row r="1621" spans="1:21" ht="16.5" customHeight="1">
      <c r="A1621" s="233"/>
      <c r="B1621" s="239"/>
      <c r="C1621" s="629" t="s">
        <v>41</v>
      </c>
      <c r="D1621" s="630"/>
      <c r="E1621" s="630"/>
      <c r="F1621" s="630"/>
      <c r="G1621" s="630"/>
      <c r="H1621" s="631"/>
      <c r="I1621" s="163"/>
      <c r="J1621" s="163"/>
      <c r="K1621" s="255">
        <f>SUM(K1618:K1620)</f>
        <v>8168651.0000296002</v>
      </c>
      <c r="L1621" s="248"/>
      <c r="M1621" s="202"/>
      <c r="N1621" s="629" t="s">
        <v>41</v>
      </c>
      <c r="O1621" s="630"/>
      <c r="P1621" s="630"/>
      <c r="Q1621" s="630"/>
      <c r="R1621" s="630"/>
      <c r="S1621" s="631"/>
      <c r="T1621" s="163"/>
      <c r="U1621" s="163"/>
    </row>
    <row r="1622" spans="1:21" ht="19.5" customHeight="1">
      <c r="A1622" s="233"/>
      <c r="B1622" s="239"/>
      <c r="C1622" s="324">
        <v>15</v>
      </c>
      <c r="D1622" s="249">
        <v>2.6</v>
      </c>
      <c r="E1622" s="159" t="s">
        <v>21</v>
      </c>
      <c r="F1622" s="159"/>
      <c r="G1622" s="159" t="s">
        <v>101</v>
      </c>
      <c r="H1622" s="159"/>
      <c r="I1622" s="188"/>
      <c r="J1622" s="189"/>
      <c r="K1622" s="190"/>
      <c r="L1622" s="248"/>
      <c r="M1622" s="202"/>
      <c r="N1622" s="324">
        <v>12</v>
      </c>
      <c r="O1622" s="249">
        <v>2.6</v>
      </c>
      <c r="P1622" s="159" t="s">
        <v>21</v>
      </c>
      <c r="Q1622" s="159"/>
      <c r="R1622" s="159" t="s">
        <v>101</v>
      </c>
      <c r="S1622" s="159"/>
      <c r="T1622" s="188"/>
      <c r="U1622" s="189"/>
    </row>
    <row r="1623" spans="1:21" ht="19.5" customHeight="1">
      <c r="A1623" s="233"/>
      <c r="B1623" s="243"/>
      <c r="C1623" s="220">
        <v>16</v>
      </c>
      <c r="D1623" s="325" t="s">
        <v>102</v>
      </c>
      <c r="E1623" s="163"/>
      <c r="F1623" s="163" t="s">
        <v>21</v>
      </c>
      <c r="G1623" s="155" t="s">
        <v>103</v>
      </c>
      <c r="H1623" s="163" t="s">
        <v>25</v>
      </c>
      <c r="I1623" s="164">
        <v>788.49000560000002</v>
      </c>
      <c r="J1623" s="167">
        <v>55381</v>
      </c>
      <c r="K1623" s="166">
        <f>I1623*J1623</f>
        <v>43667365.000133604</v>
      </c>
      <c r="L1623" s="248"/>
      <c r="M1623" s="202"/>
      <c r="N1623" s="220">
        <v>13</v>
      </c>
      <c r="O1623" s="325" t="s">
        <v>102</v>
      </c>
      <c r="P1623" s="163"/>
      <c r="Q1623" s="163" t="s">
        <v>21</v>
      </c>
      <c r="R1623" s="155" t="s">
        <v>103</v>
      </c>
      <c r="S1623" s="163" t="s">
        <v>25</v>
      </c>
      <c r="T1623" s="164">
        <v>788.49</v>
      </c>
      <c r="U1623" s="167">
        <v>37645.599999999999</v>
      </c>
    </row>
    <row r="1624" spans="1:21" ht="16.5" customHeight="1">
      <c r="A1624" s="233"/>
      <c r="B1624" s="239"/>
      <c r="C1624" s="629" t="s">
        <v>41</v>
      </c>
      <c r="D1624" s="630"/>
      <c r="E1624" s="630"/>
      <c r="F1624" s="630"/>
      <c r="G1624" s="630"/>
      <c r="H1624" s="631"/>
      <c r="I1624" s="163"/>
      <c r="J1624" s="163"/>
      <c r="K1624" s="255">
        <f>SUM(K1623)</f>
        <v>43667365.000133604</v>
      </c>
      <c r="L1624" s="248"/>
      <c r="M1624" s="202"/>
      <c r="N1624" s="629" t="s">
        <v>41</v>
      </c>
      <c r="O1624" s="630"/>
      <c r="P1624" s="630"/>
      <c r="Q1624" s="630"/>
      <c r="R1624" s="630"/>
      <c r="S1624" s="631"/>
      <c r="T1624" s="163"/>
      <c r="U1624" s="163"/>
    </row>
    <row r="1625" spans="1:21" ht="22.5" customHeight="1">
      <c r="A1625" s="233"/>
      <c r="B1625" s="239"/>
      <c r="C1625" s="324">
        <v>17</v>
      </c>
      <c r="D1625" s="249" t="s">
        <v>105</v>
      </c>
      <c r="E1625" s="159" t="s">
        <v>21</v>
      </c>
      <c r="F1625" s="159"/>
      <c r="G1625" s="159" t="s">
        <v>106</v>
      </c>
      <c r="H1625" s="159"/>
      <c r="I1625" s="188"/>
      <c r="J1625" s="189"/>
      <c r="K1625" s="190"/>
      <c r="L1625" s="248"/>
      <c r="M1625" s="202"/>
      <c r="N1625" s="324">
        <v>14</v>
      </c>
      <c r="O1625" s="249">
        <v>5</v>
      </c>
      <c r="P1625" s="159" t="s">
        <v>21</v>
      </c>
      <c r="Q1625" s="159"/>
      <c r="R1625" s="159" t="s">
        <v>107</v>
      </c>
      <c r="S1625" s="159"/>
      <c r="T1625" s="188"/>
      <c r="U1625" s="189"/>
    </row>
    <row r="1626" spans="1:21" ht="25.5" customHeight="1">
      <c r="A1626" s="233"/>
      <c r="B1626" s="243"/>
      <c r="C1626" s="220">
        <v>18</v>
      </c>
      <c r="D1626" s="325" t="s">
        <v>108</v>
      </c>
      <c r="E1626" s="163"/>
      <c r="F1626" s="163" t="s">
        <v>21</v>
      </c>
      <c r="G1626" s="155" t="s">
        <v>109</v>
      </c>
      <c r="H1626" s="163" t="s">
        <v>73</v>
      </c>
      <c r="I1626" s="164">
        <v>39.534950260000002</v>
      </c>
      <c r="J1626" s="167">
        <v>535504</v>
      </c>
      <c r="K1626" s="166">
        <f>I1626*J1626</f>
        <v>21171124.00403104</v>
      </c>
      <c r="L1626" s="248"/>
      <c r="M1626" s="202"/>
      <c r="N1626" s="220">
        <v>15</v>
      </c>
      <c r="O1626" s="325">
        <v>5.5</v>
      </c>
      <c r="P1626" s="163"/>
      <c r="Q1626" s="163" t="s">
        <v>21</v>
      </c>
      <c r="R1626" s="155" t="s">
        <v>110</v>
      </c>
      <c r="S1626" s="163" t="s">
        <v>73</v>
      </c>
      <c r="T1626" s="164">
        <v>39.534950000000009</v>
      </c>
      <c r="U1626" s="167">
        <v>535504</v>
      </c>
    </row>
    <row r="1627" spans="1:21" ht="16.5" customHeight="1">
      <c r="A1627" s="233"/>
      <c r="B1627" s="239"/>
      <c r="C1627" s="629" t="s">
        <v>41</v>
      </c>
      <c r="D1627" s="630"/>
      <c r="E1627" s="630"/>
      <c r="F1627" s="630"/>
      <c r="G1627" s="630"/>
      <c r="H1627" s="631"/>
      <c r="I1627" s="163"/>
      <c r="J1627" s="163"/>
      <c r="K1627" s="255">
        <f>SUM(K1626)</f>
        <v>21171124.00403104</v>
      </c>
      <c r="L1627" s="248"/>
      <c r="M1627" s="202"/>
      <c r="N1627" s="629" t="s">
        <v>41</v>
      </c>
      <c r="O1627" s="630"/>
      <c r="P1627" s="630"/>
      <c r="Q1627" s="630"/>
      <c r="R1627" s="630"/>
      <c r="S1627" s="631"/>
      <c r="T1627" s="163"/>
      <c r="U1627" s="163"/>
    </row>
    <row r="1628" spans="1:21" ht="16.5" customHeight="1">
      <c r="A1628" s="233"/>
      <c r="B1628" s="239"/>
      <c r="C1628" s="324">
        <v>19</v>
      </c>
      <c r="D1628" s="249">
        <v>3.3</v>
      </c>
      <c r="E1628" s="159" t="s">
        <v>21</v>
      </c>
      <c r="F1628" s="159"/>
      <c r="G1628" s="159" t="s">
        <v>111</v>
      </c>
      <c r="H1628" s="159"/>
      <c r="I1628" s="188"/>
      <c r="J1628" s="189"/>
      <c r="K1628" s="190"/>
      <c r="L1628" s="248"/>
      <c r="M1628" s="202"/>
      <c r="N1628" s="324">
        <v>16</v>
      </c>
      <c r="O1628" s="249">
        <v>3.3</v>
      </c>
      <c r="P1628" s="159" t="s">
        <v>21</v>
      </c>
      <c r="Q1628" s="159"/>
      <c r="R1628" s="159" t="s">
        <v>111</v>
      </c>
      <c r="S1628" s="159"/>
      <c r="T1628" s="188"/>
      <c r="U1628" s="189"/>
    </row>
    <row r="1629" spans="1:21" ht="40.5" customHeight="1">
      <c r="A1629" s="233"/>
      <c r="B1629" s="243"/>
      <c r="C1629" s="220">
        <v>20</v>
      </c>
      <c r="D1629" s="325" t="s">
        <v>112</v>
      </c>
      <c r="E1629" s="163"/>
      <c r="F1629" s="163" t="s">
        <v>21</v>
      </c>
      <c r="G1629" s="155" t="s">
        <v>113</v>
      </c>
      <c r="H1629" s="163" t="s">
        <v>114</v>
      </c>
      <c r="I1629" s="164">
        <v>4744.1940000000013</v>
      </c>
      <c r="J1629" s="167">
        <v>5903</v>
      </c>
      <c r="K1629" s="166">
        <f>I1629*J1629</f>
        <v>28004977.182000007</v>
      </c>
      <c r="L1629" s="248"/>
      <c r="M1629" s="202"/>
      <c r="N1629" s="220">
        <v>17</v>
      </c>
      <c r="O1629" s="325" t="s">
        <v>112</v>
      </c>
      <c r="P1629" s="163"/>
      <c r="Q1629" s="163" t="s">
        <v>21</v>
      </c>
      <c r="R1629" s="155" t="s">
        <v>113</v>
      </c>
      <c r="S1629" s="163" t="s">
        <v>114</v>
      </c>
      <c r="T1629" s="164">
        <v>4744.1940000000013</v>
      </c>
      <c r="U1629" s="167">
        <v>5903</v>
      </c>
    </row>
    <row r="1630" spans="1:21" ht="16.5" customHeight="1">
      <c r="A1630" s="233"/>
      <c r="B1630" s="239"/>
      <c r="C1630" s="629" t="s">
        <v>41</v>
      </c>
      <c r="D1630" s="630"/>
      <c r="E1630" s="630"/>
      <c r="F1630" s="630"/>
      <c r="G1630" s="630"/>
      <c r="H1630" s="631"/>
      <c r="I1630" s="163"/>
      <c r="J1630" s="163"/>
      <c r="K1630" s="255">
        <f>SUM(K1629)</f>
        <v>28004977.182000007</v>
      </c>
      <c r="L1630" s="248"/>
      <c r="M1630" s="202"/>
      <c r="N1630" s="629" t="s">
        <v>41</v>
      </c>
      <c r="O1630" s="630"/>
      <c r="P1630" s="630"/>
      <c r="Q1630" s="630"/>
      <c r="R1630" s="630"/>
      <c r="S1630" s="631"/>
      <c r="T1630" s="163"/>
      <c r="U1630" s="163"/>
    </row>
    <row r="1631" spans="1:21" ht="16.5" customHeight="1">
      <c r="A1631" s="233"/>
      <c r="B1631" s="239"/>
      <c r="C1631" s="324">
        <v>21</v>
      </c>
      <c r="D1631" s="249">
        <v>4.17</v>
      </c>
      <c r="E1631" s="159" t="s">
        <v>21</v>
      </c>
      <c r="F1631" s="159"/>
      <c r="G1631" s="159" t="s">
        <v>418</v>
      </c>
      <c r="H1631" s="159"/>
      <c r="I1631" s="188"/>
      <c r="J1631" s="189"/>
      <c r="K1631" s="190"/>
      <c r="L1631" s="248"/>
      <c r="M1631" s="202"/>
      <c r="N1631" s="324">
        <v>18</v>
      </c>
      <c r="O1631" s="249">
        <v>20</v>
      </c>
      <c r="P1631" s="159" t="s">
        <v>21</v>
      </c>
      <c r="Q1631" s="159"/>
      <c r="R1631" s="159" t="s">
        <v>29</v>
      </c>
      <c r="S1631" s="159"/>
      <c r="T1631" s="188"/>
      <c r="U1631" s="189"/>
    </row>
    <row r="1632" spans="1:21" ht="17.25" customHeight="1">
      <c r="A1632" s="233"/>
      <c r="B1632" s="239"/>
      <c r="C1632" s="220">
        <v>22</v>
      </c>
      <c r="D1632" s="325" t="s">
        <v>526</v>
      </c>
      <c r="E1632" s="163"/>
      <c r="F1632" s="163" t="s">
        <v>21</v>
      </c>
      <c r="G1632" s="155" t="s">
        <v>527</v>
      </c>
      <c r="H1632" s="163" t="s">
        <v>60</v>
      </c>
      <c r="I1632" s="164">
        <v>20.78000235</v>
      </c>
      <c r="J1632" s="167">
        <v>204034</v>
      </c>
      <c r="K1632" s="166">
        <f>I1632*J1632</f>
        <v>4239826.9994799001</v>
      </c>
      <c r="L1632" s="248"/>
      <c r="M1632" s="202"/>
      <c r="N1632" s="220">
        <v>19</v>
      </c>
      <c r="O1632" s="164">
        <v>20.52</v>
      </c>
      <c r="P1632" s="163"/>
      <c r="Q1632" s="163" t="s">
        <v>21</v>
      </c>
      <c r="R1632" s="155" t="s">
        <v>458</v>
      </c>
      <c r="S1632" s="163" t="s">
        <v>146</v>
      </c>
      <c r="T1632" s="164">
        <v>2</v>
      </c>
      <c r="U1632" s="167">
        <v>225629.6</v>
      </c>
    </row>
    <row r="1633" spans="1:21" ht="30.75" customHeight="1">
      <c r="A1633" s="233"/>
      <c r="B1633" s="239"/>
      <c r="C1633" s="629" t="s">
        <v>41</v>
      </c>
      <c r="D1633" s="630"/>
      <c r="E1633" s="630"/>
      <c r="F1633" s="630"/>
      <c r="G1633" s="630"/>
      <c r="H1633" s="631"/>
      <c r="I1633" s="163"/>
      <c r="J1633" s="163"/>
      <c r="K1633" s="255">
        <f>SUM(K1632)</f>
        <v>4239826.9994799001</v>
      </c>
      <c r="L1633" s="248"/>
      <c r="M1633" s="202"/>
      <c r="N1633" s="220">
        <v>20</v>
      </c>
      <c r="O1633" s="164">
        <v>20.54</v>
      </c>
      <c r="P1633" s="163"/>
      <c r="Q1633" s="163" t="s">
        <v>21</v>
      </c>
      <c r="R1633" s="155" t="s">
        <v>432</v>
      </c>
      <c r="S1633" s="163" t="s">
        <v>146</v>
      </c>
      <c r="T1633" s="164">
        <v>1</v>
      </c>
      <c r="U1633" s="167">
        <v>374334</v>
      </c>
    </row>
    <row r="1634" spans="1:21" ht="20.25" customHeight="1">
      <c r="A1634" s="233"/>
      <c r="B1634" s="239"/>
      <c r="C1634" s="324">
        <v>23</v>
      </c>
      <c r="D1634" s="249">
        <v>4.3</v>
      </c>
      <c r="E1634" s="159" t="s">
        <v>21</v>
      </c>
      <c r="F1634" s="159"/>
      <c r="G1634" s="159" t="s">
        <v>234</v>
      </c>
      <c r="H1634" s="159"/>
      <c r="I1634" s="188"/>
      <c r="J1634" s="189"/>
      <c r="K1634" s="190"/>
      <c r="L1634" s="248"/>
      <c r="M1634" s="202"/>
      <c r="N1634" s="163">
        <v>21</v>
      </c>
      <c r="O1634" s="164">
        <v>20.51</v>
      </c>
      <c r="P1634" s="163"/>
      <c r="Q1634" s="163" t="s">
        <v>21</v>
      </c>
      <c r="R1634" s="155" t="s">
        <v>769</v>
      </c>
      <c r="S1634" s="163" t="s">
        <v>727</v>
      </c>
      <c r="T1634" s="164">
        <v>25.78</v>
      </c>
      <c r="U1634" s="167">
        <v>40984</v>
      </c>
    </row>
    <row r="1635" spans="1:21" ht="36.75" customHeight="1">
      <c r="A1635" s="233"/>
      <c r="B1635" s="239"/>
      <c r="C1635" s="220">
        <v>24</v>
      </c>
      <c r="D1635" s="325" t="s">
        <v>536</v>
      </c>
      <c r="E1635" s="163"/>
      <c r="F1635" s="163" t="s">
        <v>21</v>
      </c>
      <c r="G1635" s="155" t="s">
        <v>537</v>
      </c>
      <c r="H1635" s="163" t="s">
        <v>32</v>
      </c>
      <c r="I1635" s="164">
        <v>15</v>
      </c>
      <c r="J1635" s="167">
        <v>33393</v>
      </c>
      <c r="K1635" s="166">
        <f t="shared" ref="K1635:K1636" si="147">I1635*J1635</f>
        <v>500895</v>
      </c>
      <c r="L1635" s="248"/>
      <c r="M1635" s="202"/>
      <c r="N1635" s="163">
        <v>22</v>
      </c>
      <c r="O1635" s="164">
        <v>20.6</v>
      </c>
      <c r="P1635" s="163"/>
      <c r="Q1635" s="163" t="s">
        <v>21</v>
      </c>
      <c r="R1635" s="155" t="s">
        <v>148</v>
      </c>
      <c r="S1635" s="163" t="s">
        <v>146</v>
      </c>
      <c r="T1635" s="164">
        <v>2</v>
      </c>
      <c r="U1635" s="167">
        <v>480677</v>
      </c>
    </row>
    <row r="1636" spans="1:21" ht="21.75" customHeight="1">
      <c r="A1636" s="233"/>
      <c r="B1636" s="239"/>
      <c r="C1636" s="163">
        <v>25</v>
      </c>
      <c r="D1636" s="325" t="s">
        <v>119</v>
      </c>
      <c r="E1636" s="163"/>
      <c r="F1636" s="163" t="s">
        <v>21</v>
      </c>
      <c r="G1636" s="155" t="s">
        <v>120</v>
      </c>
      <c r="H1636" s="163" t="s">
        <v>32</v>
      </c>
      <c r="I1636" s="164">
        <v>1</v>
      </c>
      <c r="J1636" s="167">
        <v>66335</v>
      </c>
      <c r="K1636" s="166">
        <f t="shared" si="147"/>
        <v>66335</v>
      </c>
      <c r="L1636" s="248"/>
      <c r="M1636" s="202"/>
      <c r="N1636" s="163"/>
      <c r="O1636" s="164"/>
      <c r="P1636" s="163"/>
      <c r="Q1636" s="163"/>
      <c r="R1636" s="155"/>
      <c r="S1636" s="163"/>
      <c r="T1636" s="164"/>
      <c r="U1636" s="167"/>
    </row>
    <row r="1637" spans="1:21" ht="20.25" customHeight="1">
      <c r="A1637" s="233"/>
      <c r="B1637" s="239"/>
      <c r="C1637" s="629" t="s">
        <v>41</v>
      </c>
      <c r="D1637" s="630"/>
      <c r="E1637" s="630"/>
      <c r="F1637" s="630"/>
      <c r="G1637" s="630"/>
      <c r="H1637" s="631"/>
      <c r="I1637" s="163"/>
      <c r="J1637" s="163"/>
      <c r="K1637" s="255">
        <f>SUM(K1635:K1636)</f>
        <v>567230</v>
      </c>
      <c r="L1637" s="248"/>
      <c r="M1637" s="202"/>
      <c r="N1637" s="163">
        <v>23</v>
      </c>
      <c r="O1637" s="164" t="s">
        <v>833</v>
      </c>
      <c r="P1637" s="163"/>
      <c r="Q1637" s="163" t="s">
        <v>21</v>
      </c>
      <c r="R1637" s="155" t="s">
        <v>834</v>
      </c>
      <c r="S1637" s="163" t="s">
        <v>32</v>
      </c>
      <c r="T1637" s="164">
        <v>2</v>
      </c>
      <c r="U1637" s="167">
        <v>250853</v>
      </c>
    </row>
    <row r="1638" spans="1:21" ht="33" customHeight="1">
      <c r="A1638" s="233"/>
      <c r="B1638" s="239"/>
      <c r="C1638" s="324">
        <v>26</v>
      </c>
      <c r="D1638" s="159">
        <v>4.4000000000000004</v>
      </c>
      <c r="E1638" s="159" t="s">
        <v>21</v>
      </c>
      <c r="F1638" s="159"/>
      <c r="G1638" s="159" t="s">
        <v>121</v>
      </c>
      <c r="H1638" s="159"/>
      <c r="I1638" s="188"/>
      <c r="J1638" s="189"/>
      <c r="K1638" s="190"/>
      <c r="L1638" s="248"/>
      <c r="M1638" s="202"/>
      <c r="N1638" s="324">
        <v>24</v>
      </c>
      <c r="O1638" s="159">
        <v>25</v>
      </c>
      <c r="P1638" s="159" t="s">
        <v>21</v>
      </c>
      <c r="Q1638" s="159"/>
      <c r="R1638" s="159" t="s">
        <v>770</v>
      </c>
      <c r="S1638" s="159"/>
      <c r="T1638" s="188"/>
      <c r="U1638" s="189"/>
    </row>
    <row r="1639" spans="1:21" ht="29.25" customHeight="1">
      <c r="A1639" s="233"/>
      <c r="B1639" s="239"/>
      <c r="C1639" s="220">
        <v>27</v>
      </c>
      <c r="D1639" s="163" t="s">
        <v>835</v>
      </c>
      <c r="E1639" s="163"/>
      <c r="F1639" s="163" t="s">
        <v>21</v>
      </c>
      <c r="G1639" s="155" t="s">
        <v>836</v>
      </c>
      <c r="H1639" s="163" t="s">
        <v>60</v>
      </c>
      <c r="I1639" s="164">
        <v>18.98001305</v>
      </c>
      <c r="J1639" s="167">
        <v>36774</v>
      </c>
      <c r="K1639" s="166">
        <f t="shared" ref="K1639:K1643" si="148">I1639*J1639</f>
        <v>697970.99990070006</v>
      </c>
      <c r="L1639" s="248"/>
      <c r="M1639" s="202"/>
      <c r="N1639" s="220">
        <v>25</v>
      </c>
      <c r="O1639" s="163" t="s">
        <v>771</v>
      </c>
      <c r="P1639" s="163"/>
      <c r="Q1639" s="163" t="s">
        <v>21</v>
      </c>
      <c r="R1639" s="155" t="s">
        <v>772</v>
      </c>
      <c r="S1639" s="163" t="s">
        <v>60</v>
      </c>
      <c r="T1639" s="164">
        <v>20.78</v>
      </c>
      <c r="U1639" s="167">
        <v>181363.55555555556</v>
      </c>
    </row>
    <row r="1640" spans="1:21" ht="32.25" customHeight="1">
      <c r="A1640" s="233"/>
      <c r="B1640" s="239"/>
      <c r="C1640" s="163">
        <v>28</v>
      </c>
      <c r="D1640" s="163" t="s">
        <v>538</v>
      </c>
      <c r="E1640" s="163"/>
      <c r="F1640" s="163" t="s">
        <v>21</v>
      </c>
      <c r="G1640" s="155" t="s">
        <v>539</v>
      </c>
      <c r="H1640" s="163" t="s">
        <v>32</v>
      </c>
      <c r="I1640" s="164">
        <v>11</v>
      </c>
      <c r="J1640" s="167">
        <v>80092</v>
      </c>
      <c r="K1640" s="166">
        <f t="shared" si="148"/>
        <v>881012</v>
      </c>
      <c r="L1640" s="248"/>
      <c r="M1640" s="202"/>
      <c r="N1640" s="220"/>
      <c r="O1640" s="182"/>
      <c r="P1640" s="182"/>
      <c r="Q1640" s="182"/>
      <c r="R1640" s="160"/>
      <c r="S1640" s="253"/>
      <c r="T1640" s="164"/>
      <c r="U1640" s="167"/>
    </row>
    <row r="1641" spans="1:21" ht="41.25" customHeight="1">
      <c r="A1641" s="233"/>
      <c r="B1641" s="239"/>
      <c r="C1641" s="163">
        <v>29</v>
      </c>
      <c r="D1641" s="163" t="s">
        <v>837</v>
      </c>
      <c r="E1641" s="163"/>
      <c r="F1641" s="163" t="s">
        <v>21</v>
      </c>
      <c r="G1641" s="155" t="s">
        <v>838</v>
      </c>
      <c r="H1641" s="163" t="s">
        <v>32</v>
      </c>
      <c r="I1641" s="164">
        <v>5</v>
      </c>
      <c r="J1641" s="167">
        <v>81439</v>
      </c>
      <c r="K1641" s="166">
        <f t="shared" si="148"/>
        <v>407195</v>
      </c>
      <c r="L1641" s="248"/>
      <c r="M1641" s="202"/>
      <c r="N1641" s="220"/>
      <c r="O1641" s="182"/>
      <c r="P1641" s="182"/>
      <c r="Q1641" s="182"/>
      <c r="R1641" s="160"/>
      <c r="S1641" s="253"/>
      <c r="T1641" s="164"/>
      <c r="U1641" s="167"/>
    </row>
    <row r="1642" spans="1:21" ht="22.5" customHeight="1">
      <c r="A1642" s="233"/>
      <c r="B1642" s="239"/>
      <c r="C1642" s="163">
        <v>30</v>
      </c>
      <c r="D1642" s="163" t="s">
        <v>839</v>
      </c>
      <c r="E1642" s="163"/>
      <c r="F1642" s="163" t="s">
        <v>21</v>
      </c>
      <c r="G1642" s="155" t="s">
        <v>840</v>
      </c>
      <c r="H1642" s="163" t="s">
        <v>32</v>
      </c>
      <c r="I1642" s="164">
        <v>1</v>
      </c>
      <c r="J1642" s="167">
        <v>111240</v>
      </c>
      <c r="K1642" s="166">
        <f t="shared" si="148"/>
        <v>111240</v>
      </c>
      <c r="L1642" s="248"/>
      <c r="M1642" s="202"/>
      <c r="N1642" s="220"/>
      <c r="O1642" s="182"/>
      <c r="P1642" s="182"/>
      <c r="Q1642" s="182"/>
      <c r="R1642" s="160"/>
      <c r="S1642" s="253"/>
      <c r="T1642" s="164"/>
      <c r="U1642" s="167"/>
    </row>
    <row r="1643" spans="1:21" ht="28.5" customHeight="1">
      <c r="A1643" s="233"/>
      <c r="B1643" s="239"/>
      <c r="C1643" s="163">
        <v>31</v>
      </c>
      <c r="D1643" s="163" t="s">
        <v>693</v>
      </c>
      <c r="E1643" s="163"/>
      <c r="F1643" s="163" t="s">
        <v>21</v>
      </c>
      <c r="G1643" s="155" t="s">
        <v>694</v>
      </c>
      <c r="H1643" s="163" t="s">
        <v>32</v>
      </c>
      <c r="I1643" s="164">
        <v>1</v>
      </c>
      <c r="J1643" s="167">
        <v>181813</v>
      </c>
      <c r="K1643" s="166">
        <f t="shared" si="148"/>
        <v>181813</v>
      </c>
      <c r="L1643" s="248"/>
      <c r="M1643" s="202"/>
      <c r="N1643" s="220"/>
      <c r="O1643" s="182"/>
      <c r="P1643" s="182"/>
      <c r="Q1643" s="182"/>
      <c r="R1643" s="160"/>
      <c r="S1643" s="253"/>
      <c r="T1643" s="164"/>
      <c r="U1643" s="167"/>
    </row>
    <row r="1644" spans="1:21" ht="16.5" customHeight="1">
      <c r="A1644" s="233"/>
      <c r="B1644" s="239"/>
      <c r="C1644" s="629" t="s">
        <v>41</v>
      </c>
      <c r="D1644" s="630"/>
      <c r="E1644" s="630"/>
      <c r="F1644" s="630"/>
      <c r="G1644" s="630"/>
      <c r="H1644" s="631"/>
      <c r="I1644" s="163"/>
      <c r="J1644" s="163"/>
      <c r="K1644" s="255">
        <f>SUM(K1639:K1643)</f>
        <v>2279230.9999007001</v>
      </c>
      <c r="L1644" s="248"/>
      <c r="M1644" s="202"/>
      <c r="N1644" s="629" t="s">
        <v>41</v>
      </c>
      <c r="O1644" s="630"/>
      <c r="P1644" s="630"/>
      <c r="Q1644" s="630"/>
      <c r="R1644" s="630"/>
      <c r="S1644" s="631"/>
      <c r="T1644" s="163"/>
      <c r="U1644" s="163"/>
    </row>
    <row r="1645" spans="1:21" ht="22.5" customHeight="1">
      <c r="A1645" s="233"/>
      <c r="B1645" s="239"/>
      <c r="C1645" s="324">
        <v>32</v>
      </c>
      <c r="D1645" s="249" t="s">
        <v>126</v>
      </c>
      <c r="E1645" s="159" t="s">
        <v>21</v>
      </c>
      <c r="F1645" s="159"/>
      <c r="G1645" s="159" t="s">
        <v>127</v>
      </c>
      <c r="H1645" s="159"/>
      <c r="I1645" s="188"/>
      <c r="J1645" s="189"/>
      <c r="K1645" s="190"/>
      <c r="L1645" s="248"/>
      <c r="M1645" s="202"/>
      <c r="N1645" s="324">
        <v>26</v>
      </c>
      <c r="O1645" s="249" t="s">
        <v>412</v>
      </c>
      <c r="P1645" s="159" t="s">
        <v>21</v>
      </c>
      <c r="Q1645" s="159"/>
      <c r="R1645" s="159" t="s">
        <v>413</v>
      </c>
      <c r="S1645" s="159"/>
      <c r="T1645" s="188"/>
      <c r="U1645" s="189"/>
    </row>
    <row r="1646" spans="1:21" ht="21" customHeight="1">
      <c r="A1646" s="233"/>
      <c r="B1646" s="239"/>
      <c r="C1646" s="220">
        <v>33</v>
      </c>
      <c r="D1646" s="163" t="s">
        <v>841</v>
      </c>
      <c r="E1646" s="163"/>
      <c r="F1646" s="163" t="s">
        <v>21</v>
      </c>
      <c r="G1646" s="155" t="s">
        <v>842</v>
      </c>
      <c r="H1646" s="163" t="s">
        <v>32</v>
      </c>
      <c r="I1646" s="164">
        <v>4</v>
      </c>
      <c r="J1646" s="167">
        <v>147482</v>
      </c>
      <c r="K1646" s="166">
        <f t="shared" ref="K1646:K1648" si="149">I1646*J1646</f>
        <v>589928</v>
      </c>
      <c r="L1646" s="248"/>
      <c r="M1646" s="202"/>
      <c r="N1646" s="220">
        <v>27</v>
      </c>
      <c r="O1646" s="163" t="s">
        <v>713</v>
      </c>
      <c r="P1646" s="163"/>
      <c r="Q1646" s="163" t="s">
        <v>21</v>
      </c>
      <c r="R1646" s="155" t="s">
        <v>714</v>
      </c>
      <c r="S1646" s="163" t="s">
        <v>146</v>
      </c>
      <c r="T1646" s="164">
        <v>3</v>
      </c>
      <c r="U1646" s="167">
        <v>91903</v>
      </c>
    </row>
    <row r="1647" spans="1:21" ht="24.75" customHeight="1">
      <c r="A1647" s="233"/>
      <c r="B1647" s="239"/>
      <c r="C1647" s="163">
        <v>34</v>
      </c>
      <c r="D1647" s="163" t="s">
        <v>843</v>
      </c>
      <c r="E1647" s="163"/>
      <c r="F1647" s="163" t="s">
        <v>21</v>
      </c>
      <c r="G1647" s="155" t="s">
        <v>844</v>
      </c>
      <c r="H1647" s="163" t="s">
        <v>32</v>
      </c>
      <c r="I1647" s="164">
        <v>1</v>
      </c>
      <c r="J1647" s="167">
        <v>294963</v>
      </c>
      <c r="K1647" s="166">
        <f t="shared" si="149"/>
        <v>294963</v>
      </c>
      <c r="L1647" s="248"/>
      <c r="M1647" s="202"/>
      <c r="N1647" s="220"/>
      <c r="O1647" s="182"/>
      <c r="P1647" s="182"/>
      <c r="Q1647" s="182"/>
      <c r="R1647" s="160"/>
      <c r="S1647" s="253"/>
      <c r="T1647" s="164"/>
      <c r="U1647" s="167"/>
    </row>
    <row r="1648" spans="1:21" ht="19.5" customHeight="1">
      <c r="A1648" s="233"/>
      <c r="B1648" s="239"/>
      <c r="C1648" s="163">
        <v>35</v>
      </c>
      <c r="D1648" s="163" t="s">
        <v>845</v>
      </c>
      <c r="E1648" s="163"/>
      <c r="F1648" s="163" t="s">
        <v>21</v>
      </c>
      <c r="G1648" s="155" t="s">
        <v>846</v>
      </c>
      <c r="H1648" s="163" t="s">
        <v>32</v>
      </c>
      <c r="I1648" s="164">
        <v>1</v>
      </c>
      <c r="J1648" s="167">
        <v>391762</v>
      </c>
      <c r="K1648" s="166">
        <f t="shared" si="149"/>
        <v>391762</v>
      </c>
      <c r="L1648" s="248"/>
      <c r="M1648" s="202"/>
      <c r="N1648" s="220"/>
      <c r="O1648" s="182"/>
      <c r="P1648" s="182"/>
      <c r="Q1648" s="182"/>
      <c r="R1648" s="160"/>
      <c r="S1648" s="253"/>
      <c r="T1648" s="164"/>
      <c r="U1648" s="167"/>
    </row>
    <row r="1649" spans="1:21" ht="16.5" customHeight="1">
      <c r="A1649" s="233"/>
      <c r="B1649" s="239"/>
      <c r="C1649" s="629" t="s">
        <v>41</v>
      </c>
      <c r="D1649" s="630"/>
      <c r="E1649" s="630"/>
      <c r="F1649" s="630"/>
      <c r="G1649" s="630"/>
      <c r="H1649" s="631"/>
      <c r="I1649" s="163"/>
      <c r="J1649" s="163"/>
      <c r="K1649" s="255">
        <f>SUM(K1646:K1648)</f>
        <v>1276653</v>
      </c>
      <c r="L1649" s="248"/>
      <c r="M1649" s="202"/>
      <c r="N1649" s="629" t="s">
        <v>41</v>
      </c>
      <c r="O1649" s="630"/>
      <c r="P1649" s="630"/>
      <c r="Q1649" s="630"/>
      <c r="R1649" s="630"/>
      <c r="S1649" s="631"/>
      <c r="T1649" s="163"/>
      <c r="U1649" s="163"/>
    </row>
    <row r="1650" spans="1:21" ht="29.25" customHeight="1">
      <c r="A1650" s="233"/>
      <c r="B1650" s="239"/>
      <c r="C1650" s="324">
        <v>36</v>
      </c>
      <c r="D1650" s="249" t="s">
        <v>410</v>
      </c>
      <c r="E1650" s="159" t="s">
        <v>21</v>
      </c>
      <c r="F1650" s="159"/>
      <c r="G1650" s="159" t="s">
        <v>411</v>
      </c>
      <c r="H1650" s="159"/>
      <c r="I1650" s="188"/>
      <c r="J1650" s="189"/>
      <c r="K1650" s="190"/>
      <c r="L1650" s="248"/>
      <c r="M1650" s="202"/>
      <c r="N1650" s="324">
        <v>28</v>
      </c>
      <c r="O1650" s="249">
        <v>4.4000000000000004</v>
      </c>
      <c r="P1650" s="159" t="s">
        <v>21</v>
      </c>
      <c r="Q1650" s="159"/>
      <c r="R1650" s="159" t="s">
        <v>121</v>
      </c>
      <c r="S1650" s="159"/>
      <c r="T1650" s="188"/>
      <c r="U1650" s="189"/>
    </row>
    <row r="1651" spans="1:21" ht="23.25" customHeight="1">
      <c r="A1651" s="233"/>
      <c r="B1651" s="239"/>
      <c r="C1651" s="220">
        <v>37</v>
      </c>
      <c r="D1651" s="325" t="s">
        <v>414</v>
      </c>
      <c r="E1651" s="163"/>
      <c r="F1651" s="163" t="s">
        <v>21</v>
      </c>
      <c r="G1651" s="155" t="s">
        <v>415</v>
      </c>
      <c r="H1651" s="163" t="s">
        <v>32</v>
      </c>
      <c r="I1651" s="164">
        <v>3</v>
      </c>
      <c r="J1651" s="167">
        <v>265245</v>
      </c>
      <c r="K1651" s="166">
        <f>I1651*J1651</f>
        <v>795735</v>
      </c>
      <c r="L1651" s="248"/>
      <c r="M1651" s="202"/>
      <c r="N1651" s="220">
        <v>29</v>
      </c>
      <c r="O1651" s="325" t="s">
        <v>835</v>
      </c>
      <c r="P1651" s="163"/>
      <c r="Q1651" s="163" t="s">
        <v>21</v>
      </c>
      <c r="R1651" s="155" t="s">
        <v>836</v>
      </c>
      <c r="S1651" s="163" t="s">
        <v>60</v>
      </c>
      <c r="T1651" s="164">
        <v>18.98</v>
      </c>
      <c r="U1651" s="167">
        <v>37010</v>
      </c>
    </row>
    <row r="1652" spans="1:21" ht="16.5" customHeight="1">
      <c r="A1652" s="233"/>
      <c r="B1652" s="239"/>
      <c r="C1652" s="629" t="s">
        <v>41</v>
      </c>
      <c r="D1652" s="630"/>
      <c r="E1652" s="630"/>
      <c r="F1652" s="630"/>
      <c r="G1652" s="630"/>
      <c r="H1652" s="631"/>
      <c r="I1652" s="163"/>
      <c r="J1652" s="163"/>
      <c r="K1652" s="255">
        <f>SUM(K1651)</f>
        <v>795735</v>
      </c>
      <c r="L1652" s="248"/>
      <c r="M1652" s="202"/>
      <c r="N1652" s="629" t="s">
        <v>41</v>
      </c>
      <c r="O1652" s="630"/>
      <c r="P1652" s="630"/>
      <c r="Q1652" s="630"/>
      <c r="R1652" s="630"/>
      <c r="S1652" s="631"/>
      <c r="T1652" s="163"/>
      <c r="U1652" s="163"/>
    </row>
    <row r="1653" spans="1:21" ht="22.5" customHeight="1">
      <c r="A1653" s="233"/>
      <c r="B1653" s="239"/>
      <c r="C1653" s="159">
        <v>38</v>
      </c>
      <c r="D1653" s="249">
        <v>8</v>
      </c>
      <c r="E1653" s="159" t="s">
        <v>21</v>
      </c>
      <c r="F1653" s="159"/>
      <c r="G1653" s="197" t="s">
        <v>535</v>
      </c>
      <c r="H1653" s="159"/>
      <c r="I1653" s="188"/>
      <c r="J1653" s="189"/>
      <c r="K1653" s="190"/>
      <c r="L1653" s="248"/>
      <c r="M1653" s="202"/>
      <c r="N1653" s="159">
        <v>34</v>
      </c>
      <c r="O1653" s="249"/>
      <c r="P1653" s="159" t="s">
        <v>21</v>
      </c>
      <c r="Q1653" s="159"/>
      <c r="R1653" s="197" t="s">
        <v>192</v>
      </c>
      <c r="S1653" s="159"/>
      <c r="T1653" s="188"/>
      <c r="U1653" s="189"/>
    </row>
    <row r="1654" spans="1:21" ht="39" customHeight="1">
      <c r="A1654" s="233"/>
      <c r="B1654" s="239"/>
      <c r="C1654" s="163">
        <v>39</v>
      </c>
      <c r="D1654" s="325" t="s">
        <v>427</v>
      </c>
      <c r="E1654" s="163"/>
      <c r="F1654" s="163" t="s">
        <v>21</v>
      </c>
      <c r="G1654" s="155" t="s">
        <v>428</v>
      </c>
      <c r="H1654" s="163" t="s">
        <v>32</v>
      </c>
      <c r="I1654" s="164">
        <v>2</v>
      </c>
      <c r="J1654" s="167">
        <v>225629</v>
      </c>
      <c r="K1654" s="166">
        <f t="shared" ref="K1654:K1658" si="150">I1654*J1654</f>
        <v>451258</v>
      </c>
      <c r="L1654" s="248"/>
      <c r="M1654" s="202"/>
      <c r="N1654" s="163">
        <v>35</v>
      </c>
      <c r="O1654" s="325" t="s">
        <v>536</v>
      </c>
      <c r="P1654" s="163"/>
      <c r="Q1654" s="163" t="s">
        <v>21</v>
      </c>
      <c r="R1654" s="155" t="s">
        <v>537</v>
      </c>
      <c r="S1654" s="163" t="s">
        <v>32</v>
      </c>
      <c r="T1654" s="164">
        <v>15</v>
      </c>
      <c r="U1654" s="167">
        <v>33590</v>
      </c>
    </row>
    <row r="1655" spans="1:21" ht="29.25" customHeight="1">
      <c r="A1655" s="233"/>
      <c r="B1655" s="239"/>
      <c r="C1655" s="163">
        <v>40</v>
      </c>
      <c r="D1655" s="325" t="s">
        <v>431</v>
      </c>
      <c r="E1655" s="163"/>
      <c r="F1655" s="163" t="s">
        <v>21</v>
      </c>
      <c r="G1655" s="155" t="s">
        <v>432</v>
      </c>
      <c r="H1655" s="163" t="s">
        <v>32</v>
      </c>
      <c r="I1655" s="164">
        <v>1</v>
      </c>
      <c r="J1655" s="167">
        <v>374333</v>
      </c>
      <c r="K1655" s="166">
        <f t="shared" si="150"/>
        <v>374333</v>
      </c>
      <c r="L1655" s="248"/>
      <c r="M1655" s="202"/>
      <c r="N1655" s="163">
        <v>36</v>
      </c>
      <c r="O1655" s="325" t="s">
        <v>119</v>
      </c>
      <c r="P1655" s="163"/>
      <c r="Q1655" s="163" t="s">
        <v>21</v>
      </c>
      <c r="R1655" s="155" t="s">
        <v>847</v>
      </c>
      <c r="S1655" s="163" t="s">
        <v>32</v>
      </c>
      <c r="T1655" s="164">
        <v>1</v>
      </c>
      <c r="U1655" s="167">
        <v>47985.714285714334</v>
      </c>
    </row>
    <row r="1656" spans="1:21" ht="33.75" customHeight="1">
      <c r="A1656" s="233"/>
      <c r="B1656" s="239"/>
      <c r="C1656" s="163">
        <v>41</v>
      </c>
      <c r="D1656" s="325" t="s">
        <v>773</v>
      </c>
      <c r="E1656" s="163"/>
      <c r="F1656" s="163" t="s">
        <v>21</v>
      </c>
      <c r="G1656" s="155" t="s">
        <v>769</v>
      </c>
      <c r="H1656" s="163" t="s">
        <v>60</v>
      </c>
      <c r="I1656" s="164">
        <v>25.78001171</v>
      </c>
      <c r="J1656" s="167">
        <v>40984</v>
      </c>
      <c r="K1656" s="166">
        <f t="shared" si="150"/>
        <v>1056567.9999226399</v>
      </c>
      <c r="L1656" s="248"/>
      <c r="M1656" s="202"/>
      <c r="N1656" s="163">
        <v>38</v>
      </c>
      <c r="O1656" s="325" t="s">
        <v>841</v>
      </c>
      <c r="P1656" s="163"/>
      <c r="Q1656" s="163" t="s">
        <v>21</v>
      </c>
      <c r="R1656" s="155" t="s">
        <v>842</v>
      </c>
      <c r="S1656" s="163" t="s">
        <v>32</v>
      </c>
      <c r="T1656" s="164">
        <v>4</v>
      </c>
      <c r="U1656" s="167">
        <v>148664</v>
      </c>
    </row>
    <row r="1657" spans="1:21" ht="37.5" customHeight="1">
      <c r="A1657" s="233"/>
      <c r="B1657" s="239"/>
      <c r="C1657" s="163">
        <v>42</v>
      </c>
      <c r="D1657" s="325">
        <v>8.6</v>
      </c>
      <c r="E1657" s="163"/>
      <c r="F1657" s="163" t="s">
        <v>21</v>
      </c>
      <c r="G1657" s="155" t="s">
        <v>147</v>
      </c>
      <c r="H1657" s="163" t="s">
        <v>32</v>
      </c>
      <c r="I1657" s="164">
        <v>2</v>
      </c>
      <c r="J1657" s="167">
        <v>376716</v>
      </c>
      <c r="K1657" s="166">
        <f t="shared" si="150"/>
        <v>753432</v>
      </c>
      <c r="L1657" s="248"/>
      <c r="M1657" s="202"/>
      <c r="N1657" s="163">
        <v>39</v>
      </c>
      <c r="O1657" s="325" t="s">
        <v>843</v>
      </c>
      <c r="P1657" s="163"/>
      <c r="Q1657" s="163" t="s">
        <v>21</v>
      </c>
      <c r="R1657" s="155" t="s">
        <v>844</v>
      </c>
      <c r="S1657" s="163" t="s">
        <v>32</v>
      </c>
      <c r="T1657" s="164">
        <v>1</v>
      </c>
      <c r="U1657" s="167">
        <v>550000</v>
      </c>
    </row>
    <row r="1658" spans="1:21" ht="49.5" customHeight="1">
      <c r="A1658" s="233"/>
      <c r="B1658" s="239"/>
      <c r="C1658" s="163">
        <v>43</v>
      </c>
      <c r="D1658" s="325">
        <v>8.5</v>
      </c>
      <c r="E1658" s="163"/>
      <c r="F1658" s="163" t="s">
        <v>21</v>
      </c>
      <c r="G1658" s="155" t="s">
        <v>149</v>
      </c>
      <c r="H1658" s="163" t="s">
        <v>32</v>
      </c>
      <c r="I1658" s="164">
        <v>2</v>
      </c>
      <c r="J1658" s="167">
        <v>250853</v>
      </c>
      <c r="K1658" s="166">
        <f t="shared" si="150"/>
        <v>501706</v>
      </c>
      <c r="L1658" s="248"/>
      <c r="M1658" s="202"/>
      <c r="N1658" s="163">
        <v>40</v>
      </c>
      <c r="O1658" s="325" t="s">
        <v>848</v>
      </c>
      <c r="P1658" s="163"/>
      <c r="Q1658" s="163" t="s">
        <v>21</v>
      </c>
      <c r="R1658" s="155" t="s">
        <v>849</v>
      </c>
      <c r="S1658" s="163" t="s">
        <v>712</v>
      </c>
      <c r="T1658" s="164">
        <v>1</v>
      </c>
      <c r="U1658" s="167">
        <v>922251</v>
      </c>
    </row>
    <row r="1659" spans="1:21" ht="16.5" customHeight="1">
      <c r="A1659" s="233"/>
      <c r="B1659" s="239"/>
      <c r="C1659" s="629" t="s">
        <v>41</v>
      </c>
      <c r="D1659" s="630"/>
      <c r="E1659" s="630"/>
      <c r="F1659" s="630"/>
      <c r="G1659" s="630"/>
      <c r="H1659" s="631"/>
      <c r="I1659" s="163"/>
      <c r="J1659" s="163"/>
      <c r="K1659" s="255">
        <f>SUM(K1654:K1658)</f>
        <v>3137296.9999226397</v>
      </c>
      <c r="L1659" s="248"/>
      <c r="M1659" s="202"/>
      <c r="N1659" s="629" t="s">
        <v>41</v>
      </c>
      <c r="O1659" s="630"/>
      <c r="P1659" s="630"/>
      <c r="Q1659" s="630"/>
      <c r="R1659" s="630"/>
      <c r="S1659" s="631"/>
      <c r="T1659" s="163"/>
      <c r="U1659" s="163"/>
    </row>
    <row r="1660" spans="1:21" ht="16.5" customHeight="1">
      <c r="A1660" s="233"/>
      <c r="B1660" s="239"/>
      <c r="C1660" s="632" t="s">
        <v>42</v>
      </c>
      <c r="D1660" s="633"/>
      <c r="E1660" s="633"/>
      <c r="F1660" s="633"/>
      <c r="G1660" s="633"/>
      <c r="H1660" s="633"/>
      <c r="I1660" s="633"/>
      <c r="J1660" s="634"/>
      <c r="K1660" s="256">
        <f>ROUND(K1659+K1649+K1644+K1630+K1627+K1624+K1621+K1616+K1611+K1608+K1652+K1633+K1637,0)</f>
        <v>127277975</v>
      </c>
      <c r="L1660" s="248"/>
      <c r="M1660" s="202"/>
      <c r="N1660" s="632" t="s">
        <v>42</v>
      </c>
      <c r="O1660" s="633"/>
      <c r="P1660" s="633"/>
      <c r="Q1660" s="633"/>
      <c r="R1660" s="633"/>
      <c r="S1660" s="633"/>
      <c r="T1660" s="633"/>
      <c r="U1660" s="634"/>
    </row>
    <row r="1661" spans="1:21" ht="16.5" customHeight="1">
      <c r="A1661" s="233"/>
      <c r="B1661" s="239"/>
      <c r="C1661" s="257"/>
      <c r="D1661" s="257"/>
      <c r="E1661" s="257"/>
      <c r="F1661" s="257"/>
      <c r="G1661" s="257"/>
      <c r="H1661" s="257"/>
      <c r="I1661" s="257"/>
      <c r="J1661" s="257"/>
      <c r="K1661" s="258"/>
      <c r="L1661" s="248"/>
      <c r="M1661" s="202"/>
      <c r="N1661" s="257"/>
      <c r="O1661" s="257"/>
      <c r="P1661" s="257"/>
      <c r="Q1661" s="257"/>
      <c r="R1661" s="257"/>
      <c r="S1661" s="257"/>
      <c r="T1661" s="257"/>
      <c r="U1661" s="257"/>
    </row>
    <row r="1662" spans="1:21" ht="16.5" customHeight="1">
      <c r="A1662" s="233"/>
      <c r="B1662" s="239"/>
      <c r="C1662" s="644" t="s">
        <v>203</v>
      </c>
      <c r="D1662" s="645"/>
      <c r="E1662" s="645"/>
      <c r="F1662" s="645"/>
      <c r="G1662" s="645"/>
      <c r="H1662" s="645"/>
      <c r="I1662" s="645"/>
      <c r="J1662" s="645"/>
      <c r="K1662" s="646"/>
      <c r="L1662" s="248"/>
      <c r="M1662" s="202"/>
      <c r="N1662" s="644" t="s">
        <v>203</v>
      </c>
      <c r="O1662" s="645"/>
      <c r="P1662" s="645"/>
      <c r="Q1662" s="645"/>
      <c r="R1662" s="645"/>
      <c r="S1662" s="645"/>
      <c r="T1662" s="645"/>
      <c r="U1662" s="646"/>
    </row>
    <row r="1663" spans="1:21" ht="18" customHeight="1">
      <c r="A1663" s="233"/>
      <c r="B1663" s="239"/>
      <c r="C1663" s="641" t="s">
        <v>11</v>
      </c>
      <c r="D1663" s="635" t="s">
        <v>12</v>
      </c>
      <c r="E1663" s="637" t="s">
        <v>13</v>
      </c>
      <c r="F1663" s="638"/>
      <c r="G1663" s="641" t="s">
        <v>14</v>
      </c>
      <c r="H1663" s="635" t="s">
        <v>15</v>
      </c>
      <c r="I1663" s="635" t="s">
        <v>16</v>
      </c>
      <c r="J1663" s="643" t="s">
        <v>17</v>
      </c>
      <c r="K1663" s="648" t="s">
        <v>18</v>
      </c>
      <c r="L1663" s="248"/>
      <c r="M1663" s="202"/>
      <c r="N1663" s="641" t="s">
        <v>11</v>
      </c>
      <c r="O1663" s="635" t="s">
        <v>12</v>
      </c>
      <c r="P1663" s="637" t="s">
        <v>13</v>
      </c>
      <c r="Q1663" s="638"/>
      <c r="R1663" s="641" t="s">
        <v>14</v>
      </c>
      <c r="S1663" s="635" t="s">
        <v>15</v>
      </c>
      <c r="T1663" s="635" t="s">
        <v>16</v>
      </c>
      <c r="U1663" s="643" t="s">
        <v>17</v>
      </c>
    </row>
    <row r="1664" spans="1:21" ht="16.5" customHeight="1">
      <c r="A1664" s="233"/>
      <c r="B1664" s="239"/>
      <c r="C1664" s="642"/>
      <c r="D1664" s="636"/>
      <c r="E1664" s="154" t="s">
        <v>19</v>
      </c>
      <c r="F1664" s="154" t="s">
        <v>20</v>
      </c>
      <c r="G1664" s="642"/>
      <c r="H1664" s="636"/>
      <c r="I1664" s="636"/>
      <c r="J1664" s="636"/>
      <c r="K1664" s="649"/>
      <c r="L1664" s="248"/>
      <c r="M1664" s="202"/>
      <c r="N1664" s="642"/>
      <c r="O1664" s="636"/>
      <c r="P1664" s="154" t="s">
        <v>19</v>
      </c>
      <c r="Q1664" s="154" t="s">
        <v>20</v>
      </c>
      <c r="R1664" s="642"/>
      <c r="S1664" s="636"/>
      <c r="T1664" s="636"/>
      <c r="U1664" s="636"/>
    </row>
    <row r="1665" spans="1:21" ht="16.5" customHeight="1">
      <c r="A1665" s="233"/>
      <c r="B1665" s="239"/>
      <c r="C1665" s="159">
        <v>1</v>
      </c>
      <c r="D1665" s="159">
        <v>3</v>
      </c>
      <c r="E1665" s="159" t="s">
        <v>21</v>
      </c>
      <c r="F1665" s="159"/>
      <c r="G1665" s="159" t="s">
        <v>150</v>
      </c>
      <c r="H1665" s="159"/>
      <c r="I1665" s="159"/>
      <c r="J1665" s="159"/>
      <c r="K1665" s="250"/>
      <c r="L1665" s="248"/>
      <c r="M1665" s="202"/>
      <c r="N1665" s="159">
        <v>1</v>
      </c>
      <c r="O1665" s="159">
        <v>3</v>
      </c>
      <c r="P1665" s="159" t="s">
        <v>21</v>
      </c>
      <c r="Q1665" s="159"/>
      <c r="R1665" s="159" t="s">
        <v>150</v>
      </c>
      <c r="S1665" s="159"/>
      <c r="T1665" s="159"/>
      <c r="U1665" s="159"/>
    </row>
    <row r="1666" spans="1:21" ht="16.5" customHeight="1">
      <c r="A1666" s="233"/>
      <c r="B1666" s="239"/>
      <c r="C1666" s="301">
        <v>2</v>
      </c>
      <c r="D1666" s="302" t="s">
        <v>776</v>
      </c>
      <c r="E1666" s="302"/>
      <c r="F1666" s="302"/>
      <c r="G1666" s="302" t="s">
        <v>777</v>
      </c>
      <c r="H1666" s="302"/>
      <c r="I1666" s="302"/>
      <c r="J1666" s="302"/>
      <c r="K1666" s="316"/>
      <c r="L1666" s="248"/>
      <c r="M1666" s="202"/>
      <c r="N1666" s="301">
        <v>2</v>
      </c>
      <c r="O1666" s="302" t="s">
        <v>782</v>
      </c>
      <c r="P1666" s="302"/>
      <c r="Q1666" s="302"/>
      <c r="R1666" s="302" t="s">
        <v>823</v>
      </c>
      <c r="S1666" s="302"/>
      <c r="T1666" s="302"/>
      <c r="U1666" s="302"/>
    </row>
    <row r="1667" spans="1:21" ht="16.5" customHeight="1">
      <c r="A1667" s="233"/>
      <c r="B1667" s="239"/>
      <c r="C1667" s="178">
        <v>3</v>
      </c>
      <c r="D1667" s="163" t="s">
        <v>778</v>
      </c>
      <c r="E1667" s="163"/>
      <c r="F1667" s="163" t="s">
        <v>21</v>
      </c>
      <c r="G1667" s="155" t="s">
        <v>779</v>
      </c>
      <c r="H1667" s="163" t="s">
        <v>32</v>
      </c>
      <c r="I1667" s="163">
        <v>20.78</v>
      </c>
      <c r="J1667" s="206">
        <v>2163443</v>
      </c>
      <c r="K1667" s="158">
        <f>I1667*J1667</f>
        <v>44956345.539999999</v>
      </c>
      <c r="L1667" s="248"/>
      <c r="M1667" s="202"/>
      <c r="N1667" s="178">
        <v>3</v>
      </c>
      <c r="O1667" s="163" t="s">
        <v>786</v>
      </c>
      <c r="P1667" s="163"/>
      <c r="Q1667" s="163" t="s">
        <v>21</v>
      </c>
      <c r="R1667" s="155" t="s">
        <v>787</v>
      </c>
      <c r="S1667" s="163" t="s">
        <v>60</v>
      </c>
      <c r="T1667" s="163">
        <v>20.78</v>
      </c>
      <c r="U1667" s="206">
        <v>2076207.6766666665</v>
      </c>
    </row>
    <row r="1668" spans="1:21" ht="16.5" customHeight="1">
      <c r="A1668" s="233"/>
      <c r="B1668" s="239"/>
      <c r="C1668" s="629" t="s">
        <v>41</v>
      </c>
      <c r="D1668" s="630"/>
      <c r="E1668" s="630"/>
      <c r="F1668" s="630"/>
      <c r="G1668" s="630"/>
      <c r="H1668" s="631"/>
      <c r="I1668" s="161"/>
      <c r="J1668" s="206"/>
      <c r="K1668" s="255">
        <f>SUM(K1667)</f>
        <v>44956345.539999999</v>
      </c>
      <c r="L1668" s="248"/>
      <c r="M1668" s="202"/>
      <c r="N1668" s="629" t="s">
        <v>41</v>
      </c>
      <c r="O1668" s="630"/>
      <c r="P1668" s="630"/>
      <c r="Q1668" s="630"/>
      <c r="R1668" s="630"/>
      <c r="S1668" s="631"/>
      <c r="T1668" s="161"/>
      <c r="U1668" s="206"/>
    </row>
    <row r="1669" spans="1:21" ht="16.5" customHeight="1">
      <c r="A1669" s="233"/>
      <c r="B1669" s="239"/>
      <c r="C1669" s="159">
        <v>4</v>
      </c>
      <c r="D1669" s="159" t="s">
        <v>780</v>
      </c>
      <c r="E1669" s="159" t="s">
        <v>21</v>
      </c>
      <c r="F1669" s="159"/>
      <c r="G1669" s="159" t="s">
        <v>781</v>
      </c>
      <c r="H1669" s="159"/>
      <c r="I1669" s="159"/>
      <c r="J1669" s="214"/>
      <c r="K1669" s="250"/>
      <c r="L1669" s="248"/>
      <c r="M1669" s="202"/>
      <c r="N1669" s="159">
        <v>4</v>
      </c>
      <c r="O1669" s="159" t="s">
        <v>790</v>
      </c>
      <c r="P1669" s="159" t="s">
        <v>21</v>
      </c>
      <c r="Q1669" s="159"/>
      <c r="R1669" s="159" t="s">
        <v>413</v>
      </c>
      <c r="S1669" s="159"/>
      <c r="T1669" s="159"/>
      <c r="U1669" s="214"/>
    </row>
    <row r="1670" spans="1:21" ht="16.5" customHeight="1">
      <c r="A1670" s="233"/>
      <c r="B1670" s="239"/>
      <c r="C1670" s="178">
        <v>5</v>
      </c>
      <c r="D1670" s="163" t="s">
        <v>788</v>
      </c>
      <c r="E1670" s="163"/>
      <c r="F1670" s="163" t="s">
        <v>21</v>
      </c>
      <c r="G1670" s="155" t="s">
        <v>789</v>
      </c>
      <c r="H1670" s="163" t="s">
        <v>32</v>
      </c>
      <c r="I1670" s="163">
        <v>1</v>
      </c>
      <c r="J1670" s="206">
        <v>2630903</v>
      </c>
      <c r="K1670" s="158">
        <f t="shared" ref="K1670:K1672" si="151">I1670*J1670</f>
        <v>2630903</v>
      </c>
      <c r="L1670" s="248"/>
      <c r="M1670" s="202"/>
      <c r="N1670" s="178">
        <v>5</v>
      </c>
      <c r="O1670" s="163" t="s">
        <v>850</v>
      </c>
      <c r="P1670" s="163"/>
      <c r="Q1670" s="163" t="s">
        <v>21</v>
      </c>
      <c r="R1670" s="155" t="s">
        <v>851</v>
      </c>
      <c r="S1670" s="163" t="s">
        <v>146</v>
      </c>
      <c r="T1670" s="163">
        <v>1</v>
      </c>
      <c r="U1670" s="206">
        <v>3781819</v>
      </c>
    </row>
    <row r="1671" spans="1:21" ht="16.5" customHeight="1">
      <c r="A1671" s="233"/>
      <c r="B1671" s="239"/>
      <c r="C1671" s="178">
        <v>6</v>
      </c>
      <c r="D1671" s="163" t="s">
        <v>852</v>
      </c>
      <c r="E1671" s="163"/>
      <c r="F1671" s="163" t="s">
        <v>21</v>
      </c>
      <c r="G1671" s="155" t="s">
        <v>853</v>
      </c>
      <c r="H1671" s="163" t="s">
        <v>32</v>
      </c>
      <c r="I1671" s="163">
        <v>1</v>
      </c>
      <c r="J1671" s="206">
        <v>30988086</v>
      </c>
      <c r="K1671" s="158">
        <f t="shared" si="151"/>
        <v>30988086</v>
      </c>
      <c r="L1671" s="248"/>
      <c r="M1671" s="202"/>
      <c r="N1671" s="178">
        <v>6</v>
      </c>
      <c r="O1671" s="163" t="s">
        <v>854</v>
      </c>
      <c r="P1671" s="163"/>
      <c r="Q1671" s="163" t="s">
        <v>21</v>
      </c>
      <c r="R1671" s="155" t="s">
        <v>855</v>
      </c>
      <c r="S1671" s="163" t="s">
        <v>146</v>
      </c>
      <c r="T1671" s="163">
        <v>1</v>
      </c>
      <c r="U1671" s="206">
        <v>44799158.879999995</v>
      </c>
    </row>
    <row r="1672" spans="1:21" ht="16.5" customHeight="1">
      <c r="A1672" s="233"/>
      <c r="B1672" s="239"/>
      <c r="C1672" s="178">
        <v>7</v>
      </c>
      <c r="D1672" s="163" t="s">
        <v>856</v>
      </c>
      <c r="E1672" s="163"/>
      <c r="F1672" s="163" t="s">
        <v>21</v>
      </c>
      <c r="G1672" s="155" t="s">
        <v>857</v>
      </c>
      <c r="H1672" s="163" t="s">
        <v>32</v>
      </c>
      <c r="I1672" s="163">
        <v>1</v>
      </c>
      <c r="J1672" s="206">
        <v>5101213</v>
      </c>
      <c r="K1672" s="158">
        <f t="shared" si="151"/>
        <v>5101213</v>
      </c>
      <c r="L1672" s="248"/>
      <c r="M1672" s="202"/>
      <c r="N1672" s="178">
        <v>7</v>
      </c>
      <c r="O1672" s="163"/>
      <c r="P1672" s="163"/>
      <c r="Q1672" s="163" t="s">
        <v>21</v>
      </c>
      <c r="R1672" s="155" t="s">
        <v>858</v>
      </c>
      <c r="S1672" s="163" t="s">
        <v>32</v>
      </c>
      <c r="T1672" s="163">
        <v>1</v>
      </c>
      <c r="U1672" s="206">
        <v>9420398.1899999995</v>
      </c>
    </row>
    <row r="1673" spans="1:21" ht="16.5" customHeight="1">
      <c r="A1673" s="233"/>
      <c r="B1673" s="239"/>
      <c r="C1673" s="629" t="s">
        <v>41</v>
      </c>
      <c r="D1673" s="630"/>
      <c r="E1673" s="630"/>
      <c r="F1673" s="630"/>
      <c r="G1673" s="630"/>
      <c r="H1673" s="631"/>
      <c r="I1673" s="161"/>
      <c r="J1673" s="206"/>
      <c r="K1673" s="255">
        <f>SUM(K1670:K1672)</f>
        <v>38720202</v>
      </c>
      <c r="L1673" s="248"/>
      <c r="M1673" s="202"/>
      <c r="N1673" s="629" t="s">
        <v>41</v>
      </c>
      <c r="O1673" s="630"/>
      <c r="P1673" s="630"/>
      <c r="Q1673" s="630"/>
      <c r="R1673" s="630"/>
      <c r="S1673" s="631"/>
      <c r="T1673" s="161"/>
      <c r="U1673" s="206"/>
    </row>
    <row r="1674" spans="1:21" ht="16.5" customHeight="1">
      <c r="A1674" s="233"/>
      <c r="B1674" s="239"/>
      <c r="C1674" s="324">
        <v>8</v>
      </c>
      <c r="D1674" s="159" t="s">
        <v>157</v>
      </c>
      <c r="E1674" s="159" t="s">
        <v>21</v>
      </c>
      <c r="F1674" s="159"/>
      <c r="G1674" s="159" t="s">
        <v>158</v>
      </c>
      <c r="H1674" s="159"/>
      <c r="I1674" s="159"/>
      <c r="J1674" s="214"/>
      <c r="K1674" s="250"/>
      <c r="L1674" s="248"/>
      <c r="M1674" s="202"/>
      <c r="N1674" s="324">
        <v>11</v>
      </c>
      <c r="O1674" s="159" t="s">
        <v>157</v>
      </c>
      <c r="P1674" s="159" t="s">
        <v>21</v>
      </c>
      <c r="Q1674" s="159"/>
      <c r="R1674" s="159" t="s">
        <v>158</v>
      </c>
      <c r="S1674" s="159"/>
      <c r="T1674" s="159"/>
      <c r="U1674" s="214"/>
    </row>
    <row r="1675" spans="1:21" ht="16.5" customHeight="1">
      <c r="A1675" s="233"/>
      <c r="B1675" s="243"/>
      <c r="C1675" s="220">
        <v>9</v>
      </c>
      <c r="D1675" s="363" t="s">
        <v>859</v>
      </c>
      <c r="E1675" s="163"/>
      <c r="F1675" s="163" t="s">
        <v>21</v>
      </c>
      <c r="G1675" s="155" t="s">
        <v>860</v>
      </c>
      <c r="H1675" s="163" t="s">
        <v>32</v>
      </c>
      <c r="I1675" s="163">
        <v>18.98</v>
      </c>
      <c r="J1675" s="206">
        <v>664640</v>
      </c>
      <c r="K1675" s="158">
        <f>I1675*J1675</f>
        <v>12614867.200000001</v>
      </c>
      <c r="L1675" s="248"/>
      <c r="M1675" s="202"/>
      <c r="N1675" s="220">
        <v>12</v>
      </c>
      <c r="O1675" s="363" t="s">
        <v>859</v>
      </c>
      <c r="P1675" s="163"/>
      <c r="Q1675" s="163" t="s">
        <v>21</v>
      </c>
      <c r="R1675" s="155" t="s">
        <v>860</v>
      </c>
      <c r="S1675" s="163" t="s">
        <v>727</v>
      </c>
      <c r="T1675" s="163">
        <v>18.98</v>
      </c>
      <c r="U1675" s="206">
        <v>637840</v>
      </c>
    </row>
    <row r="1676" spans="1:21" ht="16.5" customHeight="1">
      <c r="A1676" s="233"/>
      <c r="B1676" s="239"/>
      <c r="C1676" s="629" t="s">
        <v>861</v>
      </c>
      <c r="D1676" s="630"/>
      <c r="E1676" s="630"/>
      <c r="F1676" s="630"/>
      <c r="G1676" s="630"/>
      <c r="H1676" s="631"/>
      <c r="I1676" s="161"/>
      <c r="J1676" s="206"/>
      <c r="K1676" s="255">
        <f>SUM(K1675)</f>
        <v>12614867.200000001</v>
      </c>
      <c r="L1676" s="248"/>
      <c r="M1676" s="202"/>
      <c r="N1676" s="629" t="s">
        <v>861</v>
      </c>
      <c r="O1676" s="630"/>
      <c r="P1676" s="630"/>
      <c r="Q1676" s="630"/>
      <c r="R1676" s="630"/>
      <c r="S1676" s="631"/>
      <c r="T1676" s="161"/>
      <c r="U1676" s="206"/>
    </row>
    <row r="1677" spans="1:21" ht="16.5" customHeight="1">
      <c r="A1677" s="233"/>
      <c r="B1677" s="239"/>
      <c r="C1677" s="324">
        <v>10</v>
      </c>
      <c r="D1677" s="159" t="s">
        <v>161</v>
      </c>
      <c r="E1677" s="159" t="s">
        <v>21</v>
      </c>
      <c r="F1677" s="159"/>
      <c r="G1677" s="159" t="s">
        <v>206</v>
      </c>
      <c r="H1677" s="159"/>
      <c r="I1677" s="159"/>
      <c r="J1677" s="214"/>
      <c r="K1677" s="250"/>
      <c r="L1677" s="248"/>
      <c r="M1677" s="202"/>
      <c r="N1677" s="324">
        <v>13</v>
      </c>
      <c r="O1677" s="159" t="s">
        <v>161</v>
      </c>
      <c r="P1677" s="159" t="s">
        <v>21</v>
      </c>
      <c r="Q1677" s="159"/>
      <c r="R1677" s="159" t="s">
        <v>206</v>
      </c>
      <c r="S1677" s="159"/>
      <c r="T1677" s="159"/>
      <c r="U1677" s="214"/>
    </row>
    <row r="1678" spans="1:21" ht="16.5" customHeight="1">
      <c r="A1678" s="233"/>
      <c r="B1678" s="239"/>
      <c r="C1678" s="220">
        <v>11</v>
      </c>
      <c r="D1678" s="163" t="s">
        <v>862</v>
      </c>
      <c r="E1678" s="163"/>
      <c r="F1678" s="163" t="s">
        <v>21</v>
      </c>
      <c r="G1678" s="155" t="s">
        <v>863</v>
      </c>
      <c r="H1678" s="163" t="s">
        <v>32</v>
      </c>
      <c r="I1678" s="163">
        <v>11</v>
      </c>
      <c r="J1678" s="206">
        <v>2850934</v>
      </c>
      <c r="K1678" s="158">
        <f t="shared" ref="K1678:K1681" si="152">I1678*J1678</f>
        <v>31360274</v>
      </c>
      <c r="L1678" s="248"/>
      <c r="M1678" s="202"/>
      <c r="N1678" s="220">
        <v>14</v>
      </c>
      <c r="O1678" s="163"/>
      <c r="P1678" s="163"/>
      <c r="Q1678" s="163" t="s">
        <v>21</v>
      </c>
      <c r="R1678" s="155" t="s">
        <v>864</v>
      </c>
      <c r="S1678" s="163" t="s">
        <v>32</v>
      </c>
      <c r="T1678" s="163">
        <v>11</v>
      </c>
      <c r="U1678" s="206">
        <v>2500000</v>
      </c>
    </row>
    <row r="1679" spans="1:21" ht="16.5" customHeight="1">
      <c r="A1679" s="233"/>
      <c r="B1679" s="239"/>
      <c r="C1679" s="220">
        <v>12</v>
      </c>
      <c r="D1679" s="163" t="s">
        <v>865</v>
      </c>
      <c r="E1679" s="163"/>
      <c r="F1679" s="163" t="s">
        <v>21</v>
      </c>
      <c r="G1679" s="155" t="s">
        <v>866</v>
      </c>
      <c r="H1679" s="163" t="s">
        <v>32</v>
      </c>
      <c r="I1679" s="163">
        <v>1</v>
      </c>
      <c r="J1679" s="206">
        <v>5265040</v>
      </c>
      <c r="K1679" s="158">
        <f t="shared" si="152"/>
        <v>5265040</v>
      </c>
      <c r="L1679" s="248"/>
      <c r="M1679" s="202"/>
      <c r="N1679" s="220">
        <v>15</v>
      </c>
      <c r="O1679" s="163"/>
      <c r="P1679" s="163"/>
      <c r="Q1679" s="163" t="s">
        <v>21</v>
      </c>
      <c r="R1679" s="155" t="s">
        <v>867</v>
      </c>
      <c r="S1679" s="163" t="s">
        <v>32</v>
      </c>
      <c r="T1679" s="163">
        <v>1</v>
      </c>
      <c r="U1679" s="206">
        <v>7500000</v>
      </c>
    </row>
    <row r="1680" spans="1:21" ht="16.5" customHeight="1">
      <c r="A1680" s="233"/>
      <c r="B1680" s="239"/>
      <c r="C1680" s="220">
        <v>13</v>
      </c>
      <c r="D1680" s="163" t="s">
        <v>868</v>
      </c>
      <c r="E1680" s="163"/>
      <c r="F1680" s="163" t="s">
        <v>21</v>
      </c>
      <c r="G1680" s="155" t="s">
        <v>869</v>
      </c>
      <c r="H1680" s="163" t="s">
        <v>32</v>
      </c>
      <c r="I1680" s="163">
        <v>1</v>
      </c>
      <c r="J1680" s="206">
        <v>6274400</v>
      </c>
      <c r="K1680" s="158">
        <f t="shared" si="152"/>
        <v>6274400</v>
      </c>
      <c r="L1680" s="248"/>
      <c r="M1680" s="202"/>
      <c r="N1680" s="220">
        <v>16</v>
      </c>
      <c r="O1680" s="163"/>
      <c r="P1680" s="163"/>
      <c r="Q1680" s="163" t="s">
        <v>21</v>
      </c>
      <c r="R1680" s="155" t="s">
        <v>870</v>
      </c>
      <c r="S1680" s="163" t="s">
        <v>32</v>
      </c>
      <c r="T1680" s="163">
        <v>1</v>
      </c>
      <c r="U1680" s="206">
        <v>3600960.23</v>
      </c>
    </row>
    <row r="1681" spans="1:21" ht="16.5" customHeight="1">
      <c r="A1681" s="233"/>
      <c r="B1681" s="239"/>
      <c r="C1681" s="220">
        <v>14</v>
      </c>
      <c r="D1681" s="325" t="s">
        <v>716</v>
      </c>
      <c r="E1681" s="163"/>
      <c r="F1681" s="163" t="s">
        <v>21</v>
      </c>
      <c r="G1681" s="155" t="s">
        <v>717</v>
      </c>
      <c r="H1681" s="163" t="s">
        <v>32</v>
      </c>
      <c r="I1681" s="163">
        <v>1</v>
      </c>
      <c r="J1681" s="206">
        <v>23620450</v>
      </c>
      <c r="K1681" s="158">
        <f t="shared" si="152"/>
        <v>23620450</v>
      </c>
      <c r="L1681" s="248"/>
      <c r="M1681" s="202"/>
      <c r="N1681" s="220">
        <v>17</v>
      </c>
      <c r="O1681" s="325"/>
      <c r="P1681" s="163"/>
      <c r="Q1681" s="163" t="s">
        <v>21</v>
      </c>
      <c r="R1681" s="155" t="s">
        <v>718</v>
      </c>
      <c r="S1681" s="163" t="s">
        <v>32</v>
      </c>
      <c r="T1681" s="163">
        <v>1</v>
      </c>
      <c r="U1681" s="206">
        <v>22668012.5</v>
      </c>
    </row>
    <row r="1682" spans="1:21" ht="16.5" customHeight="1">
      <c r="A1682" s="233"/>
      <c r="B1682" s="239"/>
      <c r="C1682" s="629" t="s">
        <v>861</v>
      </c>
      <c r="D1682" s="630"/>
      <c r="E1682" s="630"/>
      <c r="F1682" s="630"/>
      <c r="G1682" s="630"/>
      <c r="H1682" s="631"/>
      <c r="I1682" s="161"/>
      <c r="J1682" s="206"/>
      <c r="K1682" s="255">
        <f>SUM(K1678:K1681)</f>
        <v>66520164</v>
      </c>
      <c r="L1682" s="248"/>
      <c r="M1682" s="202"/>
      <c r="N1682" s="629" t="s">
        <v>861</v>
      </c>
      <c r="O1682" s="630"/>
      <c r="P1682" s="630"/>
      <c r="Q1682" s="630"/>
      <c r="R1682" s="630"/>
      <c r="S1682" s="631"/>
      <c r="T1682" s="161"/>
      <c r="U1682" s="206"/>
    </row>
    <row r="1683" spans="1:21" ht="16.5" customHeight="1">
      <c r="A1683" s="233"/>
      <c r="B1683" s="239"/>
      <c r="C1683" s="324">
        <v>15</v>
      </c>
      <c r="D1683" s="159" t="s">
        <v>871</v>
      </c>
      <c r="E1683" s="159" t="s">
        <v>21</v>
      </c>
      <c r="F1683" s="159"/>
      <c r="G1683" s="159" t="s">
        <v>872</v>
      </c>
      <c r="H1683" s="159"/>
      <c r="I1683" s="159"/>
      <c r="J1683" s="214"/>
      <c r="K1683" s="250"/>
      <c r="L1683" s="248"/>
      <c r="M1683" s="202"/>
      <c r="N1683" s="324">
        <v>18</v>
      </c>
      <c r="O1683" s="159" t="s">
        <v>744</v>
      </c>
      <c r="P1683" s="159" t="s">
        <v>21</v>
      </c>
      <c r="Q1683" s="159"/>
      <c r="R1683" s="159" t="s">
        <v>192</v>
      </c>
      <c r="S1683" s="159"/>
      <c r="T1683" s="159"/>
      <c r="U1683" s="214"/>
    </row>
    <row r="1684" spans="1:21" ht="16.5" customHeight="1">
      <c r="A1684" s="233"/>
      <c r="B1684" s="239"/>
      <c r="C1684" s="220">
        <v>16</v>
      </c>
      <c r="D1684" s="163" t="s">
        <v>873</v>
      </c>
      <c r="E1684" s="163"/>
      <c r="F1684" s="163" t="s">
        <v>21</v>
      </c>
      <c r="G1684" s="155" t="s">
        <v>874</v>
      </c>
      <c r="H1684" s="163" t="s">
        <v>32</v>
      </c>
      <c r="I1684" s="163">
        <v>4</v>
      </c>
      <c r="J1684" s="206">
        <v>1909823</v>
      </c>
      <c r="K1684" s="158">
        <f t="shared" ref="K1684:K1691" si="153">I1684*J1684</f>
        <v>7639292</v>
      </c>
      <c r="L1684" s="248"/>
      <c r="M1684" s="202"/>
      <c r="N1684" s="220">
        <v>19</v>
      </c>
      <c r="O1684" s="163" t="s">
        <v>875</v>
      </c>
      <c r="P1684" s="163"/>
      <c r="Q1684" s="163" t="s">
        <v>21</v>
      </c>
      <c r="R1684" s="155" t="s">
        <v>876</v>
      </c>
      <c r="S1684" s="163" t="s">
        <v>146</v>
      </c>
      <c r="T1684" s="163">
        <v>4</v>
      </c>
      <c r="U1684" s="206">
        <v>6100000</v>
      </c>
    </row>
    <row r="1685" spans="1:21" ht="16.5" customHeight="1">
      <c r="A1685" s="233"/>
      <c r="B1685" s="239"/>
      <c r="C1685" s="220">
        <v>17</v>
      </c>
      <c r="D1685" s="163" t="s">
        <v>877</v>
      </c>
      <c r="E1685" s="163"/>
      <c r="F1685" s="163" t="s">
        <v>21</v>
      </c>
      <c r="G1685" s="155" t="s">
        <v>874</v>
      </c>
      <c r="H1685" s="163" t="s">
        <v>32</v>
      </c>
      <c r="I1685" s="163">
        <v>2</v>
      </c>
      <c r="J1685" s="206">
        <v>1516818</v>
      </c>
      <c r="K1685" s="158">
        <f t="shared" si="153"/>
        <v>3033636</v>
      </c>
      <c r="L1685" s="248"/>
      <c r="M1685" s="202"/>
      <c r="N1685" s="220">
        <v>20</v>
      </c>
      <c r="O1685" s="163" t="s">
        <v>878</v>
      </c>
      <c r="P1685" s="163"/>
      <c r="Q1685" s="163" t="s">
        <v>21</v>
      </c>
      <c r="R1685" s="155" t="s">
        <v>879</v>
      </c>
      <c r="S1685" s="163" t="s">
        <v>146</v>
      </c>
      <c r="T1685" s="163">
        <v>2</v>
      </c>
      <c r="U1685" s="206">
        <v>6100000</v>
      </c>
    </row>
    <row r="1686" spans="1:21" ht="16.5" customHeight="1">
      <c r="A1686" s="233"/>
      <c r="B1686" s="239"/>
      <c r="C1686" s="220">
        <v>18</v>
      </c>
      <c r="D1686" s="163" t="s">
        <v>880</v>
      </c>
      <c r="E1686" s="163"/>
      <c r="F1686" s="163" t="s">
        <v>21</v>
      </c>
      <c r="G1686" s="155" t="s">
        <v>874</v>
      </c>
      <c r="H1686" s="163" t="s">
        <v>32</v>
      </c>
      <c r="I1686" s="163">
        <v>1</v>
      </c>
      <c r="J1686" s="206">
        <v>1428753</v>
      </c>
      <c r="K1686" s="158">
        <f t="shared" si="153"/>
        <v>1428753</v>
      </c>
      <c r="L1686" s="248"/>
      <c r="M1686" s="202"/>
      <c r="N1686" s="220">
        <v>21</v>
      </c>
      <c r="O1686" s="163" t="s">
        <v>881</v>
      </c>
      <c r="P1686" s="163"/>
      <c r="Q1686" s="163" t="s">
        <v>21</v>
      </c>
      <c r="R1686" s="155" t="s">
        <v>882</v>
      </c>
      <c r="S1686" s="163" t="s">
        <v>146</v>
      </c>
      <c r="T1686" s="163">
        <v>1</v>
      </c>
      <c r="U1686" s="206">
        <v>6100000</v>
      </c>
    </row>
    <row r="1687" spans="1:21" ht="16.5" customHeight="1">
      <c r="A1687" s="233"/>
      <c r="B1687" s="239"/>
      <c r="C1687" s="220">
        <v>19</v>
      </c>
      <c r="D1687" s="163" t="s">
        <v>883</v>
      </c>
      <c r="E1687" s="163"/>
      <c r="F1687" s="163" t="s">
        <v>21</v>
      </c>
      <c r="G1687" s="155" t="s">
        <v>874</v>
      </c>
      <c r="H1687" s="163" t="s">
        <v>32</v>
      </c>
      <c r="I1687" s="163">
        <v>1</v>
      </c>
      <c r="J1687" s="206">
        <v>1428753</v>
      </c>
      <c r="K1687" s="158">
        <f t="shared" si="153"/>
        <v>1428753</v>
      </c>
      <c r="L1687" s="248"/>
      <c r="M1687" s="202"/>
      <c r="N1687" s="220">
        <v>22</v>
      </c>
      <c r="O1687" s="163" t="s">
        <v>884</v>
      </c>
      <c r="P1687" s="163"/>
      <c r="Q1687" s="163" t="s">
        <v>21</v>
      </c>
      <c r="R1687" s="155" t="s">
        <v>885</v>
      </c>
      <c r="S1687" s="163" t="s">
        <v>146</v>
      </c>
      <c r="T1687" s="163">
        <v>1</v>
      </c>
      <c r="U1687" s="206">
        <v>6100000</v>
      </c>
    </row>
    <row r="1688" spans="1:21" ht="16.5" customHeight="1">
      <c r="A1688" s="233"/>
      <c r="B1688" s="239"/>
      <c r="C1688" s="220">
        <v>20</v>
      </c>
      <c r="D1688" s="163" t="s">
        <v>886</v>
      </c>
      <c r="E1688" s="163"/>
      <c r="F1688" s="163" t="s">
        <v>21</v>
      </c>
      <c r="G1688" s="155" t="s">
        <v>887</v>
      </c>
      <c r="H1688" s="163" t="s">
        <v>32</v>
      </c>
      <c r="I1688" s="163">
        <v>2</v>
      </c>
      <c r="J1688" s="206">
        <v>4416384</v>
      </c>
      <c r="K1688" s="158">
        <f t="shared" si="153"/>
        <v>8832768</v>
      </c>
      <c r="L1688" s="248"/>
      <c r="M1688" s="202"/>
      <c r="N1688" s="220">
        <v>23</v>
      </c>
      <c r="O1688" s="163" t="s">
        <v>888</v>
      </c>
      <c r="P1688" s="163"/>
      <c r="Q1688" s="163" t="s">
        <v>21</v>
      </c>
      <c r="R1688" s="155" t="s">
        <v>889</v>
      </c>
      <c r="S1688" s="163" t="s">
        <v>146</v>
      </c>
      <c r="T1688" s="163">
        <v>2</v>
      </c>
      <c r="U1688" s="206">
        <v>8600000</v>
      </c>
    </row>
    <row r="1689" spans="1:21" ht="16.5" customHeight="1">
      <c r="A1689" s="233"/>
      <c r="B1689" s="239"/>
      <c r="C1689" s="220">
        <v>21</v>
      </c>
      <c r="D1689" s="163" t="s">
        <v>560</v>
      </c>
      <c r="E1689" s="163"/>
      <c r="F1689" s="163" t="s">
        <v>21</v>
      </c>
      <c r="G1689" s="155" t="s">
        <v>561</v>
      </c>
      <c r="H1689" s="163" t="s">
        <v>32</v>
      </c>
      <c r="I1689" s="163">
        <v>3</v>
      </c>
      <c r="J1689" s="206">
        <v>3348000</v>
      </c>
      <c r="K1689" s="158">
        <f t="shared" si="153"/>
        <v>10044000</v>
      </c>
      <c r="L1689" s="248"/>
      <c r="M1689" s="202"/>
      <c r="N1689" s="220">
        <v>24</v>
      </c>
      <c r="O1689" s="163" t="s">
        <v>560</v>
      </c>
      <c r="P1689" s="163"/>
      <c r="Q1689" s="163" t="s">
        <v>21</v>
      </c>
      <c r="R1689" s="155" t="s">
        <v>561</v>
      </c>
      <c r="S1689" s="163" t="s">
        <v>32</v>
      </c>
      <c r="T1689" s="163">
        <v>3</v>
      </c>
      <c r="U1689" s="206">
        <v>4700000</v>
      </c>
    </row>
    <row r="1690" spans="1:21" ht="16.5" customHeight="1">
      <c r="A1690" s="233"/>
      <c r="B1690" s="239"/>
      <c r="C1690" s="220">
        <v>22</v>
      </c>
      <c r="D1690" s="163" t="s">
        <v>890</v>
      </c>
      <c r="E1690" s="163"/>
      <c r="F1690" s="163" t="s">
        <v>21</v>
      </c>
      <c r="G1690" s="155" t="s">
        <v>891</v>
      </c>
      <c r="H1690" s="163" t="s">
        <v>32</v>
      </c>
      <c r="I1690" s="163">
        <v>2</v>
      </c>
      <c r="J1690" s="206">
        <v>772464</v>
      </c>
      <c r="K1690" s="158">
        <f t="shared" si="153"/>
        <v>1544928</v>
      </c>
      <c r="L1690" s="248"/>
      <c r="M1690" s="202"/>
      <c r="N1690" s="220">
        <v>25</v>
      </c>
      <c r="O1690" s="163" t="s">
        <v>892</v>
      </c>
      <c r="P1690" s="163"/>
      <c r="Q1690" s="163" t="s">
        <v>21</v>
      </c>
      <c r="R1690" s="155" t="s">
        <v>893</v>
      </c>
      <c r="S1690" s="163" t="s">
        <v>32</v>
      </c>
      <c r="T1690" s="163">
        <v>2</v>
      </c>
      <c r="U1690" s="206">
        <v>847722.67999999993</v>
      </c>
    </row>
    <row r="1691" spans="1:21" ht="16.5" customHeight="1">
      <c r="A1691" s="233"/>
      <c r="B1691" s="239"/>
      <c r="C1691" s="220">
        <v>23</v>
      </c>
      <c r="D1691" s="163" t="s">
        <v>894</v>
      </c>
      <c r="E1691" s="163"/>
      <c r="F1691" s="163" t="s">
        <v>21</v>
      </c>
      <c r="G1691" s="155" t="s">
        <v>895</v>
      </c>
      <c r="H1691" s="163" t="s">
        <v>32</v>
      </c>
      <c r="I1691" s="163">
        <v>1</v>
      </c>
      <c r="J1691" s="206">
        <v>1277597</v>
      </c>
      <c r="K1691" s="158">
        <f t="shared" si="153"/>
        <v>1277597</v>
      </c>
      <c r="L1691" s="248"/>
      <c r="M1691" s="202"/>
      <c r="N1691" s="220">
        <v>26</v>
      </c>
      <c r="O1691" s="163" t="s">
        <v>896</v>
      </c>
      <c r="P1691" s="163"/>
      <c r="Q1691" s="163" t="s">
        <v>21</v>
      </c>
      <c r="R1691" s="155" t="s">
        <v>897</v>
      </c>
      <c r="S1691" s="163" t="s">
        <v>32</v>
      </c>
      <c r="T1691" s="163">
        <v>1</v>
      </c>
      <c r="U1691" s="206">
        <v>5429490.4299999997</v>
      </c>
    </row>
    <row r="1692" spans="1:21" ht="16.5" customHeight="1">
      <c r="A1692" s="233"/>
      <c r="B1692" s="239"/>
      <c r="C1692" s="629" t="s">
        <v>861</v>
      </c>
      <c r="D1692" s="630"/>
      <c r="E1692" s="630"/>
      <c r="F1692" s="630"/>
      <c r="G1692" s="630"/>
      <c r="H1692" s="631"/>
      <c r="I1692" s="161"/>
      <c r="J1692" s="206"/>
      <c r="K1692" s="255">
        <f>SUM(K1684:K1691)</f>
        <v>35229727</v>
      </c>
      <c r="L1692" s="248"/>
      <c r="M1692" s="202"/>
      <c r="N1692" s="629" t="s">
        <v>861</v>
      </c>
      <c r="O1692" s="630"/>
      <c r="P1692" s="630"/>
      <c r="Q1692" s="630"/>
      <c r="R1692" s="630"/>
      <c r="S1692" s="631"/>
      <c r="T1692" s="161"/>
      <c r="U1692" s="206"/>
    </row>
    <row r="1693" spans="1:21" ht="16.5" customHeight="1">
      <c r="A1693" s="233"/>
      <c r="B1693" s="239"/>
      <c r="C1693" s="324">
        <v>24</v>
      </c>
      <c r="D1693" s="249" t="s">
        <v>743</v>
      </c>
      <c r="E1693" s="159" t="s">
        <v>21</v>
      </c>
      <c r="F1693" s="159"/>
      <c r="G1693" s="159" t="s">
        <v>133</v>
      </c>
      <c r="H1693" s="159"/>
      <c r="I1693" s="159"/>
      <c r="J1693" s="214"/>
      <c r="K1693" s="250"/>
      <c r="L1693" s="248"/>
      <c r="M1693" s="202"/>
      <c r="N1693" s="324">
        <v>27</v>
      </c>
      <c r="O1693" s="249"/>
      <c r="P1693" s="159" t="s">
        <v>21</v>
      </c>
      <c r="Q1693" s="159"/>
      <c r="R1693" s="159" t="s">
        <v>898</v>
      </c>
      <c r="S1693" s="159"/>
      <c r="T1693" s="159"/>
      <c r="U1693" s="214"/>
    </row>
    <row r="1694" spans="1:21" ht="16.5" customHeight="1">
      <c r="A1694" s="233"/>
      <c r="B1694" s="243"/>
      <c r="C1694" s="220">
        <v>25</v>
      </c>
      <c r="D1694" s="325" t="s">
        <v>581</v>
      </c>
      <c r="E1694" s="163"/>
      <c r="F1694" s="163" t="s">
        <v>21</v>
      </c>
      <c r="G1694" s="155" t="s">
        <v>582</v>
      </c>
      <c r="H1694" s="163" t="s">
        <v>32</v>
      </c>
      <c r="I1694" s="163">
        <v>3</v>
      </c>
      <c r="J1694" s="206">
        <v>13122311</v>
      </c>
      <c r="K1694" s="158">
        <f t="shared" ref="K1694:K1697" si="154">I1694*J1694</f>
        <v>39366933</v>
      </c>
      <c r="L1694" s="248"/>
      <c r="M1694" s="202"/>
      <c r="N1694" s="220">
        <v>28</v>
      </c>
      <c r="O1694" s="325" t="s">
        <v>899</v>
      </c>
      <c r="P1694" s="163"/>
      <c r="Q1694" s="163" t="s">
        <v>21</v>
      </c>
      <c r="R1694" s="155" t="s">
        <v>900</v>
      </c>
      <c r="S1694" s="163" t="s">
        <v>32</v>
      </c>
      <c r="T1694" s="163">
        <v>3</v>
      </c>
      <c r="U1694" s="206">
        <v>16184000</v>
      </c>
    </row>
    <row r="1695" spans="1:21" ht="16.5" customHeight="1">
      <c r="A1695" s="233"/>
      <c r="B1695" s="243"/>
      <c r="C1695" s="220">
        <v>26</v>
      </c>
      <c r="D1695" s="325" t="s">
        <v>901</v>
      </c>
      <c r="E1695" s="163"/>
      <c r="F1695" s="163" t="s">
        <v>21</v>
      </c>
      <c r="G1695" s="155" t="s">
        <v>902</v>
      </c>
      <c r="H1695" s="163" t="s">
        <v>32</v>
      </c>
      <c r="I1695" s="163">
        <v>1</v>
      </c>
      <c r="J1695" s="206">
        <v>18746159</v>
      </c>
      <c r="K1695" s="158">
        <f t="shared" si="154"/>
        <v>18746159</v>
      </c>
      <c r="L1695" s="248"/>
      <c r="M1695" s="202"/>
      <c r="N1695" s="220">
        <v>29</v>
      </c>
      <c r="O1695" s="325" t="s">
        <v>903</v>
      </c>
      <c r="P1695" s="163"/>
      <c r="Q1695" s="163" t="s">
        <v>21</v>
      </c>
      <c r="R1695" s="155" t="s">
        <v>904</v>
      </c>
      <c r="S1695" s="163" t="s">
        <v>712</v>
      </c>
      <c r="T1695" s="163">
        <v>1</v>
      </c>
      <c r="U1695" s="206">
        <v>17990265.300000001</v>
      </c>
    </row>
    <row r="1696" spans="1:21" ht="16.5" customHeight="1">
      <c r="A1696" s="233"/>
      <c r="B1696" s="243"/>
      <c r="C1696" s="220">
        <v>27</v>
      </c>
      <c r="D1696" s="325" t="s">
        <v>905</v>
      </c>
      <c r="E1696" s="163"/>
      <c r="F1696" s="163" t="s">
        <v>21</v>
      </c>
      <c r="G1696" s="155" t="s">
        <v>906</v>
      </c>
      <c r="H1696" s="163" t="s">
        <v>32</v>
      </c>
      <c r="I1696" s="163">
        <v>1</v>
      </c>
      <c r="J1696" s="206">
        <v>64208926</v>
      </c>
      <c r="K1696" s="158">
        <f t="shared" si="154"/>
        <v>64208926</v>
      </c>
      <c r="L1696" s="248"/>
      <c r="M1696" s="202"/>
      <c r="N1696" s="220">
        <v>30</v>
      </c>
      <c r="O1696" s="325" t="s">
        <v>905</v>
      </c>
      <c r="P1696" s="163"/>
      <c r="Q1696" s="163" t="s">
        <v>21</v>
      </c>
      <c r="R1696" s="155" t="s">
        <v>906</v>
      </c>
      <c r="S1696" s="163" t="s">
        <v>32</v>
      </c>
      <c r="T1696" s="163">
        <v>1</v>
      </c>
      <c r="U1696" s="206">
        <v>49385000</v>
      </c>
    </row>
    <row r="1697" spans="1:21" ht="16.5" customHeight="1">
      <c r="A1697" s="233"/>
      <c r="B1697" s="243"/>
      <c r="C1697" s="220">
        <v>28</v>
      </c>
      <c r="D1697" s="164" t="s">
        <v>907</v>
      </c>
      <c r="E1697" s="163"/>
      <c r="F1697" s="163" t="s">
        <v>21</v>
      </c>
      <c r="G1697" s="155" t="s">
        <v>908</v>
      </c>
      <c r="H1697" s="163" t="s">
        <v>32</v>
      </c>
      <c r="I1697" s="163">
        <v>1</v>
      </c>
      <c r="J1697" s="206">
        <v>40260716</v>
      </c>
      <c r="K1697" s="158">
        <f t="shared" si="154"/>
        <v>40260716</v>
      </c>
      <c r="L1697" s="248"/>
      <c r="M1697" s="202"/>
      <c r="N1697" s="220">
        <v>31</v>
      </c>
      <c r="O1697" s="164" t="s">
        <v>909</v>
      </c>
      <c r="P1697" s="163"/>
      <c r="Q1697" s="163" t="s">
        <v>21</v>
      </c>
      <c r="R1697" s="155" t="s">
        <v>910</v>
      </c>
      <c r="S1697" s="163" t="s">
        <v>32</v>
      </c>
      <c r="T1697" s="163">
        <v>1</v>
      </c>
      <c r="U1697" s="206">
        <v>38637299.609999992</v>
      </c>
    </row>
    <row r="1698" spans="1:21" ht="16.5" customHeight="1">
      <c r="A1698" s="233"/>
      <c r="B1698" s="239"/>
      <c r="C1698" s="629" t="s">
        <v>861</v>
      </c>
      <c r="D1698" s="630"/>
      <c r="E1698" s="630"/>
      <c r="F1698" s="630"/>
      <c r="G1698" s="630"/>
      <c r="H1698" s="631"/>
      <c r="I1698" s="161"/>
      <c r="J1698" s="206"/>
      <c r="K1698" s="255">
        <f>SUM(K1694:K1697)</f>
        <v>162582734</v>
      </c>
      <c r="L1698" s="248"/>
      <c r="M1698" s="202"/>
      <c r="N1698" s="629" t="s">
        <v>861</v>
      </c>
      <c r="O1698" s="630"/>
      <c r="P1698" s="630"/>
      <c r="Q1698" s="630"/>
      <c r="R1698" s="630"/>
      <c r="S1698" s="631"/>
      <c r="T1698" s="161"/>
      <c r="U1698" s="206"/>
    </row>
    <row r="1699" spans="1:21" ht="16.5" customHeight="1">
      <c r="A1699" s="233"/>
      <c r="B1699" s="239"/>
      <c r="C1699" s="632" t="s">
        <v>52</v>
      </c>
      <c r="D1699" s="633"/>
      <c r="E1699" s="633"/>
      <c r="F1699" s="633"/>
      <c r="G1699" s="633"/>
      <c r="H1699" s="633"/>
      <c r="I1699" s="633"/>
      <c r="J1699" s="634"/>
      <c r="K1699" s="256">
        <f>ROUND(K1668+K1673+K1698+K1692+K1682+K1676,0)</f>
        <v>360624040</v>
      </c>
      <c r="L1699" s="248"/>
      <c r="M1699" s="202"/>
      <c r="N1699" s="632" t="s">
        <v>52</v>
      </c>
      <c r="O1699" s="633"/>
      <c r="P1699" s="633"/>
      <c r="Q1699" s="633"/>
      <c r="R1699" s="633"/>
      <c r="S1699" s="633"/>
      <c r="T1699" s="633"/>
      <c r="U1699" s="634"/>
    </row>
    <row r="1700" spans="1:21" ht="16.5" customHeight="1">
      <c r="A1700" s="233"/>
      <c r="B1700" s="239"/>
      <c r="C1700" s="257"/>
      <c r="D1700" s="257"/>
      <c r="E1700" s="257"/>
      <c r="F1700" s="257"/>
      <c r="G1700" s="257"/>
      <c r="H1700" s="257"/>
      <c r="I1700" s="257"/>
      <c r="J1700" s="257"/>
      <c r="K1700" s="258"/>
      <c r="L1700" s="248"/>
      <c r="M1700" s="202"/>
      <c r="N1700" s="257"/>
      <c r="O1700" s="257"/>
      <c r="P1700" s="257"/>
      <c r="Q1700" s="257"/>
      <c r="R1700" s="257"/>
      <c r="S1700" s="257"/>
      <c r="T1700" s="257"/>
      <c r="U1700" s="257"/>
    </row>
    <row r="1701" spans="1:21" ht="16.5" customHeight="1">
      <c r="A1701" s="233"/>
      <c r="B1701" s="247">
        <v>29</v>
      </c>
      <c r="C1701" s="647" t="s">
        <v>911</v>
      </c>
      <c r="D1701" s="633"/>
      <c r="E1701" s="633"/>
      <c r="F1701" s="633"/>
      <c r="G1701" s="633"/>
      <c r="H1701" s="633"/>
      <c r="I1701" s="633"/>
      <c r="J1701" s="633"/>
      <c r="K1701" s="633"/>
      <c r="L1701" s="248"/>
      <c r="M1701" s="202"/>
      <c r="N1701" s="647" t="s">
        <v>911</v>
      </c>
      <c r="O1701" s="633"/>
      <c r="P1701" s="633"/>
      <c r="Q1701" s="633"/>
      <c r="R1701" s="633"/>
      <c r="S1701" s="633"/>
      <c r="T1701" s="633"/>
      <c r="U1701" s="633"/>
    </row>
    <row r="1702" spans="1:21" ht="16.5" customHeight="1">
      <c r="A1702" s="233"/>
      <c r="B1702" s="239"/>
      <c r="C1702" s="644" t="s">
        <v>10</v>
      </c>
      <c r="D1702" s="645"/>
      <c r="E1702" s="645"/>
      <c r="F1702" s="645"/>
      <c r="G1702" s="645"/>
      <c r="H1702" s="645"/>
      <c r="I1702" s="645"/>
      <c r="J1702" s="645"/>
      <c r="K1702" s="646"/>
      <c r="L1702" s="248"/>
      <c r="M1702" s="202"/>
      <c r="N1702" s="644" t="s">
        <v>10</v>
      </c>
      <c r="O1702" s="645"/>
      <c r="P1702" s="645"/>
      <c r="Q1702" s="645"/>
      <c r="R1702" s="645"/>
      <c r="S1702" s="645"/>
      <c r="T1702" s="645"/>
      <c r="U1702" s="646"/>
    </row>
    <row r="1703" spans="1:21" ht="16.5" customHeight="1">
      <c r="A1703" s="233"/>
      <c r="B1703" s="239"/>
      <c r="C1703" s="641" t="s">
        <v>11</v>
      </c>
      <c r="D1703" s="635" t="s">
        <v>12</v>
      </c>
      <c r="E1703" s="637" t="s">
        <v>13</v>
      </c>
      <c r="F1703" s="638"/>
      <c r="G1703" s="641" t="s">
        <v>14</v>
      </c>
      <c r="H1703" s="635" t="s">
        <v>15</v>
      </c>
      <c r="I1703" s="635" t="s">
        <v>16</v>
      </c>
      <c r="J1703" s="643" t="s">
        <v>17</v>
      </c>
      <c r="K1703" s="648" t="s">
        <v>18</v>
      </c>
      <c r="L1703" s="248"/>
      <c r="M1703" s="202"/>
      <c r="N1703" s="641" t="s">
        <v>11</v>
      </c>
      <c r="O1703" s="635" t="s">
        <v>12</v>
      </c>
      <c r="P1703" s="637" t="s">
        <v>13</v>
      </c>
      <c r="Q1703" s="638"/>
      <c r="R1703" s="641" t="s">
        <v>14</v>
      </c>
      <c r="S1703" s="635" t="s">
        <v>15</v>
      </c>
      <c r="T1703" s="635" t="s">
        <v>16</v>
      </c>
      <c r="U1703" s="643" t="s">
        <v>17</v>
      </c>
    </row>
    <row r="1704" spans="1:21" ht="16.5" customHeight="1">
      <c r="A1704" s="233"/>
      <c r="B1704" s="239"/>
      <c r="C1704" s="642"/>
      <c r="D1704" s="636"/>
      <c r="E1704" s="154" t="s">
        <v>19</v>
      </c>
      <c r="F1704" s="154" t="s">
        <v>20</v>
      </c>
      <c r="G1704" s="642"/>
      <c r="H1704" s="636"/>
      <c r="I1704" s="636"/>
      <c r="J1704" s="636"/>
      <c r="K1704" s="649"/>
      <c r="L1704" s="248"/>
      <c r="M1704" s="202"/>
      <c r="N1704" s="642"/>
      <c r="O1704" s="636"/>
      <c r="P1704" s="154" t="s">
        <v>19</v>
      </c>
      <c r="Q1704" s="154" t="s">
        <v>20</v>
      </c>
      <c r="R1704" s="642"/>
      <c r="S1704" s="636"/>
      <c r="T1704" s="636"/>
      <c r="U1704" s="636"/>
    </row>
    <row r="1705" spans="1:21" ht="16.5" customHeight="1">
      <c r="A1705" s="233"/>
      <c r="B1705" s="239"/>
      <c r="C1705" s="324">
        <v>1</v>
      </c>
      <c r="D1705" s="357">
        <v>5</v>
      </c>
      <c r="E1705" s="159" t="s">
        <v>21</v>
      </c>
      <c r="F1705" s="159"/>
      <c r="G1705" s="159" t="s">
        <v>708</v>
      </c>
      <c r="H1705" s="159"/>
      <c r="I1705" s="159"/>
      <c r="J1705" s="159"/>
      <c r="K1705" s="250"/>
      <c r="L1705" s="248"/>
      <c r="M1705" s="202"/>
      <c r="N1705" s="324">
        <v>1</v>
      </c>
      <c r="O1705" s="357">
        <v>12</v>
      </c>
      <c r="P1705" s="159" t="s">
        <v>21</v>
      </c>
      <c r="Q1705" s="159"/>
      <c r="R1705" s="159" t="s">
        <v>708</v>
      </c>
      <c r="S1705" s="159"/>
      <c r="T1705" s="159"/>
      <c r="U1705" s="159"/>
    </row>
    <row r="1706" spans="1:21" ht="18.75" customHeight="1">
      <c r="A1706" s="233"/>
      <c r="B1706" s="239"/>
      <c r="C1706" s="220">
        <v>2</v>
      </c>
      <c r="D1706" s="325" t="s">
        <v>912</v>
      </c>
      <c r="E1706" s="163"/>
      <c r="F1706" s="163" t="s">
        <v>21</v>
      </c>
      <c r="G1706" s="155" t="s">
        <v>913</v>
      </c>
      <c r="H1706" s="163" t="s">
        <v>25</v>
      </c>
      <c r="I1706" s="164">
        <v>437.23115756335943</v>
      </c>
      <c r="J1706" s="167">
        <v>5373</v>
      </c>
      <c r="K1706" s="166">
        <f t="shared" ref="K1706:K1707" si="155">I1706*J1706</f>
        <v>2349243.00958793</v>
      </c>
      <c r="L1706" s="248"/>
      <c r="M1706" s="202"/>
      <c r="N1706" s="220">
        <v>2</v>
      </c>
      <c r="O1706" s="325"/>
      <c r="P1706" s="163"/>
      <c r="Q1706" s="163" t="s">
        <v>21</v>
      </c>
      <c r="R1706" s="155" t="s">
        <v>913</v>
      </c>
      <c r="S1706" s="163" t="s">
        <v>914</v>
      </c>
      <c r="T1706" s="164">
        <v>437.23115756335943</v>
      </c>
      <c r="U1706" s="167">
        <v>5372.5299877967282</v>
      </c>
    </row>
    <row r="1707" spans="1:21" ht="20.25" customHeight="1">
      <c r="A1707" s="233"/>
      <c r="B1707" s="239"/>
      <c r="C1707" s="163">
        <v>3</v>
      </c>
      <c r="D1707" s="325" t="s">
        <v>915</v>
      </c>
      <c r="E1707" s="163"/>
      <c r="F1707" s="163" t="s">
        <v>21</v>
      </c>
      <c r="G1707" s="155" t="s">
        <v>916</v>
      </c>
      <c r="H1707" s="163" t="s">
        <v>60</v>
      </c>
      <c r="I1707" s="164">
        <v>4613</v>
      </c>
      <c r="J1707" s="167">
        <v>10325</v>
      </c>
      <c r="K1707" s="166">
        <f t="shared" si="155"/>
        <v>47629225</v>
      </c>
      <c r="L1707" s="248"/>
      <c r="M1707" s="202"/>
      <c r="N1707" s="163">
        <v>3</v>
      </c>
      <c r="O1707" s="325"/>
      <c r="P1707" s="163"/>
      <c r="Q1707" s="163" t="s">
        <v>21</v>
      </c>
      <c r="R1707" s="155" t="s">
        <v>916</v>
      </c>
      <c r="S1707" s="163" t="s">
        <v>60</v>
      </c>
      <c r="T1707" s="164">
        <v>4613</v>
      </c>
      <c r="U1707" s="167">
        <v>10368.159584839414</v>
      </c>
    </row>
    <row r="1708" spans="1:21" ht="16.5" customHeight="1">
      <c r="A1708" s="233"/>
      <c r="B1708" s="239"/>
      <c r="C1708" s="629" t="s">
        <v>41</v>
      </c>
      <c r="D1708" s="630"/>
      <c r="E1708" s="630"/>
      <c r="F1708" s="630"/>
      <c r="G1708" s="630"/>
      <c r="H1708" s="631"/>
      <c r="I1708" s="163"/>
      <c r="J1708" s="163"/>
      <c r="K1708" s="255">
        <f>SUM(K1706:K1707)</f>
        <v>49978468.009587929</v>
      </c>
      <c r="L1708" s="248"/>
      <c r="M1708" s="202"/>
      <c r="N1708" s="629" t="s">
        <v>41</v>
      </c>
      <c r="O1708" s="630"/>
      <c r="P1708" s="630"/>
      <c r="Q1708" s="630"/>
      <c r="R1708" s="630"/>
      <c r="S1708" s="631"/>
      <c r="T1708" s="163"/>
      <c r="U1708" s="163"/>
    </row>
    <row r="1709" spans="1:21" ht="16.5" customHeight="1">
      <c r="A1709" s="233"/>
      <c r="B1709" s="239"/>
      <c r="C1709" s="632" t="s">
        <v>180</v>
      </c>
      <c r="D1709" s="633"/>
      <c r="E1709" s="633"/>
      <c r="F1709" s="633"/>
      <c r="G1709" s="633"/>
      <c r="H1709" s="633"/>
      <c r="I1709" s="633"/>
      <c r="J1709" s="634"/>
      <c r="K1709" s="256">
        <f>ROUND(K1708,0)</f>
        <v>49978468</v>
      </c>
      <c r="L1709" s="248"/>
      <c r="M1709" s="202"/>
      <c r="N1709" s="632" t="s">
        <v>180</v>
      </c>
      <c r="O1709" s="633"/>
      <c r="P1709" s="633"/>
      <c r="Q1709" s="633"/>
      <c r="R1709" s="633"/>
      <c r="S1709" s="633"/>
      <c r="T1709" s="633"/>
      <c r="U1709" s="634"/>
    </row>
    <row r="1710" spans="1:21" ht="16.5" customHeight="1">
      <c r="A1710" s="233"/>
      <c r="B1710" s="239"/>
      <c r="C1710" s="257"/>
      <c r="D1710" s="257"/>
      <c r="E1710" s="257"/>
      <c r="F1710" s="257"/>
      <c r="G1710" s="257"/>
      <c r="H1710" s="257"/>
      <c r="I1710" s="257"/>
      <c r="J1710" s="257"/>
      <c r="K1710" s="258"/>
      <c r="L1710" s="248"/>
      <c r="M1710" s="202"/>
      <c r="N1710" s="257"/>
      <c r="O1710" s="257"/>
      <c r="P1710" s="257"/>
      <c r="Q1710" s="257"/>
      <c r="R1710" s="257"/>
      <c r="S1710" s="257"/>
      <c r="T1710" s="257"/>
      <c r="U1710" s="257"/>
    </row>
    <row r="1711" spans="1:21" ht="16.5" customHeight="1">
      <c r="A1711" s="233"/>
      <c r="B1711" s="247">
        <v>30</v>
      </c>
      <c r="C1711" s="647" t="s">
        <v>917</v>
      </c>
      <c r="D1711" s="633"/>
      <c r="E1711" s="633"/>
      <c r="F1711" s="633"/>
      <c r="G1711" s="633"/>
      <c r="H1711" s="633"/>
      <c r="I1711" s="633"/>
      <c r="J1711" s="633"/>
      <c r="K1711" s="633"/>
      <c r="L1711" s="248"/>
      <c r="M1711" s="202"/>
      <c r="N1711" s="647" t="s">
        <v>917</v>
      </c>
      <c r="O1711" s="633"/>
      <c r="P1711" s="633"/>
      <c r="Q1711" s="633"/>
      <c r="R1711" s="633"/>
      <c r="S1711" s="633"/>
      <c r="T1711" s="633"/>
      <c r="U1711" s="633"/>
    </row>
    <row r="1712" spans="1:21" ht="16.5" customHeight="1">
      <c r="A1712" s="233"/>
      <c r="B1712" s="239"/>
      <c r="C1712" s="644" t="s">
        <v>10</v>
      </c>
      <c r="D1712" s="645"/>
      <c r="E1712" s="645"/>
      <c r="F1712" s="645"/>
      <c r="G1712" s="645"/>
      <c r="H1712" s="645"/>
      <c r="I1712" s="645"/>
      <c r="J1712" s="645"/>
      <c r="K1712" s="646"/>
      <c r="L1712" s="248"/>
      <c r="M1712" s="202"/>
      <c r="N1712" s="644" t="s">
        <v>10</v>
      </c>
      <c r="O1712" s="645"/>
      <c r="P1712" s="645"/>
      <c r="Q1712" s="645"/>
      <c r="R1712" s="645"/>
      <c r="S1712" s="645"/>
      <c r="T1712" s="645"/>
      <c r="U1712" s="646"/>
    </row>
    <row r="1713" spans="1:21" ht="16.5" customHeight="1">
      <c r="A1713" s="233"/>
      <c r="B1713" s="239"/>
      <c r="C1713" s="641" t="s">
        <v>11</v>
      </c>
      <c r="D1713" s="635" t="s">
        <v>12</v>
      </c>
      <c r="E1713" s="637" t="s">
        <v>13</v>
      </c>
      <c r="F1713" s="638"/>
      <c r="G1713" s="641" t="s">
        <v>14</v>
      </c>
      <c r="H1713" s="635" t="s">
        <v>15</v>
      </c>
      <c r="I1713" s="635" t="s">
        <v>16</v>
      </c>
      <c r="J1713" s="643" t="s">
        <v>17</v>
      </c>
      <c r="K1713" s="648" t="s">
        <v>18</v>
      </c>
      <c r="L1713" s="248"/>
      <c r="M1713" s="202"/>
      <c r="N1713" s="641" t="s">
        <v>11</v>
      </c>
      <c r="O1713" s="635" t="s">
        <v>12</v>
      </c>
      <c r="P1713" s="637" t="s">
        <v>13</v>
      </c>
      <c r="Q1713" s="638"/>
      <c r="R1713" s="641" t="s">
        <v>14</v>
      </c>
      <c r="S1713" s="635" t="s">
        <v>15</v>
      </c>
      <c r="T1713" s="635" t="s">
        <v>16</v>
      </c>
      <c r="U1713" s="643" t="s">
        <v>17</v>
      </c>
    </row>
    <row r="1714" spans="1:21" ht="18.75" customHeight="1">
      <c r="A1714" s="233"/>
      <c r="B1714" s="239"/>
      <c r="C1714" s="642"/>
      <c r="D1714" s="636"/>
      <c r="E1714" s="154" t="s">
        <v>19</v>
      </c>
      <c r="F1714" s="154" t="s">
        <v>20</v>
      </c>
      <c r="G1714" s="642"/>
      <c r="H1714" s="636"/>
      <c r="I1714" s="636"/>
      <c r="J1714" s="636"/>
      <c r="K1714" s="649"/>
      <c r="L1714" s="248"/>
      <c r="M1714" s="202"/>
      <c r="N1714" s="642"/>
      <c r="O1714" s="636"/>
      <c r="P1714" s="154" t="s">
        <v>19</v>
      </c>
      <c r="Q1714" s="154" t="s">
        <v>20</v>
      </c>
      <c r="R1714" s="642"/>
      <c r="S1714" s="636"/>
      <c r="T1714" s="636"/>
      <c r="U1714" s="636"/>
    </row>
    <row r="1715" spans="1:21" ht="16.5" customHeight="1">
      <c r="A1715" s="233"/>
      <c r="B1715" s="239"/>
      <c r="C1715" s="324">
        <v>1</v>
      </c>
      <c r="D1715" s="357">
        <v>1</v>
      </c>
      <c r="E1715" s="159" t="s">
        <v>21</v>
      </c>
      <c r="F1715" s="159"/>
      <c r="G1715" s="159" t="s">
        <v>54</v>
      </c>
      <c r="H1715" s="159"/>
      <c r="I1715" s="159"/>
      <c r="J1715" s="159"/>
      <c r="K1715" s="250"/>
      <c r="L1715" s="248"/>
      <c r="M1715" s="202"/>
      <c r="N1715" s="324">
        <v>1</v>
      </c>
      <c r="O1715" s="357">
        <v>1</v>
      </c>
      <c r="P1715" s="159" t="s">
        <v>21</v>
      </c>
      <c r="Q1715" s="159"/>
      <c r="R1715" s="159" t="s">
        <v>56</v>
      </c>
      <c r="S1715" s="159"/>
      <c r="T1715" s="159"/>
      <c r="U1715" s="159"/>
    </row>
    <row r="1716" spans="1:21" ht="16.5" customHeight="1">
      <c r="A1716" s="233"/>
      <c r="B1716" s="239"/>
      <c r="C1716" s="358">
        <v>2</v>
      </c>
      <c r="D1716" s="359"/>
      <c r="E1716" s="291"/>
      <c r="F1716" s="291"/>
      <c r="G1716" s="291" t="s">
        <v>57</v>
      </c>
      <c r="H1716" s="291"/>
      <c r="I1716" s="291"/>
      <c r="J1716" s="291"/>
      <c r="K1716" s="296"/>
      <c r="L1716" s="248"/>
      <c r="M1716" s="202"/>
      <c r="N1716" s="324"/>
      <c r="O1716" s="357"/>
      <c r="P1716" s="159"/>
      <c r="Q1716" s="159"/>
      <c r="R1716" s="159"/>
      <c r="S1716" s="159"/>
      <c r="T1716" s="159"/>
      <c r="U1716" s="159"/>
    </row>
    <row r="1717" spans="1:21" ht="37.5" customHeight="1">
      <c r="A1717" s="233"/>
      <c r="B1717" s="239"/>
      <c r="C1717" s="220">
        <v>3</v>
      </c>
      <c r="D1717" s="325" t="s">
        <v>58</v>
      </c>
      <c r="E1717" s="163"/>
      <c r="F1717" s="163" t="s">
        <v>21</v>
      </c>
      <c r="G1717" s="155" t="s">
        <v>59</v>
      </c>
      <c r="H1717" s="163" t="s">
        <v>60</v>
      </c>
      <c r="I1717" s="164">
        <v>276.7</v>
      </c>
      <c r="J1717" s="167">
        <v>2030</v>
      </c>
      <c r="K1717" s="166">
        <f t="shared" ref="K1717:K1718" si="156">I1717*J1717</f>
        <v>561701</v>
      </c>
      <c r="L1717" s="248"/>
      <c r="M1717" s="202"/>
      <c r="N1717" s="220">
        <v>2</v>
      </c>
      <c r="O1717" s="325" t="s">
        <v>58</v>
      </c>
      <c r="P1717" s="163"/>
      <c r="Q1717" s="163" t="s">
        <v>21</v>
      </c>
      <c r="R1717" s="155" t="s">
        <v>59</v>
      </c>
      <c r="S1717" s="163" t="s">
        <v>60</v>
      </c>
      <c r="T1717" s="164">
        <v>276.7</v>
      </c>
      <c r="U1717" s="167">
        <v>2030</v>
      </c>
    </row>
    <row r="1718" spans="1:21" ht="27" customHeight="1">
      <c r="A1718" s="233"/>
      <c r="B1718" s="239"/>
      <c r="C1718" s="220">
        <v>4</v>
      </c>
      <c r="D1718" s="164" t="s">
        <v>62</v>
      </c>
      <c r="E1718" s="163"/>
      <c r="F1718" s="163" t="s">
        <v>21</v>
      </c>
      <c r="G1718" s="155" t="s">
        <v>63</v>
      </c>
      <c r="H1718" s="163" t="s">
        <v>25</v>
      </c>
      <c r="I1718" s="164">
        <v>23.77</v>
      </c>
      <c r="J1718" s="167">
        <v>2824</v>
      </c>
      <c r="K1718" s="166">
        <f t="shared" si="156"/>
        <v>67126.48</v>
      </c>
      <c r="L1718" s="248"/>
      <c r="M1718" s="202"/>
      <c r="N1718" s="220">
        <v>3</v>
      </c>
      <c r="O1718" s="164" t="s">
        <v>62</v>
      </c>
      <c r="P1718" s="163"/>
      <c r="Q1718" s="163" t="s">
        <v>21</v>
      </c>
      <c r="R1718" s="155" t="s">
        <v>63</v>
      </c>
      <c r="S1718" s="163" t="s">
        <v>25</v>
      </c>
      <c r="T1718" s="164">
        <v>23.77</v>
      </c>
      <c r="U1718" s="167">
        <v>2824</v>
      </c>
    </row>
    <row r="1719" spans="1:21" ht="16.5" customHeight="1">
      <c r="A1719" s="233"/>
      <c r="B1719" s="239"/>
      <c r="C1719" s="629" t="s">
        <v>41</v>
      </c>
      <c r="D1719" s="630"/>
      <c r="E1719" s="630"/>
      <c r="F1719" s="630"/>
      <c r="G1719" s="630"/>
      <c r="H1719" s="631"/>
      <c r="I1719" s="163"/>
      <c r="J1719" s="163"/>
      <c r="K1719" s="255">
        <f>SUM(K1717:K1718)</f>
        <v>628827.48</v>
      </c>
      <c r="L1719" s="248"/>
      <c r="M1719" s="202"/>
      <c r="N1719" s="629" t="s">
        <v>41</v>
      </c>
      <c r="O1719" s="630"/>
      <c r="P1719" s="630"/>
      <c r="Q1719" s="630"/>
      <c r="R1719" s="630"/>
      <c r="S1719" s="631"/>
      <c r="T1719" s="163"/>
      <c r="U1719" s="163"/>
    </row>
    <row r="1720" spans="1:21" ht="28.5" customHeight="1">
      <c r="A1720" s="233"/>
      <c r="B1720" s="239"/>
      <c r="C1720" s="360">
        <v>5</v>
      </c>
      <c r="D1720" s="357" t="s">
        <v>336</v>
      </c>
      <c r="E1720" s="159" t="s">
        <v>21</v>
      </c>
      <c r="F1720" s="361"/>
      <c r="G1720" s="159" t="s">
        <v>337</v>
      </c>
      <c r="H1720" s="361"/>
      <c r="I1720" s="215"/>
      <c r="J1720" s="216"/>
      <c r="K1720" s="217"/>
      <c r="L1720" s="248"/>
      <c r="M1720" s="202"/>
      <c r="N1720" s="360">
        <v>4</v>
      </c>
      <c r="O1720" s="357">
        <v>4</v>
      </c>
      <c r="P1720" s="159" t="s">
        <v>21</v>
      </c>
      <c r="Q1720" s="361"/>
      <c r="R1720" s="159" t="s">
        <v>227</v>
      </c>
      <c r="S1720" s="361"/>
      <c r="T1720" s="215"/>
      <c r="U1720" s="216"/>
    </row>
    <row r="1721" spans="1:21" ht="25.5" customHeight="1">
      <c r="A1721" s="233"/>
      <c r="B1721" s="239"/>
      <c r="C1721" s="220">
        <v>6</v>
      </c>
      <c r="D1721" s="163" t="s">
        <v>338</v>
      </c>
      <c r="E1721" s="163"/>
      <c r="F1721" s="163" t="s">
        <v>21</v>
      </c>
      <c r="G1721" s="155" t="s">
        <v>339</v>
      </c>
      <c r="H1721" s="163" t="s">
        <v>73</v>
      </c>
      <c r="I1721" s="164">
        <v>290.46000000000004</v>
      </c>
      <c r="J1721" s="167">
        <v>8298</v>
      </c>
      <c r="K1721" s="166">
        <f>I1721*J1721</f>
        <v>2410237.08</v>
      </c>
      <c r="L1721" s="248"/>
      <c r="M1721" s="202"/>
      <c r="N1721" s="220">
        <v>5</v>
      </c>
      <c r="O1721" s="163">
        <v>4.0999999999999996</v>
      </c>
      <c r="P1721" s="163"/>
      <c r="Q1721" s="163" t="s">
        <v>21</v>
      </c>
      <c r="R1721" s="155" t="s">
        <v>767</v>
      </c>
      <c r="S1721" s="163" t="s">
        <v>73</v>
      </c>
      <c r="T1721" s="164">
        <v>290.46000000000004</v>
      </c>
      <c r="U1721" s="167">
        <v>13594</v>
      </c>
    </row>
    <row r="1722" spans="1:21" ht="16.5" customHeight="1">
      <c r="A1722" s="233"/>
      <c r="B1722" s="239"/>
      <c r="C1722" s="629" t="s">
        <v>41</v>
      </c>
      <c r="D1722" s="630"/>
      <c r="E1722" s="630"/>
      <c r="F1722" s="630"/>
      <c r="G1722" s="630"/>
      <c r="H1722" s="631"/>
      <c r="I1722" s="163"/>
      <c r="J1722" s="163"/>
      <c r="K1722" s="255">
        <f>SUM(K1721)</f>
        <v>2410237.08</v>
      </c>
      <c r="L1722" s="248"/>
      <c r="M1722" s="202"/>
      <c r="N1722" s="629" t="s">
        <v>41</v>
      </c>
      <c r="O1722" s="630"/>
      <c r="P1722" s="630"/>
      <c r="Q1722" s="630"/>
      <c r="R1722" s="630"/>
      <c r="S1722" s="631"/>
      <c r="T1722" s="163"/>
      <c r="U1722" s="163"/>
    </row>
    <row r="1723" spans="1:21" ht="17.25" customHeight="1">
      <c r="A1723" s="233"/>
      <c r="B1723" s="239"/>
      <c r="C1723" s="324">
        <v>7</v>
      </c>
      <c r="D1723" s="249">
        <v>2.2000000000000002</v>
      </c>
      <c r="E1723" s="159" t="s">
        <v>21</v>
      </c>
      <c r="F1723" s="159"/>
      <c r="G1723" s="159" t="s">
        <v>183</v>
      </c>
      <c r="H1723" s="159"/>
      <c r="I1723" s="188"/>
      <c r="J1723" s="189"/>
      <c r="K1723" s="190"/>
      <c r="L1723" s="248"/>
      <c r="M1723" s="202"/>
      <c r="N1723" s="324">
        <v>6</v>
      </c>
      <c r="O1723" s="249">
        <v>2.2000000000000002</v>
      </c>
      <c r="P1723" s="159" t="s">
        <v>21</v>
      </c>
      <c r="Q1723" s="159"/>
      <c r="R1723" s="159" t="s">
        <v>22</v>
      </c>
      <c r="S1723" s="159"/>
      <c r="T1723" s="188"/>
      <c r="U1723" s="189"/>
    </row>
    <row r="1724" spans="1:21" ht="32.25" customHeight="1">
      <c r="A1724" s="233"/>
      <c r="B1724" s="243"/>
      <c r="C1724" s="220">
        <v>8</v>
      </c>
      <c r="D1724" s="163" t="s">
        <v>341</v>
      </c>
      <c r="E1724" s="163"/>
      <c r="F1724" s="163" t="s">
        <v>21</v>
      </c>
      <c r="G1724" s="155" t="s">
        <v>342</v>
      </c>
      <c r="H1724" s="163" t="s">
        <v>85</v>
      </c>
      <c r="I1724" s="164">
        <v>40.583999999999996</v>
      </c>
      <c r="J1724" s="167">
        <v>64533</v>
      </c>
      <c r="K1724" s="166">
        <f t="shared" ref="K1724:K1726" si="157">I1724*J1724</f>
        <v>2619007.2719999999</v>
      </c>
      <c r="L1724" s="248"/>
      <c r="M1724" s="202"/>
      <c r="N1724" s="220">
        <v>7</v>
      </c>
      <c r="O1724" s="163" t="s">
        <v>343</v>
      </c>
      <c r="P1724" s="163"/>
      <c r="Q1724" s="163" t="s">
        <v>21</v>
      </c>
      <c r="R1724" s="155" t="s">
        <v>768</v>
      </c>
      <c r="S1724" s="163" t="s">
        <v>73</v>
      </c>
      <c r="T1724" s="164">
        <v>40.583999999999996</v>
      </c>
      <c r="U1724" s="167">
        <v>97848.8</v>
      </c>
    </row>
    <row r="1725" spans="1:21" ht="39" customHeight="1">
      <c r="A1725" s="233"/>
      <c r="B1725" s="239"/>
      <c r="C1725" s="220">
        <v>9</v>
      </c>
      <c r="D1725" s="163" t="s">
        <v>289</v>
      </c>
      <c r="E1725" s="163"/>
      <c r="F1725" s="163" t="s">
        <v>21</v>
      </c>
      <c r="G1725" s="155" t="s">
        <v>290</v>
      </c>
      <c r="H1725" s="163" t="s">
        <v>85</v>
      </c>
      <c r="I1725" s="164">
        <v>176.47317944226489</v>
      </c>
      <c r="J1725" s="167">
        <v>54921</v>
      </c>
      <c r="K1725" s="166">
        <f t="shared" si="157"/>
        <v>9692083.4881486297</v>
      </c>
      <c r="L1725" s="248"/>
      <c r="M1725" s="202"/>
      <c r="N1725" s="220">
        <v>8</v>
      </c>
      <c r="O1725" s="163">
        <v>1.1100000000000001</v>
      </c>
      <c r="P1725" s="163"/>
      <c r="Q1725" s="163" t="s">
        <v>21</v>
      </c>
      <c r="R1725" s="155" t="s">
        <v>232</v>
      </c>
      <c r="S1725" s="163" t="s">
        <v>88</v>
      </c>
      <c r="T1725" s="164">
        <v>176.47317944226489</v>
      </c>
      <c r="U1725" s="167">
        <v>54921.599999999999</v>
      </c>
    </row>
    <row r="1726" spans="1:21" ht="34.5" customHeight="1">
      <c r="A1726" s="233"/>
      <c r="B1726" s="239"/>
      <c r="C1726" s="163">
        <v>10</v>
      </c>
      <c r="D1726" s="163" t="s">
        <v>83</v>
      </c>
      <c r="E1726" s="163"/>
      <c r="F1726" s="163" t="s">
        <v>21</v>
      </c>
      <c r="G1726" s="155" t="s">
        <v>84</v>
      </c>
      <c r="H1726" s="163" t="s">
        <v>85</v>
      </c>
      <c r="I1726" s="164">
        <v>499.75801798935544</v>
      </c>
      <c r="J1726" s="167">
        <v>20619</v>
      </c>
      <c r="K1726" s="166">
        <f t="shared" si="157"/>
        <v>10304510.57292252</v>
      </c>
      <c r="L1726" s="248"/>
      <c r="M1726" s="202"/>
      <c r="N1726" s="163">
        <v>9</v>
      </c>
      <c r="O1726" s="163" t="s">
        <v>86</v>
      </c>
      <c r="P1726" s="163"/>
      <c r="Q1726" s="163" t="s">
        <v>21</v>
      </c>
      <c r="R1726" s="155" t="s">
        <v>84</v>
      </c>
      <c r="S1726" s="163" t="s">
        <v>88</v>
      </c>
      <c r="T1726" s="164">
        <v>499.75801798935544</v>
      </c>
      <c r="U1726" s="167">
        <v>20619</v>
      </c>
    </row>
    <row r="1727" spans="1:21" ht="16.5" customHeight="1">
      <c r="A1727" s="233"/>
      <c r="B1727" s="239"/>
      <c r="C1727" s="629" t="s">
        <v>41</v>
      </c>
      <c r="D1727" s="630"/>
      <c r="E1727" s="630"/>
      <c r="F1727" s="630"/>
      <c r="G1727" s="630"/>
      <c r="H1727" s="631"/>
      <c r="I1727" s="163"/>
      <c r="J1727" s="163"/>
      <c r="K1727" s="255">
        <f>SUM(K1724:K1726)</f>
        <v>22615601.33307115</v>
      </c>
      <c r="L1727" s="248"/>
      <c r="M1727" s="202"/>
      <c r="N1727" s="629" t="s">
        <v>41</v>
      </c>
      <c r="O1727" s="630"/>
      <c r="P1727" s="630"/>
      <c r="Q1727" s="630"/>
      <c r="R1727" s="630"/>
      <c r="S1727" s="631"/>
      <c r="T1727" s="163"/>
      <c r="U1727" s="163"/>
    </row>
    <row r="1728" spans="1:21" ht="54.75" customHeight="1">
      <c r="A1728" s="233"/>
      <c r="B1728" s="239"/>
      <c r="C1728" s="324">
        <v>11</v>
      </c>
      <c r="D1728" s="249">
        <v>2.2999999999999998</v>
      </c>
      <c r="E1728" s="159" t="s">
        <v>21</v>
      </c>
      <c r="F1728" s="159"/>
      <c r="G1728" s="159" t="s">
        <v>89</v>
      </c>
      <c r="H1728" s="159"/>
      <c r="I1728" s="188"/>
      <c r="J1728" s="189"/>
      <c r="K1728" s="190"/>
      <c r="L1728" s="248"/>
      <c r="M1728" s="202"/>
      <c r="N1728" s="324">
        <v>10</v>
      </c>
      <c r="O1728" s="249">
        <v>2.2999999999999998</v>
      </c>
      <c r="P1728" s="159" t="s">
        <v>21</v>
      </c>
      <c r="Q1728" s="159"/>
      <c r="R1728" s="159" t="s">
        <v>89</v>
      </c>
      <c r="S1728" s="159"/>
      <c r="T1728" s="188"/>
      <c r="U1728" s="189"/>
    </row>
    <row r="1729" spans="1:21" ht="27" customHeight="1">
      <c r="A1729" s="233"/>
      <c r="B1729" s="239"/>
      <c r="C1729" s="220">
        <v>12</v>
      </c>
      <c r="D1729" s="325" t="s">
        <v>90</v>
      </c>
      <c r="E1729" s="163"/>
      <c r="F1729" s="163" t="s">
        <v>21</v>
      </c>
      <c r="G1729" s="155" t="s">
        <v>91</v>
      </c>
      <c r="H1729" s="163" t="s">
        <v>73</v>
      </c>
      <c r="I1729" s="164">
        <v>271.13198201064455</v>
      </c>
      <c r="J1729" s="167">
        <v>5350</v>
      </c>
      <c r="K1729" s="166">
        <f t="shared" ref="K1729:K1731" si="158">I1729*J1729</f>
        <v>1450556.1037569484</v>
      </c>
      <c r="L1729" s="248"/>
      <c r="M1729" s="202"/>
      <c r="N1729" s="220">
        <v>11</v>
      </c>
      <c r="O1729" s="325">
        <v>1.4</v>
      </c>
      <c r="P1729" s="163"/>
      <c r="Q1729" s="163" t="s">
        <v>21</v>
      </c>
      <c r="R1729" s="155" t="s">
        <v>689</v>
      </c>
      <c r="S1729" s="163" t="s">
        <v>73</v>
      </c>
      <c r="T1729" s="164">
        <v>271.13198201064455</v>
      </c>
      <c r="U1729" s="167">
        <v>43302.400000000001</v>
      </c>
    </row>
    <row r="1730" spans="1:21" ht="21.75" customHeight="1">
      <c r="A1730" s="233"/>
      <c r="B1730" s="239"/>
      <c r="C1730" s="163">
        <v>13</v>
      </c>
      <c r="D1730" s="325" t="s">
        <v>93</v>
      </c>
      <c r="E1730" s="163"/>
      <c r="F1730" s="163" t="s">
        <v>21</v>
      </c>
      <c r="G1730" s="155" t="s">
        <v>94</v>
      </c>
      <c r="H1730" s="163" t="s">
        <v>95</v>
      </c>
      <c r="I1730" s="164">
        <v>6507.1673879999998</v>
      </c>
      <c r="J1730" s="167">
        <v>1392</v>
      </c>
      <c r="K1730" s="166">
        <f t="shared" si="158"/>
        <v>9057977.0040959995</v>
      </c>
      <c r="L1730" s="248"/>
      <c r="M1730" s="202"/>
      <c r="N1730" s="220"/>
      <c r="O1730" s="362"/>
      <c r="P1730" s="182"/>
      <c r="Q1730" s="182"/>
      <c r="R1730" s="160"/>
      <c r="S1730" s="253"/>
      <c r="T1730" s="164"/>
      <c r="U1730" s="167"/>
    </row>
    <row r="1731" spans="1:21" ht="40.5" customHeight="1">
      <c r="A1731" s="233"/>
      <c r="B1731" s="239"/>
      <c r="C1731" s="163">
        <v>14</v>
      </c>
      <c r="D1731" s="325" t="s">
        <v>98</v>
      </c>
      <c r="E1731" s="163"/>
      <c r="F1731" s="163" t="s">
        <v>21</v>
      </c>
      <c r="G1731" s="155" t="s">
        <v>99</v>
      </c>
      <c r="H1731" s="163" t="s">
        <v>73</v>
      </c>
      <c r="I1731" s="164">
        <v>271.13189519999997</v>
      </c>
      <c r="J1731" s="167">
        <v>3571</v>
      </c>
      <c r="K1731" s="166">
        <f t="shared" si="158"/>
        <v>968211.99775919993</v>
      </c>
      <c r="L1731" s="248"/>
      <c r="M1731" s="202"/>
      <c r="N1731" s="220"/>
      <c r="O1731" s="362"/>
      <c r="P1731" s="182"/>
      <c r="Q1731" s="182"/>
      <c r="R1731" s="160"/>
      <c r="S1731" s="253"/>
      <c r="T1731" s="164"/>
      <c r="U1731" s="167"/>
    </row>
    <row r="1732" spans="1:21" ht="16.5" customHeight="1">
      <c r="A1732" s="233"/>
      <c r="B1732" s="239"/>
      <c r="C1732" s="629" t="s">
        <v>41</v>
      </c>
      <c r="D1732" s="630"/>
      <c r="E1732" s="630"/>
      <c r="F1732" s="630"/>
      <c r="G1732" s="630"/>
      <c r="H1732" s="631"/>
      <c r="I1732" s="163"/>
      <c r="J1732" s="163"/>
      <c r="K1732" s="255">
        <f>SUM(K1729:K1731)</f>
        <v>11476745.105612148</v>
      </c>
      <c r="L1732" s="248"/>
      <c r="M1732" s="202"/>
      <c r="N1732" s="629" t="s">
        <v>41</v>
      </c>
      <c r="O1732" s="630"/>
      <c r="P1732" s="630"/>
      <c r="Q1732" s="630"/>
      <c r="R1732" s="630"/>
      <c r="S1732" s="631"/>
      <c r="T1732" s="163"/>
      <c r="U1732" s="163"/>
    </row>
    <row r="1733" spans="1:21" ht="21" customHeight="1">
      <c r="A1733" s="233"/>
      <c r="B1733" s="239"/>
      <c r="C1733" s="324">
        <v>15</v>
      </c>
      <c r="D1733" s="249">
        <v>2.6</v>
      </c>
      <c r="E1733" s="159" t="s">
        <v>21</v>
      </c>
      <c r="F1733" s="159"/>
      <c r="G1733" s="159" t="s">
        <v>101</v>
      </c>
      <c r="H1733" s="159"/>
      <c r="I1733" s="188"/>
      <c r="J1733" s="189"/>
      <c r="K1733" s="190"/>
      <c r="L1733" s="248"/>
      <c r="M1733" s="202"/>
      <c r="N1733" s="324">
        <v>12</v>
      </c>
      <c r="O1733" s="249">
        <v>2.6</v>
      </c>
      <c r="P1733" s="159" t="s">
        <v>21</v>
      </c>
      <c r="Q1733" s="159"/>
      <c r="R1733" s="159" t="s">
        <v>101</v>
      </c>
      <c r="S1733" s="159"/>
      <c r="T1733" s="188"/>
      <c r="U1733" s="189"/>
    </row>
    <row r="1734" spans="1:21" ht="21" customHeight="1">
      <c r="A1734" s="233"/>
      <c r="B1734" s="243"/>
      <c r="C1734" s="220">
        <v>16</v>
      </c>
      <c r="D1734" s="325" t="s">
        <v>102</v>
      </c>
      <c r="E1734" s="163"/>
      <c r="F1734" s="163" t="s">
        <v>21</v>
      </c>
      <c r="G1734" s="155" t="s">
        <v>103</v>
      </c>
      <c r="H1734" s="163" t="s">
        <v>25</v>
      </c>
      <c r="I1734" s="164">
        <v>1057.8526666666669</v>
      </c>
      <c r="J1734" s="167">
        <v>55381</v>
      </c>
      <c r="K1734" s="166">
        <f>I1734*J1734</f>
        <v>58584938.532666676</v>
      </c>
      <c r="L1734" s="248"/>
      <c r="M1734" s="202"/>
      <c r="N1734" s="220">
        <v>13</v>
      </c>
      <c r="O1734" s="325" t="s">
        <v>102</v>
      </c>
      <c r="P1734" s="163"/>
      <c r="Q1734" s="163" t="s">
        <v>21</v>
      </c>
      <c r="R1734" s="155" t="s">
        <v>103</v>
      </c>
      <c r="S1734" s="163" t="s">
        <v>25</v>
      </c>
      <c r="T1734" s="164">
        <v>1057.8526666666669</v>
      </c>
      <c r="U1734" s="167">
        <v>37645.599999999999</v>
      </c>
    </row>
    <row r="1735" spans="1:21" ht="16.5" customHeight="1">
      <c r="A1735" s="233"/>
      <c r="B1735" s="239"/>
      <c r="C1735" s="629" t="s">
        <v>41</v>
      </c>
      <c r="D1735" s="630"/>
      <c r="E1735" s="630"/>
      <c r="F1735" s="630"/>
      <c r="G1735" s="630"/>
      <c r="H1735" s="631"/>
      <c r="I1735" s="163"/>
      <c r="J1735" s="163"/>
      <c r="K1735" s="255">
        <f>SUM(K1734)</f>
        <v>58584938.532666676</v>
      </c>
      <c r="L1735" s="248"/>
      <c r="M1735" s="202"/>
      <c r="N1735" s="629" t="s">
        <v>41</v>
      </c>
      <c r="O1735" s="630"/>
      <c r="P1735" s="630"/>
      <c r="Q1735" s="630"/>
      <c r="R1735" s="630"/>
      <c r="S1735" s="631"/>
      <c r="T1735" s="163"/>
      <c r="U1735" s="163"/>
    </row>
    <row r="1736" spans="1:21" ht="21" customHeight="1">
      <c r="A1736" s="233"/>
      <c r="B1736" s="239"/>
      <c r="C1736" s="324">
        <v>17</v>
      </c>
      <c r="D1736" s="249" t="s">
        <v>105</v>
      </c>
      <c r="E1736" s="159" t="s">
        <v>21</v>
      </c>
      <c r="F1736" s="159"/>
      <c r="G1736" s="159" t="s">
        <v>106</v>
      </c>
      <c r="H1736" s="159"/>
      <c r="I1736" s="188"/>
      <c r="J1736" s="189"/>
      <c r="K1736" s="190"/>
      <c r="L1736" s="248"/>
      <c r="M1736" s="202"/>
      <c r="N1736" s="324">
        <v>14</v>
      </c>
      <c r="O1736" s="249">
        <v>5</v>
      </c>
      <c r="P1736" s="159" t="s">
        <v>21</v>
      </c>
      <c r="Q1736" s="159"/>
      <c r="R1736" s="159" t="s">
        <v>107</v>
      </c>
      <c r="S1736" s="159"/>
      <c r="T1736" s="188"/>
      <c r="U1736" s="189"/>
    </row>
    <row r="1737" spans="1:21" ht="30.75" customHeight="1">
      <c r="A1737" s="233"/>
      <c r="B1737" s="243"/>
      <c r="C1737" s="220">
        <v>18</v>
      </c>
      <c r="D1737" s="325" t="s">
        <v>108</v>
      </c>
      <c r="E1737" s="163"/>
      <c r="F1737" s="163" t="s">
        <v>21</v>
      </c>
      <c r="G1737" s="155" t="s">
        <v>109</v>
      </c>
      <c r="H1737" s="163" t="s">
        <v>73</v>
      </c>
      <c r="I1737" s="164">
        <v>5.8139995139999998</v>
      </c>
      <c r="J1737" s="167">
        <v>535504</v>
      </c>
      <c r="K1737" s="166">
        <f>I1737*J1737</f>
        <v>3113419.9957450558</v>
      </c>
      <c r="L1737" s="248"/>
      <c r="M1737" s="202"/>
      <c r="N1737" s="220">
        <v>15</v>
      </c>
      <c r="O1737" s="325">
        <v>5.5</v>
      </c>
      <c r="P1737" s="163"/>
      <c r="Q1737" s="163" t="s">
        <v>21</v>
      </c>
      <c r="R1737" s="155" t="s">
        <v>110</v>
      </c>
      <c r="S1737" s="163" t="s">
        <v>73</v>
      </c>
      <c r="T1737" s="164">
        <v>5.8139999999999992</v>
      </c>
      <c r="U1737" s="167">
        <v>535504</v>
      </c>
    </row>
    <row r="1738" spans="1:21" ht="16.5" customHeight="1">
      <c r="A1738" s="233"/>
      <c r="B1738" s="239"/>
      <c r="C1738" s="629" t="s">
        <v>41</v>
      </c>
      <c r="D1738" s="630"/>
      <c r="E1738" s="630"/>
      <c r="F1738" s="630"/>
      <c r="G1738" s="630"/>
      <c r="H1738" s="631"/>
      <c r="I1738" s="163"/>
      <c r="J1738" s="163"/>
      <c r="K1738" s="255">
        <f>SUM(K1737)</f>
        <v>3113419.9957450558</v>
      </c>
      <c r="L1738" s="248"/>
      <c r="M1738" s="202"/>
      <c r="N1738" s="629" t="s">
        <v>41</v>
      </c>
      <c r="O1738" s="630"/>
      <c r="P1738" s="630"/>
      <c r="Q1738" s="630"/>
      <c r="R1738" s="630"/>
      <c r="S1738" s="631"/>
      <c r="T1738" s="163"/>
      <c r="U1738" s="163"/>
    </row>
    <row r="1739" spans="1:21" ht="16.5" customHeight="1">
      <c r="A1739" s="233"/>
      <c r="B1739" s="239"/>
      <c r="C1739" s="324">
        <v>19</v>
      </c>
      <c r="D1739" s="249">
        <v>3.3</v>
      </c>
      <c r="E1739" s="159" t="s">
        <v>21</v>
      </c>
      <c r="F1739" s="159"/>
      <c r="G1739" s="159" t="s">
        <v>111</v>
      </c>
      <c r="H1739" s="159"/>
      <c r="I1739" s="188"/>
      <c r="J1739" s="189"/>
      <c r="K1739" s="190"/>
      <c r="L1739" s="248"/>
      <c r="M1739" s="202"/>
      <c r="N1739" s="324">
        <v>16</v>
      </c>
      <c r="O1739" s="249">
        <v>3.3</v>
      </c>
      <c r="P1739" s="159" t="s">
        <v>21</v>
      </c>
      <c r="Q1739" s="159"/>
      <c r="R1739" s="159" t="s">
        <v>111</v>
      </c>
      <c r="S1739" s="159"/>
      <c r="T1739" s="188"/>
      <c r="U1739" s="189"/>
    </row>
    <row r="1740" spans="1:21" ht="42" customHeight="1">
      <c r="A1740" s="233"/>
      <c r="B1740" s="243"/>
      <c r="C1740" s="220">
        <v>20</v>
      </c>
      <c r="D1740" s="325" t="s">
        <v>112</v>
      </c>
      <c r="E1740" s="163"/>
      <c r="F1740" s="163" t="s">
        <v>21</v>
      </c>
      <c r="G1740" s="155" t="s">
        <v>113</v>
      </c>
      <c r="H1740" s="163" t="s">
        <v>114</v>
      </c>
      <c r="I1740" s="164">
        <v>697.68</v>
      </c>
      <c r="J1740" s="167">
        <v>5902.9999429999998</v>
      </c>
      <c r="K1740" s="166">
        <f>I1740*J1740</f>
        <v>4118405.0002322397</v>
      </c>
      <c r="L1740" s="248"/>
      <c r="M1740" s="202"/>
      <c r="N1740" s="220">
        <v>17</v>
      </c>
      <c r="O1740" s="325" t="s">
        <v>112</v>
      </c>
      <c r="P1740" s="163"/>
      <c r="Q1740" s="163" t="s">
        <v>21</v>
      </c>
      <c r="R1740" s="155" t="s">
        <v>113</v>
      </c>
      <c r="S1740" s="163" t="s">
        <v>114</v>
      </c>
      <c r="T1740" s="164">
        <v>697.68</v>
      </c>
      <c r="U1740" s="167">
        <v>5903</v>
      </c>
    </row>
    <row r="1741" spans="1:21" ht="16.5" customHeight="1">
      <c r="A1741" s="233"/>
      <c r="B1741" s="239"/>
      <c r="C1741" s="629" t="s">
        <v>41</v>
      </c>
      <c r="D1741" s="630"/>
      <c r="E1741" s="630"/>
      <c r="F1741" s="630"/>
      <c r="G1741" s="630"/>
      <c r="H1741" s="631"/>
      <c r="I1741" s="163"/>
      <c r="J1741" s="163"/>
      <c r="K1741" s="255">
        <f>SUM(K1740)</f>
        <v>4118405.0002322397</v>
      </c>
      <c r="L1741" s="248"/>
      <c r="M1741" s="202"/>
      <c r="N1741" s="629" t="s">
        <v>41</v>
      </c>
      <c r="O1741" s="630"/>
      <c r="P1741" s="630"/>
      <c r="Q1741" s="630"/>
      <c r="R1741" s="630"/>
      <c r="S1741" s="631"/>
      <c r="T1741" s="163"/>
      <c r="U1741" s="163"/>
    </row>
    <row r="1742" spans="1:21" ht="24.75" customHeight="1">
      <c r="A1742" s="233"/>
      <c r="B1742" s="239"/>
      <c r="C1742" s="324">
        <v>21</v>
      </c>
      <c r="D1742" s="249">
        <v>4.2</v>
      </c>
      <c r="E1742" s="159" t="s">
        <v>21</v>
      </c>
      <c r="F1742" s="159"/>
      <c r="G1742" s="159" t="s">
        <v>616</v>
      </c>
      <c r="H1742" s="159"/>
      <c r="I1742" s="188"/>
      <c r="J1742" s="189"/>
      <c r="K1742" s="190"/>
      <c r="L1742" s="248"/>
      <c r="M1742" s="202"/>
      <c r="N1742" s="324">
        <v>18</v>
      </c>
      <c r="O1742" s="249">
        <v>12</v>
      </c>
      <c r="P1742" s="159" t="s">
        <v>21</v>
      </c>
      <c r="Q1742" s="159"/>
      <c r="R1742" s="159" t="s">
        <v>708</v>
      </c>
      <c r="S1742" s="159"/>
      <c r="T1742" s="188"/>
      <c r="U1742" s="189"/>
    </row>
    <row r="1743" spans="1:21" ht="21.75" customHeight="1">
      <c r="A1743" s="233"/>
      <c r="B1743" s="239"/>
      <c r="C1743" s="220">
        <v>22</v>
      </c>
      <c r="D1743" s="325" t="s">
        <v>918</v>
      </c>
      <c r="E1743" s="163"/>
      <c r="F1743" s="163" t="s">
        <v>21</v>
      </c>
      <c r="G1743" s="155" t="s">
        <v>919</v>
      </c>
      <c r="H1743" s="163" t="s">
        <v>60</v>
      </c>
      <c r="I1743" s="164">
        <v>276.7</v>
      </c>
      <c r="J1743" s="167">
        <v>13304</v>
      </c>
      <c r="K1743" s="166">
        <f>I1743*J1743</f>
        <v>3681216.8</v>
      </c>
      <c r="L1743" s="248"/>
      <c r="M1743" s="202"/>
      <c r="N1743" s="220">
        <v>19</v>
      </c>
      <c r="O1743" s="325" t="s">
        <v>202</v>
      </c>
      <c r="P1743" s="163"/>
      <c r="Q1743" s="163" t="s">
        <v>21</v>
      </c>
      <c r="R1743" s="155" t="s">
        <v>756</v>
      </c>
      <c r="S1743" s="163" t="s">
        <v>32</v>
      </c>
      <c r="T1743" s="164">
        <v>1</v>
      </c>
      <c r="U1743" s="167">
        <v>7947674</v>
      </c>
    </row>
    <row r="1744" spans="1:21" ht="16.5" customHeight="1">
      <c r="A1744" s="233"/>
      <c r="B1744" s="239"/>
      <c r="C1744" s="629" t="s">
        <v>41</v>
      </c>
      <c r="D1744" s="630"/>
      <c r="E1744" s="630"/>
      <c r="F1744" s="630"/>
      <c r="G1744" s="630"/>
      <c r="H1744" s="631"/>
      <c r="I1744" s="163"/>
      <c r="J1744" s="163"/>
      <c r="K1744" s="255">
        <f>SUM(K1743)</f>
        <v>3681216.8</v>
      </c>
      <c r="L1744" s="248"/>
      <c r="M1744" s="202"/>
      <c r="N1744" s="629" t="s">
        <v>41</v>
      </c>
      <c r="O1744" s="630"/>
      <c r="P1744" s="630"/>
      <c r="Q1744" s="630"/>
      <c r="R1744" s="630"/>
      <c r="S1744" s="631"/>
      <c r="T1744" s="163"/>
      <c r="U1744" s="163"/>
    </row>
    <row r="1745" spans="1:21" ht="16.5" customHeight="1">
      <c r="A1745" s="233"/>
      <c r="B1745" s="239"/>
      <c r="C1745" s="324">
        <v>23</v>
      </c>
      <c r="D1745" s="249">
        <v>4.4000000000000004</v>
      </c>
      <c r="E1745" s="159" t="s">
        <v>21</v>
      </c>
      <c r="F1745" s="159"/>
      <c r="G1745" s="159" t="s">
        <v>121</v>
      </c>
      <c r="H1745" s="159"/>
      <c r="I1745" s="188"/>
      <c r="J1745" s="189"/>
      <c r="K1745" s="190"/>
      <c r="L1745" s="248"/>
      <c r="M1745" s="202"/>
      <c r="N1745" s="324">
        <v>20</v>
      </c>
      <c r="O1745" s="249">
        <v>20</v>
      </c>
      <c r="P1745" s="159" t="s">
        <v>21</v>
      </c>
      <c r="Q1745" s="159"/>
      <c r="R1745" s="159" t="s">
        <v>29</v>
      </c>
      <c r="S1745" s="159"/>
      <c r="T1745" s="188"/>
      <c r="U1745" s="189"/>
    </row>
    <row r="1746" spans="1:21" ht="43.5" customHeight="1">
      <c r="A1746" s="233"/>
      <c r="B1746" s="243"/>
      <c r="C1746" s="220">
        <v>25</v>
      </c>
      <c r="D1746" s="164" t="s">
        <v>837</v>
      </c>
      <c r="E1746" s="163"/>
      <c r="F1746" s="163" t="s">
        <v>21</v>
      </c>
      <c r="G1746" s="155" t="s">
        <v>838</v>
      </c>
      <c r="H1746" s="163" t="s">
        <v>32</v>
      </c>
      <c r="I1746" s="164">
        <v>2</v>
      </c>
      <c r="J1746" s="167">
        <v>81439</v>
      </c>
      <c r="K1746" s="166">
        <f t="shared" ref="K1746:K1748" si="159">I1746*J1746</f>
        <v>162878</v>
      </c>
      <c r="L1746" s="248"/>
      <c r="M1746" s="202"/>
      <c r="N1746" s="220">
        <v>22</v>
      </c>
      <c r="O1746" s="164">
        <v>20.54</v>
      </c>
      <c r="P1746" s="163"/>
      <c r="Q1746" s="163" t="s">
        <v>21</v>
      </c>
      <c r="R1746" s="155" t="s">
        <v>432</v>
      </c>
      <c r="S1746" s="163" t="s">
        <v>146</v>
      </c>
      <c r="T1746" s="164">
        <v>1</v>
      </c>
      <c r="U1746" s="167">
        <v>374334</v>
      </c>
    </row>
    <row r="1747" spans="1:21" ht="32.25" customHeight="1">
      <c r="A1747" s="233"/>
      <c r="B1747" s="243"/>
      <c r="C1747" s="163">
        <v>26</v>
      </c>
      <c r="D1747" s="164" t="s">
        <v>920</v>
      </c>
      <c r="E1747" s="163"/>
      <c r="F1747" s="163" t="s">
        <v>21</v>
      </c>
      <c r="G1747" s="155" t="s">
        <v>921</v>
      </c>
      <c r="H1747" s="163" t="s">
        <v>32</v>
      </c>
      <c r="I1747" s="164">
        <v>3</v>
      </c>
      <c r="J1747" s="167">
        <v>90731</v>
      </c>
      <c r="K1747" s="166">
        <f t="shared" si="159"/>
        <v>272193</v>
      </c>
      <c r="L1747" s="248"/>
      <c r="M1747" s="202"/>
      <c r="N1747" s="163">
        <v>23</v>
      </c>
      <c r="O1747" s="164">
        <v>20.51</v>
      </c>
      <c r="P1747" s="163"/>
      <c r="Q1747" s="163" t="s">
        <v>21</v>
      </c>
      <c r="R1747" s="155" t="s">
        <v>769</v>
      </c>
      <c r="S1747" s="163" t="s">
        <v>727</v>
      </c>
      <c r="T1747" s="164">
        <v>13</v>
      </c>
      <c r="U1747" s="167">
        <v>40984</v>
      </c>
    </row>
    <row r="1748" spans="1:21" ht="25.5" customHeight="1">
      <c r="A1748" s="233"/>
      <c r="B1748" s="243"/>
      <c r="C1748" s="163">
        <v>27</v>
      </c>
      <c r="D1748" s="164" t="s">
        <v>922</v>
      </c>
      <c r="E1748" s="163"/>
      <c r="F1748" s="163" t="s">
        <v>21</v>
      </c>
      <c r="G1748" s="155" t="s">
        <v>923</v>
      </c>
      <c r="H1748" s="163" t="s">
        <v>32</v>
      </c>
      <c r="I1748" s="164">
        <v>1</v>
      </c>
      <c r="J1748" s="167">
        <v>92656</v>
      </c>
      <c r="K1748" s="166">
        <f t="shared" si="159"/>
        <v>92656</v>
      </c>
      <c r="L1748" s="248"/>
      <c r="M1748" s="202"/>
      <c r="N1748" s="163">
        <v>24</v>
      </c>
      <c r="O1748" s="164">
        <v>20.6</v>
      </c>
      <c r="P1748" s="163"/>
      <c r="Q1748" s="163" t="s">
        <v>21</v>
      </c>
      <c r="R1748" s="155" t="s">
        <v>148</v>
      </c>
      <c r="S1748" s="163" t="s">
        <v>146</v>
      </c>
      <c r="T1748" s="164">
        <v>2</v>
      </c>
      <c r="U1748" s="167">
        <v>480677</v>
      </c>
    </row>
    <row r="1749" spans="1:21" ht="16.5" customHeight="1">
      <c r="A1749" s="233"/>
      <c r="B1749" s="239"/>
      <c r="C1749" s="629" t="s">
        <v>41</v>
      </c>
      <c r="D1749" s="630"/>
      <c r="E1749" s="630"/>
      <c r="F1749" s="630"/>
      <c r="G1749" s="630"/>
      <c r="H1749" s="631"/>
      <c r="I1749" s="163"/>
      <c r="J1749" s="163"/>
      <c r="K1749" s="255">
        <f>SUM(K1746:K1748)</f>
        <v>527727</v>
      </c>
      <c r="L1749" s="248"/>
      <c r="M1749" s="202"/>
      <c r="N1749" s="629" t="s">
        <v>41</v>
      </c>
      <c r="O1749" s="630"/>
      <c r="P1749" s="630"/>
      <c r="Q1749" s="630"/>
      <c r="R1749" s="630"/>
      <c r="S1749" s="631"/>
      <c r="T1749" s="163"/>
      <c r="U1749" s="163"/>
    </row>
    <row r="1750" spans="1:21" ht="21.75" customHeight="1">
      <c r="A1750" s="233"/>
      <c r="B1750" s="239"/>
      <c r="C1750" s="324">
        <v>28</v>
      </c>
      <c r="D1750" s="159">
        <v>4.3</v>
      </c>
      <c r="E1750" s="159" t="s">
        <v>21</v>
      </c>
      <c r="F1750" s="159"/>
      <c r="G1750" s="159" t="s">
        <v>234</v>
      </c>
      <c r="H1750" s="159"/>
      <c r="I1750" s="188"/>
      <c r="J1750" s="189"/>
      <c r="K1750" s="190"/>
      <c r="L1750" s="248"/>
      <c r="M1750" s="202"/>
      <c r="N1750" s="324">
        <v>27</v>
      </c>
      <c r="O1750" s="159">
        <v>4.2</v>
      </c>
      <c r="P1750" s="159" t="s">
        <v>21</v>
      </c>
      <c r="Q1750" s="159"/>
      <c r="R1750" s="159" t="s">
        <v>924</v>
      </c>
      <c r="S1750" s="159"/>
      <c r="T1750" s="188"/>
      <c r="U1750" s="189"/>
    </row>
    <row r="1751" spans="1:21" ht="42.75" customHeight="1">
      <c r="A1751" s="233"/>
      <c r="B1751" s="239"/>
      <c r="C1751" s="220">
        <v>29</v>
      </c>
      <c r="D1751" s="163" t="s">
        <v>536</v>
      </c>
      <c r="E1751" s="163"/>
      <c r="F1751" s="163" t="s">
        <v>21</v>
      </c>
      <c r="G1751" s="155" t="s">
        <v>537</v>
      </c>
      <c r="H1751" s="163" t="s">
        <v>32</v>
      </c>
      <c r="I1751" s="164">
        <v>15</v>
      </c>
      <c r="J1751" s="167">
        <v>33393</v>
      </c>
      <c r="K1751" s="166">
        <f>I1751*J1751</f>
        <v>500895</v>
      </c>
      <c r="L1751" s="248"/>
      <c r="M1751" s="202"/>
      <c r="N1751" s="220">
        <v>28</v>
      </c>
      <c r="O1751" s="163" t="s">
        <v>925</v>
      </c>
      <c r="P1751" s="163"/>
      <c r="Q1751" s="163" t="s">
        <v>21</v>
      </c>
      <c r="R1751" s="155" t="s">
        <v>926</v>
      </c>
      <c r="S1751" s="163" t="s">
        <v>60</v>
      </c>
      <c r="T1751" s="164">
        <v>263.60000000000002</v>
      </c>
      <c r="U1751" s="167">
        <v>13348</v>
      </c>
    </row>
    <row r="1752" spans="1:21" ht="16.5" customHeight="1">
      <c r="A1752" s="233"/>
      <c r="B1752" s="239"/>
      <c r="C1752" s="629" t="s">
        <v>41</v>
      </c>
      <c r="D1752" s="630"/>
      <c r="E1752" s="630"/>
      <c r="F1752" s="630"/>
      <c r="G1752" s="630"/>
      <c r="H1752" s="631"/>
      <c r="I1752" s="163"/>
      <c r="J1752" s="163"/>
      <c r="K1752" s="255">
        <f>SUM(K1751)</f>
        <v>500895</v>
      </c>
      <c r="L1752" s="248"/>
      <c r="M1752" s="202"/>
      <c r="N1752" s="629" t="s">
        <v>41</v>
      </c>
      <c r="O1752" s="630"/>
      <c r="P1752" s="630"/>
      <c r="Q1752" s="630"/>
      <c r="R1752" s="630"/>
      <c r="S1752" s="631"/>
      <c r="T1752" s="163"/>
      <c r="U1752" s="163"/>
    </row>
    <row r="1753" spans="1:21" ht="21" customHeight="1">
      <c r="A1753" s="233"/>
      <c r="B1753" s="239"/>
      <c r="C1753" s="324">
        <v>30</v>
      </c>
      <c r="D1753" s="249" t="s">
        <v>126</v>
      </c>
      <c r="E1753" s="159" t="s">
        <v>21</v>
      </c>
      <c r="F1753" s="159"/>
      <c r="G1753" s="159" t="s">
        <v>127</v>
      </c>
      <c r="H1753" s="159"/>
      <c r="I1753" s="188"/>
      <c r="J1753" s="189"/>
      <c r="K1753" s="190"/>
      <c r="L1753" s="248"/>
      <c r="M1753" s="202"/>
      <c r="N1753" s="324">
        <v>29</v>
      </c>
      <c r="O1753" s="249">
        <v>4.4000000000000004</v>
      </c>
      <c r="P1753" s="159" t="s">
        <v>21</v>
      </c>
      <c r="Q1753" s="159"/>
      <c r="R1753" s="159" t="s">
        <v>295</v>
      </c>
      <c r="S1753" s="159"/>
      <c r="T1753" s="188"/>
      <c r="U1753" s="189"/>
    </row>
    <row r="1754" spans="1:21" ht="17.25" customHeight="1">
      <c r="A1754" s="233"/>
      <c r="B1754" s="239"/>
      <c r="C1754" s="220">
        <v>31</v>
      </c>
      <c r="D1754" s="325" t="s">
        <v>841</v>
      </c>
      <c r="E1754" s="163"/>
      <c r="F1754" s="163" t="s">
        <v>21</v>
      </c>
      <c r="G1754" s="155" t="s">
        <v>842</v>
      </c>
      <c r="H1754" s="163" t="s">
        <v>32</v>
      </c>
      <c r="I1754" s="164">
        <v>1</v>
      </c>
      <c r="J1754" s="167">
        <v>147482</v>
      </c>
      <c r="K1754" s="166">
        <f t="shared" ref="K1754:K1755" si="160">I1754*J1754</f>
        <v>147482</v>
      </c>
      <c r="L1754" s="248"/>
      <c r="M1754" s="202"/>
      <c r="N1754" s="220">
        <v>30</v>
      </c>
      <c r="O1754" s="325" t="s">
        <v>538</v>
      </c>
      <c r="P1754" s="163"/>
      <c r="Q1754" s="163" t="s">
        <v>21</v>
      </c>
      <c r="R1754" s="155" t="s">
        <v>539</v>
      </c>
      <c r="S1754" s="163" t="s">
        <v>32</v>
      </c>
      <c r="T1754" s="164">
        <v>0</v>
      </c>
      <c r="U1754" s="167">
        <v>80683</v>
      </c>
    </row>
    <row r="1755" spans="1:21" ht="36" customHeight="1">
      <c r="A1755" s="233"/>
      <c r="B1755" s="239"/>
      <c r="C1755" s="163">
        <v>32</v>
      </c>
      <c r="D1755" s="325" t="s">
        <v>754</v>
      </c>
      <c r="E1755" s="163"/>
      <c r="F1755" s="163" t="s">
        <v>21</v>
      </c>
      <c r="G1755" s="155" t="s">
        <v>755</v>
      </c>
      <c r="H1755" s="163" t="s">
        <v>32</v>
      </c>
      <c r="I1755" s="164">
        <v>1</v>
      </c>
      <c r="J1755" s="167">
        <v>7947674</v>
      </c>
      <c r="K1755" s="166">
        <f t="shared" si="160"/>
        <v>7947674</v>
      </c>
      <c r="L1755" s="248"/>
      <c r="M1755" s="202"/>
      <c r="N1755" s="163">
        <v>31</v>
      </c>
      <c r="O1755" s="325" t="s">
        <v>837</v>
      </c>
      <c r="P1755" s="163"/>
      <c r="Q1755" s="163" t="s">
        <v>21</v>
      </c>
      <c r="R1755" s="155" t="s">
        <v>838</v>
      </c>
      <c r="S1755" s="163" t="s">
        <v>32</v>
      </c>
      <c r="T1755" s="164">
        <v>2</v>
      </c>
      <c r="U1755" s="167">
        <v>82030</v>
      </c>
    </row>
    <row r="1756" spans="1:21" ht="16.5" customHeight="1">
      <c r="A1756" s="233"/>
      <c r="B1756" s="239"/>
      <c r="C1756" s="629" t="s">
        <v>41</v>
      </c>
      <c r="D1756" s="630"/>
      <c r="E1756" s="630"/>
      <c r="F1756" s="630"/>
      <c r="G1756" s="630"/>
      <c r="H1756" s="631"/>
      <c r="I1756" s="163"/>
      <c r="J1756" s="163"/>
      <c r="K1756" s="255">
        <f>SUM(K1754:K1755)</f>
        <v>8095156</v>
      </c>
      <c r="L1756" s="248"/>
      <c r="M1756" s="202"/>
      <c r="N1756" s="629" t="s">
        <v>41</v>
      </c>
      <c r="O1756" s="630"/>
      <c r="P1756" s="630"/>
      <c r="Q1756" s="630"/>
      <c r="R1756" s="630"/>
      <c r="S1756" s="631"/>
      <c r="T1756" s="163"/>
      <c r="U1756" s="163"/>
    </row>
    <row r="1757" spans="1:21" ht="39.75" customHeight="1">
      <c r="A1757" s="233"/>
      <c r="B1757" s="239"/>
      <c r="C1757" s="159">
        <v>33</v>
      </c>
      <c r="D1757" s="249" t="s">
        <v>27</v>
      </c>
      <c r="E1757" s="159" t="s">
        <v>21</v>
      </c>
      <c r="F1757" s="159"/>
      <c r="G1757" s="197" t="s">
        <v>28</v>
      </c>
      <c r="H1757" s="159"/>
      <c r="I1757" s="188"/>
      <c r="J1757" s="189"/>
      <c r="K1757" s="190"/>
      <c r="L1757" s="248"/>
      <c r="M1757" s="202"/>
      <c r="N1757" s="159">
        <v>34</v>
      </c>
      <c r="O1757" s="249">
        <v>4.3</v>
      </c>
      <c r="P1757" s="159" t="s">
        <v>21</v>
      </c>
      <c r="Q1757" s="159"/>
      <c r="R1757" s="197" t="s">
        <v>483</v>
      </c>
      <c r="S1757" s="159"/>
      <c r="T1757" s="188"/>
      <c r="U1757" s="189"/>
    </row>
    <row r="1758" spans="1:21" ht="21" customHeight="1">
      <c r="A1758" s="233"/>
      <c r="B1758" s="239"/>
      <c r="C1758" s="163">
        <v>34</v>
      </c>
      <c r="D1758" s="325" t="s">
        <v>845</v>
      </c>
      <c r="E1758" s="163"/>
      <c r="F1758" s="163" t="s">
        <v>21</v>
      </c>
      <c r="G1758" s="155" t="s">
        <v>846</v>
      </c>
      <c r="H1758" s="163" t="s">
        <v>32</v>
      </c>
      <c r="I1758" s="164">
        <v>1</v>
      </c>
      <c r="J1758" s="167">
        <v>391762</v>
      </c>
      <c r="K1758" s="166">
        <f>I1758*J1758</f>
        <v>391762</v>
      </c>
      <c r="L1758" s="248"/>
      <c r="M1758" s="202"/>
      <c r="N1758" s="163">
        <v>35</v>
      </c>
      <c r="O1758" s="325" t="s">
        <v>536</v>
      </c>
      <c r="P1758" s="163"/>
      <c r="Q1758" s="163" t="s">
        <v>21</v>
      </c>
      <c r="R1758" s="155" t="s">
        <v>537</v>
      </c>
      <c r="S1758" s="163" t="s">
        <v>32</v>
      </c>
      <c r="T1758" s="164">
        <v>15</v>
      </c>
      <c r="U1758" s="167">
        <v>33590</v>
      </c>
    </row>
    <row r="1759" spans="1:21" ht="16.5" customHeight="1">
      <c r="A1759" s="233"/>
      <c r="B1759" s="239"/>
      <c r="C1759" s="629" t="s">
        <v>41</v>
      </c>
      <c r="D1759" s="630"/>
      <c r="E1759" s="630"/>
      <c r="F1759" s="630"/>
      <c r="G1759" s="630"/>
      <c r="H1759" s="631"/>
      <c r="I1759" s="163"/>
      <c r="J1759" s="163"/>
      <c r="K1759" s="255">
        <f>SUM(K1758)</f>
        <v>391762</v>
      </c>
      <c r="L1759" s="248"/>
      <c r="M1759" s="202"/>
      <c r="N1759" s="629" t="s">
        <v>41</v>
      </c>
      <c r="O1759" s="630"/>
      <c r="P1759" s="630"/>
      <c r="Q1759" s="630"/>
      <c r="R1759" s="630"/>
      <c r="S1759" s="631"/>
      <c r="T1759" s="163"/>
      <c r="U1759" s="163"/>
    </row>
    <row r="1760" spans="1:21" ht="28.5" customHeight="1">
      <c r="A1760" s="233"/>
      <c r="B1760" s="239"/>
      <c r="C1760" s="159">
        <v>35</v>
      </c>
      <c r="D1760" s="249">
        <v>8</v>
      </c>
      <c r="E1760" s="159" t="s">
        <v>21</v>
      </c>
      <c r="F1760" s="159"/>
      <c r="G1760" s="197" t="s">
        <v>535</v>
      </c>
      <c r="H1760" s="159"/>
      <c r="I1760" s="188"/>
      <c r="J1760" s="189"/>
      <c r="K1760" s="190"/>
      <c r="L1760" s="248"/>
      <c r="M1760" s="202"/>
      <c r="N1760" s="159">
        <v>36</v>
      </c>
      <c r="O1760" s="249">
        <v>30</v>
      </c>
      <c r="P1760" s="159" t="s">
        <v>21</v>
      </c>
      <c r="Q1760" s="159"/>
      <c r="R1760" s="197" t="s">
        <v>927</v>
      </c>
      <c r="S1760" s="159"/>
      <c r="T1760" s="188"/>
      <c r="U1760" s="189"/>
    </row>
    <row r="1761" spans="1:21" ht="33.75" customHeight="1">
      <c r="A1761" s="233"/>
      <c r="B1761" s="239"/>
      <c r="C1761" s="163">
        <v>36</v>
      </c>
      <c r="D1761" s="325" t="s">
        <v>427</v>
      </c>
      <c r="E1761" s="163"/>
      <c r="F1761" s="163" t="s">
        <v>21</v>
      </c>
      <c r="G1761" s="155" t="s">
        <v>428</v>
      </c>
      <c r="H1761" s="163" t="s">
        <v>32</v>
      </c>
      <c r="I1761" s="164">
        <v>2</v>
      </c>
      <c r="J1761" s="167">
        <v>225629</v>
      </c>
      <c r="K1761" s="166">
        <f t="shared" ref="K1761:K1766" si="161">I1761*J1761</f>
        <v>451258</v>
      </c>
      <c r="L1761" s="248"/>
      <c r="M1761" s="202"/>
      <c r="N1761" s="163">
        <v>37</v>
      </c>
      <c r="O1761" s="325" t="s">
        <v>848</v>
      </c>
      <c r="P1761" s="163"/>
      <c r="Q1761" s="163" t="s">
        <v>21</v>
      </c>
      <c r="R1761" s="155" t="s">
        <v>849</v>
      </c>
      <c r="S1761" s="163" t="s">
        <v>712</v>
      </c>
      <c r="T1761" s="164">
        <v>1</v>
      </c>
      <c r="U1761" s="167">
        <v>922251</v>
      </c>
    </row>
    <row r="1762" spans="1:21" ht="28.5" customHeight="1">
      <c r="A1762" s="233"/>
      <c r="B1762" s="239"/>
      <c r="C1762" s="163">
        <v>37</v>
      </c>
      <c r="D1762" s="325" t="s">
        <v>431</v>
      </c>
      <c r="E1762" s="163"/>
      <c r="F1762" s="163" t="s">
        <v>21</v>
      </c>
      <c r="G1762" s="155" t="s">
        <v>432</v>
      </c>
      <c r="H1762" s="163" t="s">
        <v>32</v>
      </c>
      <c r="I1762" s="164">
        <v>1</v>
      </c>
      <c r="J1762" s="167">
        <v>374333</v>
      </c>
      <c r="K1762" s="166">
        <f t="shared" si="161"/>
        <v>374333</v>
      </c>
      <c r="L1762" s="248"/>
      <c r="M1762" s="202"/>
      <c r="N1762" s="163">
        <v>38</v>
      </c>
      <c r="O1762" s="325" t="s">
        <v>841</v>
      </c>
      <c r="P1762" s="163"/>
      <c r="Q1762" s="163" t="s">
        <v>21</v>
      </c>
      <c r="R1762" s="155" t="s">
        <v>842</v>
      </c>
      <c r="S1762" s="163" t="s">
        <v>32</v>
      </c>
      <c r="T1762" s="164">
        <v>1</v>
      </c>
      <c r="U1762" s="167">
        <v>148664</v>
      </c>
    </row>
    <row r="1763" spans="1:21" ht="39.75" customHeight="1">
      <c r="A1763" s="233"/>
      <c r="B1763" s="239"/>
      <c r="C1763" s="163">
        <v>38</v>
      </c>
      <c r="D1763" s="325" t="s">
        <v>773</v>
      </c>
      <c r="E1763" s="163"/>
      <c r="F1763" s="163" t="s">
        <v>21</v>
      </c>
      <c r="G1763" s="155" t="s">
        <v>769</v>
      </c>
      <c r="H1763" s="163" t="s">
        <v>60</v>
      </c>
      <c r="I1763" s="164">
        <v>13</v>
      </c>
      <c r="J1763" s="167">
        <v>40984</v>
      </c>
      <c r="K1763" s="166">
        <f t="shared" si="161"/>
        <v>532792</v>
      </c>
      <c r="L1763" s="248"/>
      <c r="M1763" s="202"/>
      <c r="N1763" s="220"/>
      <c r="O1763" s="362"/>
      <c r="P1763" s="182"/>
      <c r="Q1763" s="182"/>
      <c r="R1763" s="160"/>
      <c r="S1763" s="253"/>
      <c r="T1763" s="164"/>
      <c r="U1763" s="167"/>
    </row>
    <row r="1764" spans="1:21" ht="38.25" customHeight="1">
      <c r="A1764" s="233"/>
      <c r="B1764" s="239"/>
      <c r="C1764" s="163">
        <v>39</v>
      </c>
      <c r="D1764" s="325">
        <v>8.6</v>
      </c>
      <c r="E1764" s="163"/>
      <c r="F1764" s="163" t="s">
        <v>21</v>
      </c>
      <c r="G1764" s="155" t="s">
        <v>147</v>
      </c>
      <c r="H1764" s="163" t="s">
        <v>32</v>
      </c>
      <c r="I1764" s="164">
        <v>2</v>
      </c>
      <c r="J1764" s="167">
        <v>376716</v>
      </c>
      <c r="K1764" s="166">
        <f t="shared" si="161"/>
        <v>753432</v>
      </c>
      <c r="L1764" s="248"/>
      <c r="M1764" s="202"/>
      <c r="N1764" s="220"/>
      <c r="O1764" s="362"/>
      <c r="P1764" s="182"/>
      <c r="Q1764" s="182"/>
      <c r="R1764" s="160"/>
      <c r="S1764" s="253"/>
      <c r="T1764" s="164"/>
      <c r="U1764" s="167"/>
    </row>
    <row r="1765" spans="1:21" ht="51" customHeight="1">
      <c r="A1765" s="233"/>
      <c r="B1765" s="239"/>
      <c r="C1765" s="163">
        <v>40</v>
      </c>
      <c r="D1765" s="325">
        <v>8.5</v>
      </c>
      <c r="E1765" s="163"/>
      <c r="F1765" s="163" t="s">
        <v>21</v>
      </c>
      <c r="G1765" s="155" t="s">
        <v>149</v>
      </c>
      <c r="H1765" s="163" t="s">
        <v>32</v>
      </c>
      <c r="I1765" s="164">
        <v>2</v>
      </c>
      <c r="J1765" s="167">
        <v>250853</v>
      </c>
      <c r="K1765" s="166">
        <f t="shared" si="161"/>
        <v>501706</v>
      </c>
      <c r="L1765" s="248"/>
      <c r="M1765" s="202"/>
      <c r="N1765" s="220"/>
      <c r="O1765" s="362"/>
      <c r="P1765" s="182"/>
      <c r="Q1765" s="182"/>
      <c r="R1765" s="160"/>
      <c r="S1765" s="253"/>
      <c r="T1765" s="164"/>
      <c r="U1765" s="167"/>
    </row>
    <row r="1766" spans="1:21" ht="28.5" customHeight="1">
      <c r="A1766" s="233"/>
      <c r="B1766" s="239"/>
      <c r="C1766" s="163">
        <v>41</v>
      </c>
      <c r="D1766" s="325" t="s">
        <v>142</v>
      </c>
      <c r="E1766" s="163"/>
      <c r="F1766" s="163" t="s">
        <v>21</v>
      </c>
      <c r="G1766" s="155" t="s">
        <v>143</v>
      </c>
      <c r="H1766" s="163" t="s">
        <v>32</v>
      </c>
      <c r="I1766" s="164">
        <v>3</v>
      </c>
      <c r="J1766" s="167">
        <v>15733</v>
      </c>
      <c r="K1766" s="166">
        <f t="shared" si="161"/>
        <v>47199</v>
      </c>
      <c r="L1766" s="248"/>
      <c r="M1766" s="202"/>
      <c r="N1766" s="220"/>
      <c r="O1766" s="362"/>
      <c r="P1766" s="182"/>
      <c r="Q1766" s="182"/>
      <c r="R1766" s="160"/>
      <c r="S1766" s="253"/>
      <c r="T1766" s="164"/>
      <c r="U1766" s="167"/>
    </row>
    <row r="1767" spans="1:21" ht="16.5" customHeight="1">
      <c r="A1767" s="233"/>
      <c r="B1767" s="239"/>
      <c r="C1767" s="629" t="s">
        <v>41</v>
      </c>
      <c r="D1767" s="630"/>
      <c r="E1767" s="630"/>
      <c r="F1767" s="630"/>
      <c r="G1767" s="630"/>
      <c r="H1767" s="631"/>
      <c r="I1767" s="163"/>
      <c r="J1767" s="163"/>
      <c r="K1767" s="255">
        <f>SUM(K1761:K1766)</f>
        <v>2660720</v>
      </c>
      <c r="L1767" s="248"/>
      <c r="M1767" s="202"/>
      <c r="N1767" s="629" t="s">
        <v>41</v>
      </c>
      <c r="O1767" s="630"/>
      <c r="P1767" s="630"/>
      <c r="Q1767" s="630"/>
      <c r="R1767" s="630"/>
      <c r="S1767" s="631"/>
      <c r="T1767" s="163"/>
      <c r="U1767" s="163"/>
    </row>
    <row r="1768" spans="1:21" ht="16.5" customHeight="1">
      <c r="A1768" s="233"/>
      <c r="B1768" s="239"/>
      <c r="C1768" s="632" t="s">
        <v>42</v>
      </c>
      <c r="D1768" s="633"/>
      <c r="E1768" s="633"/>
      <c r="F1768" s="633"/>
      <c r="G1768" s="633"/>
      <c r="H1768" s="633"/>
      <c r="I1768" s="633"/>
      <c r="J1768" s="634"/>
      <c r="K1768" s="256">
        <f>ROUND(K1767+K1752+K1749+K1741+K1738+K1735+K1732+K1727+K1722+K1719+K1759+K1756+K1744,0)</f>
        <v>118805651</v>
      </c>
      <c r="L1768" s="248"/>
      <c r="M1768" s="202"/>
      <c r="N1768" s="632" t="s">
        <v>42</v>
      </c>
      <c r="O1768" s="633"/>
      <c r="P1768" s="633"/>
      <c r="Q1768" s="633"/>
      <c r="R1768" s="633"/>
      <c r="S1768" s="633"/>
      <c r="T1768" s="633"/>
      <c r="U1768" s="634"/>
    </row>
    <row r="1769" spans="1:21" ht="16.5" customHeight="1">
      <c r="A1769" s="233"/>
      <c r="B1769" s="239"/>
      <c r="C1769" s="257"/>
      <c r="D1769" s="257"/>
      <c r="E1769" s="257"/>
      <c r="F1769" s="257"/>
      <c r="G1769" s="257"/>
      <c r="H1769" s="257"/>
      <c r="I1769" s="257"/>
      <c r="J1769" s="257"/>
      <c r="K1769" s="258"/>
      <c r="L1769" s="248"/>
      <c r="M1769" s="202"/>
      <c r="N1769" s="257"/>
      <c r="O1769" s="257"/>
      <c r="P1769" s="257"/>
      <c r="Q1769" s="257"/>
      <c r="R1769" s="257"/>
      <c r="S1769" s="257"/>
      <c r="T1769" s="257"/>
      <c r="U1769" s="257"/>
    </row>
    <row r="1770" spans="1:21" ht="16.5" customHeight="1">
      <c r="A1770" s="233"/>
      <c r="B1770" s="239"/>
      <c r="C1770" s="644" t="s">
        <v>203</v>
      </c>
      <c r="D1770" s="645"/>
      <c r="E1770" s="645"/>
      <c r="F1770" s="645"/>
      <c r="G1770" s="645"/>
      <c r="H1770" s="645"/>
      <c r="I1770" s="645"/>
      <c r="J1770" s="645"/>
      <c r="K1770" s="646"/>
      <c r="L1770" s="248"/>
      <c r="M1770" s="202"/>
      <c r="N1770" s="644" t="s">
        <v>203</v>
      </c>
      <c r="O1770" s="645"/>
      <c r="P1770" s="645"/>
      <c r="Q1770" s="645"/>
      <c r="R1770" s="645"/>
      <c r="S1770" s="645"/>
      <c r="T1770" s="645"/>
      <c r="U1770" s="646"/>
    </row>
    <row r="1771" spans="1:21" ht="16.5" customHeight="1">
      <c r="A1771" s="233"/>
      <c r="B1771" s="239"/>
      <c r="C1771" s="641" t="s">
        <v>11</v>
      </c>
      <c r="D1771" s="635" t="s">
        <v>12</v>
      </c>
      <c r="E1771" s="637" t="s">
        <v>13</v>
      </c>
      <c r="F1771" s="638"/>
      <c r="G1771" s="641" t="s">
        <v>14</v>
      </c>
      <c r="H1771" s="635" t="s">
        <v>15</v>
      </c>
      <c r="I1771" s="635" t="s">
        <v>16</v>
      </c>
      <c r="J1771" s="643" t="s">
        <v>17</v>
      </c>
      <c r="K1771" s="648" t="s">
        <v>18</v>
      </c>
      <c r="L1771" s="248"/>
      <c r="M1771" s="202"/>
      <c r="N1771" s="641" t="s">
        <v>11</v>
      </c>
      <c r="O1771" s="635" t="s">
        <v>12</v>
      </c>
      <c r="P1771" s="637" t="s">
        <v>13</v>
      </c>
      <c r="Q1771" s="638"/>
      <c r="R1771" s="641" t="s">
        <v>14</v>
      </c>
      <c r="S1771" s="635" t="s">
        <v>15</v>
      </c>
      <c r="T1771" s="635" t="s">
        <v>16</v>
      </c>
      <c r="U1771" s="643" t="s">
        <v>17</v>
      </c>
    </row>
    <row r="1772" spans="1:21" ht="16.5" customHeight="1">
      <c r="A1772" s="233"/>
      <c r="B1772" s="239"/>
      <c r="C1772" s="642"/>
      <c r="D1772" s="636"/>
      <c r="E1772" s="154" t="s">
        <v>19</v>
      </c>
      <c r="F1772" s="154" t="s">
        <v>20</v>
      </c>
      <c r="G1772" s="642"/>
      <c r="H1772" s="636"/>
      <c r="I1772" s="636"/>
      <c r="J1772" s="636"/>
      <c r="K1772" s="649"/>
      <c r="L1772" s="248"/>
      <c r="M1772" s="202"/>
      <c r="N1772" s="642"/>
      <c r="O1772" s="636"/>
      <c r="P1772" s="154" t="s">
        <v>19</v>
      </c>
      <c r="Q1772" s="154" t="s">
        <v>20</v>
      </c>
      <c r="R1772" s="642"/>
      <c r="S1772" s="636"/>
      <c r="T1772" s="636"/>
      <c r="U1772" s="636"/>
    </row>
    <row r="1773" spans="1:21" ht="16.5" customHeight="1">
      <c r="A1773" s="233"/>
      <c r="B1773" s="239"/>
      <c r="C1773" s="159">
        <v>1</v>
      </c>
      <c r="D1773" s="159" t="s">
        <v>105</v>
      </c>
      <c r="E1773" s="159" t="s">
        <v>21</v>
      </c>
      <c r="F1773" s="159"/>
      <c r="G1773" s="159" t="s">
        <v>928</v>
      </c>
      <c r="H1773" s="159"/>
      <c r="I1773" s="159"/>
      <c r="J1773" s="159"/>
      <c r="K1773" s="250"/>
      <c r="L1773" s="248"/>
      <c r="M1773" s="202"/>
      <c r="N1773" s="159">
        <v>1</v>
      </c>
      <c r="O1773" s="159">
        <v>3</v>
      </c>
      <c r="P1773" s="159" t="s">
        <v>21</v>
      </c>
      <c r="Q1773" s="159"/>
      <c r="R1773" s="159" t="s">
        <v>150</v>
      </c>
      <c r="S1773" s="159"/>
      <c r="T1773" s="159"/>
      <c r="U1773" s="159"/>
    </row>
    <row r="1774" spans="1:21" ht="16.5" customHeight="1">
      <c r="A1774" s="233"/>
      <c r="B1774" s="243"/>
      <c r="C1774" s="178">
        <v>2</v>
      </c>
      <c r="D1774" s="163" t="s">
        <v>929</v>
      </c>
      <c r="E1774" s="163"/>
      <c r="F1774" s="163" t="s">
        <v>21</v>
      </c>
      <c r="G1774" s="155" t="s">
        <v>930</v>
      </c>
      <c r="H1774" s="163" t="s">
        <v>32</v>
      </c>
      <c r="I1774" s="163">
        <v>276.7</v>
      </c>
      <c r="J1774" s="206">
        <v>351168</v>
      </c>
      <c r="K1774" s="158">
        <f>I1774*J1774</f>
        <v>97168185.599999994</v>
      </c>
      <c r="L1774" s="248"/>
      <c r="M1774" s="202"/>
      <c r="N1774" s="178">
        <v>2</v>
      </c>
      <c r="O1774" s="163" t="s">
        <v>929</v>
      </c>
      <c r="P1774" s="163"/>
      <c r="Q1774" s="163" t="s">
        <v>21</v>
      </c>
      <c r="R1774" s="155" t="s">
        <v>931</v>
      </c>
      <c r="S1774" s="163" t="s">
        <v>60</v>
      </c>
      <c r="T1774" s="163">
        <v>263.60000000000002</v>
      </c>
      <c r="U1774" s="206">
        <v>283172</v>
      </c>
    </row>
    <row r="1775" spans="1:21" ht="16.5" customHeight="1">
      <c r="A1775" s="233"/>
      <c r="B1775" s="239"/>
      <c r="C1775" s="629" t="s">
        <v>41</v>
      </c>
      <c r="D1775" s="630"/>
      <c r="E1775" s="630"/>
      <c r="F1775" s="630"/>
      <c r="G1775" s="630"/>
      <c r="H1775" s="631"/>
      <c r="I1775" s="161"/>
      <c r="J1775" s="206"/>
      <c r="K1775" s="255">
        <f>SUM(K1774)</f>
        <v>97168185.599999994</v>
      </c>
      <c r="L1775" s="248"/>
      <c r="M1775" s="202"/>
      <c r="N1775" s="629" t="s">
        <v>41</v>
      </c>
      <c r="O1775" s="630"/>
      <c r="P1775" s="630"/>
      <c r="Q1775" s="630"/>
      <c r="R1775" s="630"/>
      <c r="S1775" s="631"/>
      <c r="T1775" s="161"/>
      <c r="U1775" s="206"/>
    </row>
    <row r="1776" spans="1:21" ht="16.5" customHeight="1">
      <c r="A1776" s="233"/>
      <c r="B1776" s="239"/>
      <c r="C1776" s="159">
        <v>3</v>
      </c>
      <c r="D1776" s="159" t="s">
        <v>161</v>
      </c>
      <c r="E1776" s="159" t="s">
        <v>21</v>
      </c>
      <c r="F1776" s="159"/>
      <c r="G1776" s="159" t="s">
        <v>206</v>
      </c>
      <c r="H1776" s="159"/>
      <c r="I1776" s="159"/>
      <c r="J1776" s="214"/>
      <c r="K1776" s="250"/>
      <c r="L1776" s="248"/>
      <c r="M1776" s="202"/>
      <c r="N1776" s="159">
        <v>3</v>
      </c>
      <c r="O1776" s="159" t="s">
        <v>161</v>
      </c>
      <c r="P1776" s="159" t="s">
        <v>21</v>
      </c>
      <c r="Q1776" s="159"/>
      <c r="R1776" s="159" t="s">
        <v>206</v>
      </c>
      <c r="S1776" s="159"/>
      <c r="T1776" s="159"/>
      <c r="U1776" s="214"/>
    </row>
    <row r="1777" spans="1:21" ht="16.5" customHeight="1">
      <c r="A1777" s="233"/>
      <c r="B1777" s="239"/>
      <c r="C1777" s="178">
        <v>4</v>
      </c>
      <c r="D1777" s="163" t="s">
        <v>865</v>
      </c>
      <c r="E1777" s="163"/>
      <c r="F1777" s="163" t="s">
        <v>21</v>
      </c>
      <c r="G1777" s="155" t="s">
        <v>866</v>
      </c>
      <c r="H1777" s="163" t="s">
        <v>32</v>
      </c>
      <c r="I1777" s="163">
        <v>2</v>
      </c>
      <c r="J1777" s="206">
        <v>5265040</v>
      </c>
      <c r="K1777" s="158">
        <f t="shared" ref="K1777:K1779" si="162">I1777*J1777</f>
        <v>10530080</v>
      </c>
      <c r="L1777" s="248"/>
      <c r="M1777" s="202"/>
      <c r="N1777" s="178">
        <v>4</v>
      </c>
      <c r="O1777" s="163"/>
      <c r="P1777" s="163"/>
      <c r="Q1777" s="163" t="s">
        <v>21</v>
      </c>
      <c r="R1777" s="155" t="s">
        <v>867</v>
      </c>
      <c r="S1777" s="163" t="s">
        <v>32</v>
      </c>
      <c r="T1777" s="163">
        <v>2</v>
      </c>
      <c r="U1777" s="206">
        <v>5144391.42</v>
      </c>
    </row>
    <row r="1778" spans="1:21" ht="16.5" customHeight="1">
      <c r="A1778" s="233"/>
      <c r="B1778" s="239"/>
      <c r="C1778" s="178">
        <v>5</v>
      </c>
      <c r="D1778" s="163" t="s">
        <v>932</v>
      </c>
      <c r="E1778" s="163"/>
      <c r="F1778" s="163" t="s">
        <v>21</v>
      </c>
      <c r="G1778" s="155" t="s">
        <v>933</v>
      </c>
      <c r="H1778" s="163" t="s">
        <v>32</v>
      </c>
      <c r="I1778" s="163">
        <v>3</v>
      </c>
      <c r="J1778" s="206">
        <v>5655382</v>
      </c>
      <c r="K1778" s="158">
        <f t="shared" si="162"/>
        <v>16966146</v>
      </c>
      <c r="L1778" s="248"/>
      <c r="M1778" s="202"/>
      <c r="N1778" s="178">
        <v>5</v>
      </c>
      <c r="O1778" s="163"/>
      <c r="P1778" s="163"/>
      <c r="Q1778" s="163" t="s">
        <v>21</v>
      </c>
      <c r="R1778" s="155" t="s">
        <v>934</v>
      </c>
      <c r="S1778" s="163" t="s">
        <v>32</v>
      </c>
      <c r="T1778" s="163">
        <v>3</v>
      </c>
      <c r="U1778" s="206">
        <v>5427342.4799999995</v>
      </c>
    </row>
    <row r="1779" spans="1:21" ht="16.5" customHeight="1">
      <c r="A1779" s="233"/>
      <c r="B1779" s="239"/>
      <c r="C1779" s="178">
        <v>6</v>
      </c>
      <c r="D1779" s="163" t="s">
        <v>935</v>
      </c>
      <c r="E1779" s="163"/>
      <c r="F1779" s="163" t="s">
        <v>21</v>
      </c>
      <c r="G1779" s="155" t="s">
        <v>936</v>
      </c>
      <c r="H1779" s="163" t="s">
        <v>32</v>
      </c>
      <c r="I1779" s="163">
        <v>1</v>
      </c>
      <c r="J1779" s="206">
        <v>6677593</v>
      </c>
      <c r="K1779" s="158">
        <f t="shared" si="162"/>
        <v>6677593</v>
      </c>
      <c r="L1779" s="248"/>
      <c r="M1779" s="202"/>
      <c r="N1779" s="178">
        <v>6</v>
      </c>
      <c r="O1779" s="163" t="s">
        <v>937</v>
      </c>
      <c r="P1779" s="163"/>
      <c r="Q1779" s="163" t="s">
        <v>21</v>
      </c>
      <c r="R1779" s="155" t="s">
        <v>938</v>
      </c>
      <c r="S1779" s="163" t="s">
        <v>32</v>
      </c>
      <c r="T1779" s="163">
        <v>1</v>
      </c>
      <c r="U1779" s="206">
        <v>6408335.6399999997</v>
      </c>
    </row>
    <row r="1780" spans="1:21" ht="16.5" customHeight="1">
      <c r="A1780" s="233"/>
      <c r="B1780" s="239"/>
      <c r="C1780" s="629" t="s">
        <v>41</v>
      </c>
      <c r="D1780" s="630"/>
      <c r="E1780" s="630"/>
      <c r="F1780" s="630"/>
      <c r="G1780" s="630"/>
      <c r="H1780" s="631"/>
      <c r="I1780" s="161"/>
      <c r="J1780" s="206"/>
      <c r="K1780" s="255">
        <f>SUM(K1777:K1779)</f>
        <v>34173819</v>
      </c>
      <c r="L1780" s="248"/>
      <c r="M1780" s="202"/>
      <c r="N1780" s="629" t="s">
        <v>41</v>
      </c>
      <c r="O1780" s="630"/>
      <c r="P1780" s="630"/>
      <c r="Q1780" s="630"/>
      <c r="R1780" s="630"/>
      <c r="S1780" s="631"/>
      <c r="T1780" s="161"/>
      <c r="U1780" s="206"/>
    </row>
    <row r="1781" spans="1:21" ht="16.5" customHeight="1">
      <c r="A1781" s="233"/>
      <c r="B1781" s="239"/>
      <c r="C1781" s="324">
        <v>7</v>
      </c>
      <c r="D1781" s="159" t="s">
        <v>871</v>
      </c>
      <c r="E1781" s="159" t="s">
        <v>21</v>
      </c>
      <c r="F1781" s="159"/>
      <c r="G1781" s="159" t="s">
        <v>872</v>
      </c>
      <c r="H1781" s="159"/>
      <c r="I1781" s="159"/>
      <c r="J1781" s="214"/>
      <c r="K1781" s="250"/>
      <c r="L1781" s="248"/>
      <c r="M1781" s="202"/>
      <c r="N1781" s="324">
        <v>8</v>
      </c>
      <c r="O1781" s="159" t="s">
        <v>939</v>
      </c>
      <c r="P1781" s="159" t="s">
        <v>21</v>
      </c>
      <c r="Q1781" s="159"/>
      <c r="R1781" s="159" t="s">
        <v>192</v>
      </c>
      <c r="S1781" s="159"/>
      <c r="T1781" s="159"/>
      <c r="U1781" s="214"/>
    </row>
    <row r="1782" spans="1:21" ht="16.5" customHeight="1">
      <c r="A1782" s="233"/>
      <c r="B1782" s="239"/>
      <c r="C1782" s="220">
        <v>8</v>
      </c>
      <c r="D1782" s="163" t="s">
        <v>940</v>
      </c>
      <c r="E1782" s="163"/>
      <c r="F1782" s="163" t="s">
        <v>21</v>
      </c>
      <c r="G1782" s="155" t="s">
        <v>874</v>
      </c>
      <c r="H1782" s="163" t="s">
        <v>32</v>
      </c>
      <c r="I1782" s="163">
        <v>3</v>
      </c>
      <c r="J1782" s="206">
        <v>3830360</v>
      </c>
      <c r="K1782" s="158">
        <f t="shared" ref="K1782:K1788" si="163">I1782*J1782</f>
        <v>11491080</v>
      </c>
      <c r="L1782" s="248"/>
      <c r="M1782" s="202"/>
      <c r="N1782" s="220">
        <v>9</v>
      </c>
      <c r="O1782" s="163" t="s">
        <v>875</v>
      </c>
      <c r="P1782" s="163"/>
      <c r="Q1782" s="163" t="s">
        <v>21</v>
      </c>
      <c r="R1782" s="155" t="s">
        <v>876</v>
      </c>
      <c r="S1782" s="163" t="s">
        <v>146</v>
      </c>
      <c r="T1782" s="163">
        <v>3</v>
      </c>
      <c r="U1782" s="206">
        <v>3675910</v>
      </c>
    </row>
    <row r="1783" spans="1:21" ht="16.5" customHeight="1">
      <c r="A1783" s="233"/>
      <c r="B1783" s="239"/>
      <c r="C1783" s="220">
        <v>9</v>
      </c>
      <c r="D1783" s="163" t="s">
        <v>873</v>
      </c>
      <c r="E1783" s="163"/>
      <c r="F1783" s="163" t="s">
        <v>21</v>
      </c>
      <c r="G1783" s="155" t="s">
        <v>874</v>
      </c>
      <c r="H1783" s="163" t="s">
        <v>32</v>
      </c>
      <c r="I1783" s="163">
        <v>2</v>
      </c>
      <c r="J1783" s="206">
        <v>1909823</v>
      </c>
      <c r="K1783" s="158">
        <f t="shared" si="163"/>
        <v>3819646</v>
      </c>
      <c r="L1783" s="248"/>
      <c r="M1783" s="202"/>
      <c r="N1783" s="220">
        <v>10</v>
      </c>
      <c r="O1783" s="163" t="s">
        <v>941</v>
      </c>
      <c r="P1783" s="163"/>
      <c r="Q1783" s="163" t="s">
        <v>21</v>
      </c>
      <c r="R1783" s="155" t="s">
        <v>942</v>
      </c>
      <c r="S1783" s="163" t="s">
        <v>146</v>
      </c>
      <c r="T1783" s="163">
        <v>2</v>
      </c>
      <c r="U1783" s="206">
        <v>1979763.3333333333</v>
      </c>
    </row>
    <row r="1784" spans="1:21" ht="16.5" customHeight="1">
      <c r="A1784" s="233"/>
      <c r="B1784" s="239"/>
      <c r="C1784" s="220">
        <v>10</v>
      </c>
      <c r="D1784" s="163" t="s">
        <v>877</v>
      </c>
      <c r="E1784" s="163"/>
      <c r="F1784" s="163" t="s">
        <v>21</v>
      </c>
      <c r="G1784" s="155" t="s">
        <v>874</v>
      </c>
      <c r="H1784" s="163" t="s">
        <v>32</v>
      </c>
      <c r="I1784" s="163">
        <v>1</v>
      </c>
      <c r="J1784" s="206">
        <v>1516818</v>
      </c>
      <c r="K1784" s="158">
        <f t="shared" si="163"/>
        <v>1516818</v>
      </c>
      <c r="L1784" s="248"/>
      <c r="M1784" s="202"/>
      <c r="N1784" s="220">
        <v>11</v>
      </c>
      <c r="O1784" s="163" t="s">
        <v>943</v>
      </c>
      <c r="P1784" s="163"/>
      <c r="Q1784" s="163" t="s">
        <v>21</v>
      </c>
      <c r="R1784" s="155" t="s">
        <v>944</v>
      </c>
      <c r="S1784" s="163" t="s">
        <v>146</v>
      </c>
      <c r="T1784" s="163">
        <v>1</v>
      </c>
      <c r="U1784" s="206">
        <v>1194267.0752131217</v>
      </c>
    </row>
    <row r="1785" spans="1:21" ht="16.5" customHeight="1">
      <c r="A1785" s="233"/>
      <c r="B1785" s="239"/>
      <c r="C1785" s="220">
        <v>11</v>
      </c>
      <c r="D1785" s="163" t="s">
        <v>883</v>
      </c>
      <c r="E1785" s="163"/>
      <c r="F1785" s="163" t="s">
        <v>21</v>
      </c>
      <c r="G1785" s="155" t="s">
        <v>874</v>
      </c>
      <c r="H1785" s="163" t="s">
        <v>32</v>
      </c>
      <c r="I1785" s="163">
        <v>6</v>
      </c>
      <c r="J1785" s="206">
        <v>1428753</v>
      </c>
      <c r="K1785" s="158">
        <f t="shared" si="163"/>
        <v>8572518</v>
      </c>
      <c r="L1785" s="248"/>
      <c r="M1785" s="202"/>
      <c r="N1785" s="220">
        <v>12</v>
      </c>
      <c r="O1785" s="163" t="s">
        <v>945</v>
      </c>
      <c r="P1785" s="163"/>
      <c r="Q1785" s="163" t="s">
        <v>21</v>
      </c>
      <c r="R1785" s="155" t="s">
        <v>946</v>
      </c>
      <c r="S1785" s="163" t="s">
        <v>146</v>
      </c>
      <c r="T1785" s="163">
        <v>6</v>
      </c>
      <c r="U1785" s="206">
        <v>885928.08244307758</v>
      </c>
    </row>
    <row r="1786" spans="1:21" ht="16.5" customHeight="1">
      <c r="A1786" s="233"/>
      <c r="B1786" s="239"/>
      <c r="C1786" s="220">
        <v>12</v>
      </c>
      <c r="D1786" s="163" t="s">
        <v>560</v>
      </c>
      <c r="E1786" s="163"/>
      <c r="F1786" s="163" t="s">
        <v>21</v>
      </c>
      <c r="G1786" s="155" t="s">
        <v>561</v>
      </c>
      <c r="H1786" s="163" t="s">
        <v>32</v>
      </c>
      <c r="I1786" s="163">
        <v>1</v>
      </c>
      <c r="J1786" s="206">
        <v>3348000</v>
      </c>
      <c r="K1786" s="158">
        <f t="shared" si="163"/>
        <v>3348000</v>
      </c>
      <c r="L1786" s="248"/>
      <c r="M1786" s="202"/>
      <c r="N1786" s="220">
        <v>13</v>
      </c>
      <c r="O1786" s="163" t="s">
        <v>560</v>
      </c>
      <c r="P1786" s="163"/>
      <c r="Q1786" s="163" t="s">
        <v>21</v>
      </c>
      <c r="R1786" s="155" t="s">
        <v>561</v>
      </c>
      <c r="S1786" s="163" t="s">
        <v>32</v>
      </c>
      <c r="T1786" s="163">
        <v>1</v>
      </c>
      <c r="U1786" s="206">
        <v>2376656.1</v>
      </c>
    </row>
    <row r="1787" spans="1:21" ht="16.5" customHeight="1">
      <c r="A1787" s="233"/>
      <c r="B1787" s="239"/>
      <c r="C1787" s="220">
        <v>13</v>
      </c>
      <c r="D1787" s="163" t="s">
        <v>947</v>
      </c>
      <c r="E1787" s="163"/>
      <c r="F1787" s="163" t="s">
        <v>21</v>
      </c>
      <c r="G1787" s="155" t="s">
        <v>948</v>
      </c>
      <c r="H1787" s="163" t="s">
        <v>32</v>
      </c>
      <c r="I1787" s="163">
        <v>1</v>
      </c>
      <c r="J1787" s="206">
        <v>579427</v>
      </c>
      <c r="K1787" s="158">
        <f t="shared" si="163"/>
        <v>579427</v>
      </c>
      <c r="L1787" s="248"/>
      <c r="M1787" s="202"/>
      <c r="N1787" s="220">
        <v>14</v>
      </c>
      <c r="O1787" s="163" t="s">
        <v>949</v>
      </c>
      <c r="P1787" s="163"/>
      <c r="Q1787" s="163" t="s">
        <v>21</v>
      </c>
      <c r="R1787" s="155" t="s">
        <v>948</v>
      </c>
      <c r="S1787" s="163" t="s">
        <v>146</v>
      </c>
      <c r="T1787" s="163">
        <v>1</v>
      </c>
      <c r="U1787" s="206">
        <v>565179</v>
      </c>
    </row>
    <row r="1788" spans="1:21" ht="16.5" customHeight="1">
      <c r="A1788" s="233"/>
      <c r="B1788" s="239"/>
      <c r="C1788" s="220">
        <v>14</v>
      </c>
      <c r="D1788" s="163" t="s">
        <v>950</v>
      </c>
      <c r="E1788" s="163"/>
      <c r="F1788" s="163" t="s">
        <v>21</v>
      </c>
      <c r="G1788" s="155" t="s">
        <v>951</v>
      </c>
      <c r="H1788" s="163" t="s">
        <v>32</v>
      </c>
      <c r="I1788" s="163">
        <v>1</v>
      </c>
      <c r="J1788" s="206">
        <v>1072879</v>
      </c>
      <c r="K1788" s="158">
        <f t="shared" si="163"/>
        <v>1072879</v>
      </c>
      <c r="L1788" s="248"/>
      <c r="M1788" s="202"/>
      <c r="N1788" s="220">
        <v>15</v>
      </c>
      <c r="O1788" s="163" t="s">
        <v>950</v>
      </c>
      <c r="P1788" s="163"/>
      <c r="Q1788" s="163" t="s">
        <v>21</v>
      </c>
      <c r="R1788" s="155" t="s">
        <v>951</v>
      </c>
      <c r="S1788" s="163" t="s">
        <v>32</v>
      </c>
      <c r="T1788" s="163">
        <v>1</v>
      </c>
      <c r="U1788" s="206">
        <v>858303</v>
      </c>
    </row>
    <row r="1789" spans="1:21" ht="16.5" customHeight="1">
      <c r="A1789" s="233"/>
      <c r="B1789" s="239"/>
      <c r="C1789" s="629" t="s">
        <v>861</v>
      </c>
      <c r="D1789" s="630"/>
      <c r="E1789" s="630"/>
      <c r="F1789" s="630"/>
      <c r="G1789" s="630"/>
      <c r="H1789" s="631"/>
      <c r="I1789" s="161"/>
      <c r="J1789" s="206"/>
      <c r="K1789" s="255">
        <f>SUM(K1782:K1788)</f>
        <v>30400368</v>
      </c>
      <c r="L1789" s="248"/>
      <c r="M1789" s="202"/>
      <c r="N1789" s="629" t="s">
        <v>861</v>
      </c>
      <c r="O1789" s="630"/>
      <c r="P1789" s="630"/>
      <c r="Q1789" s="630"/>
      <c r="R1789" s="630"/>
      <c r="S1789" s="631"/>
      <c r="T1789" s="161"/>
      <c r="U1789" s="206"/>
    </row>
    <row r="1790" spans="1:21" ht="16.5" customHeight="1">
      <c r="A1790" s="233"/>
      <c r="B1790" s="239"/>
      <c r="C1790" s="324">
        <v>15</v>
      </c>
      <c r="D1790" s="249" t="s">
        <v>743</v>
      </c>
      <c r="E1790" s="159" t="s">
        <v>21</v>
      </c>
      <c r="F1790" s="159"/>
      <c r="G1790" s="159" t="s">
        <v>133</v>
      </c>
      <c r="H1790" s="159"/>
      <c r="I1790" s="159"/>
      <c r="J1790" s="214"/>
      <c r="K1790" s="250"/>
      <c r="L1790" s="248"/>
      <c r="M1790" s="202"/>
      <c r="N1790" s="324">
        <v>16</v>
      </c>
      <c r="O1790" s="249"/>
      <c r="P1790" s="159" t="s">
        <v>21</v>
      </c>
      <c r="Q1790" s="159"/>
      <c r="R1790" s="159" t="s">
        <v>952</v>
      </c>
      <c r="S1790" s="159"/>
      <c r="T1790" s="159"/>
      <c r="U1790" s="214"/>
    </row>
    <row r="1791" spans="1:21" ht="16.5" customHeight="1">
      <c r="A1791" s="233"/>
      <c r="B1791" s="243"/>
      <c r="C1791" s="220">
        <v>16</v>
      </c>
      <c r="D1791" s="325" t="s">
        <v>581</v>
      </c>
      <c r="E1791" s="163"/>
      <c r="F1791" s="163" t="s">
        <v>21</v>
      </c>
      <c r="G1791" s="155" t="s">
        <v>582</v>
      </c>
      <c r="H1791" s="163" t="s">
        <v>32</v>
      </c>
      <c r="I1791" s="163">
        <v>1</v>
      </c>
      <c r="J1791" s="206">
        <v>13122311</v>
      </c>
      <c r="K1791" s="158">
        <f t="shared" ref="K1791:K1792" si="164">I1791*J1791</f>
        <v>13122311</v>
      </c>
      <c r="L1791" s="248"/>
      <c r="M1791" s="202"/>
      <c r="N1791" s="220">
        <v>17</v>
      </c>
      <c r="O1791" s="325" t="s">
        <v>899</v>
      </c>
      <c r="P1791" s="163"/>
      <c r="Q1791" s="163" t="s">
        <v>21</v>
      </c>
      <c r="R1791" s="155" t="s">
        <v>900</v>
      </c>
      <c r="S1791" s="163" t="s">
        <v>32</v>
      </c>
      <c r="T1791" s="163">
        <v>1</v>
      </c>
      <c r="U1791" s="206">
        <v>16184000</v>
      </c>
    </row>
    <row r="1792" spans="1:21" ht="16.5" customHeight="1">
      <c r="A1792" s="233"/>
      <c r="B1792" s="243"/>
      <c r="C1792" s="220">
        <v>17</v>
      </c>
      <c r="D1792" s="164" t="s">
        <v>907</v>
      </c>
      <c r="E1792" s="163"/>
      <c r="F1792" s="163" t="s">
        <v>21</v>
      </c>
      <c r="G1792" s="155" t="s">
        <v>908</v>
      </c>
      <c r="H1792" s="163" t="s">
        <v>32</v>
      </c>
      <c r="I1792" s="163">
        <v>1</v>
      </c>
      <c r="J1792" s="206">
        <v>40260716</v>
      </c>
      <c r="K1792" s="158">
        <f t="shared" si="164"/>
        <v>40260716</v>
      </c>
      <c r="L1792" s="248"/>
      <c r="M1792" s="202"/>
      <c r="N1792" s="220">
        <v>18</v>
      </c>
      <c r="O1792" s="164" t="s">
        <v>909</v>
      </c>
      <c r="P1792" s="163"/>
      <c r="Q1792" s="163" t="s">
        <v>21</v>
      </c>
      <c r="R1792" s="155" t="s">
        <v>953</v>
      </c>
      <c r="S1792" s="163" t="s">
        <v>32</v>
      </c>
      <c r="T1792" s="163">
        <v>1</v>
      </c>
      <c r="U1792" s="206">
        <v>38637299.609999992</v>
      </c>
    </row>
    <row r="1793" spans="1:21" ht="16.5" customHeight="1">
      <c r="A1793" s="233"/>
      <c r="B1793" s="239"/>
      <c r="C1793" s="629" t="s">
        <v>861</v>
      </c>
      <c r="D1793" s="630"/>
      <c r="E1793" s="630"/>
      <c r="F1793" s="630"/>
      <c r="G1793" s="630"/>
      <c r="H1793" s="631"/>
      <c r="I1793" s="161"/>
      <c r="J1793" s="206"/>
      <c r="K1793" s="255">
        <f>SUM(K1791:K1792)</f>
        <v>53383027</v>
      </c>
      <c r="L1793" s="248"/>
      <c r="M1793" s="202"/>
      <c r="N1793" s="629" t="s">
        <v>861</v>
      </c>
      <c r="O1793" s="630"/>
      <c r="P1793" s="630"/>
      <c r="Q1793" s="630"/>
      <c r="R1793" s="630"/>
      <c r="S1793" s="631"/>
      <c r="T1793" s="161"/>
      <c r="U1793" s="206"/>
    </row>
    <row r="1794" spans="1:21" ht="16.5" customHeight="1">
      <c r="A1794" s="233"/>
      <c r="B1794" s="239"/>
      <c r="C1794" s="632" t="s">
        <v>52</v>
      </c>
      <c r="D1794" s="633"/>
      <c r="E1794" s="633"/>
      <c r="F1794" s="633"/>
      <c r="G1794" s="633"/>
      <c r="H1794" s="633"/>
      <c r="I1794" s="633"/>
      <c r="J1794" s="634"/>
      <c r="K1794" s="256">
        <f>ROUND(K1775+K1780+K1793+K1789,0)</f>
        <v>215125400</v>
      </c>
      <c r="L1794" s="248"/>
      <c r="M1794" s="202"/>
      <c r="N1794" s="632" t="s">
        <v>52</v>
      </c>
      <c r="O1794" s="633"/>
      <c r="P1794" s="633"/>
      <c r="Q1794" s="633"/>
      <c r="R1794" s="633"/>
      <c r="S1794" s="633"/>
      <c r="T1794" s="633"/>
      <c r="U1794" s="634"/>
    </row>
    <row r="1795" spans="1:21" ht="16.5" customHeight="1">
      <c r="A1795" s="233"/>
      <c r="B1795" s="239"/>
      <c r="C1795" s="257"/>
      <c r="D1795" s="257"/>
      <c r="E1795" s="257"/>
      <c r="F1795" s="257"/>
      <c r="G1795" s="257"/>
      <c r="H1795" s="257"/>
      <c r="I1795" s="257"/>
      <c r="J1795" s="257"/>
      <c r="K1795" s="258"/>
      <c r="L1795" s="248"/>
      <c r="M1795" s="202"/>
      <c r="N1795" s="257"/>
      <c r="O1795" s="257"/>
      <c r="P1795" s="257"/>
      <c r="Q1795" s="257"/>
      <c r="R1795" s="257"/>
      <c r="S1795" s="257"/>
      <c r="T1795" s="257"/>
      <c r="U1795" s="257"/>
    </row>
    <row r="1796" spans="1:21" ht="16.5" customHeight="1">
      <c r="A1796" s="233"/>
      <c r="B1796" s="247">
        <v>31</v>
      </c>
      <c r="C1796" s="647" t="s">
        <v>954</v>
      </c>
      <c r="D1796" s="633"/>
      <c r="E1796" s="633"/>
      <c r="F1796" s="633"/>
      <c r="G1796" s="633"/>
      <c r="H1796" s="633"/>
      <c r="I1796" s="633"/>
      <c r="J1796" s="633"/>
      <c r="K1796" s="633"/>
      <c r="L1796" s="248"/>
      <c r="M1796" s="202"/>
      <c r="N1796" s="647" t="s">
        <v>954</v>
      </c>
      <c r="O1796" s="633"/>
      <c r="P1796" s="633"/>
      <c r="Q1796" s="633"/>
      <c r="R1796" s="633"/>
      <c r="S1796" s="633"/>
      <c r="T1796" s="633"/>
      <c r="U1796" s="633"/>
    </row>
    <row r="1797" spans="1:21" ht="16.5" customHeight="1">
      <c r="A1797" s="233"/>
      <c r="B1797" s="239"/>
      <c r="C1797" s="644" t="s">
        <v>10</v>
      </c>
      <c r="D1797" s="645"/>
      <c r="E1797" s="645"/>
      <c r="F1797" s="645"/>
      <c r="G1797" s="645"/>
      <c r="H1797" s="645"/>
      <c r="I1797" s="645"/>
      <c r="J1797" s="645"/>
      <c r="K1797" s="646"/>
      <c r="L1797" s="248"/>
      <c r="M1797" s="202"/>
      <c r="N1797" s="644" t="s">
        <v>10</v>
      </c>
      <c r="O1797" s="645"/>
      <c r="P1797" s="645"/>
      <c r="Q1797" s="645"/>
      <c r="R1797" s="645"/>
      <c r="S1797" s="645"/>
      <c r="T1797" s="645"/>
      <c r="U1797" s="646"/>
    </row>
    <row r="1798" spans="1:21" ht="16.5" customHeight="1">
      <c r="A1798" s="233"/>
      <c r="B1798" s="239"/>
      <c r="C1798" s="641" t="s">
        <v>11</v>
      </c>
      <c r="D1798" s="635" t="s">
        <v>12</v>
      </c>
      <c r="E1798" s="637" t="s">
        <v>13</v>
      </c>
      <c r="F1798" s="638"/>
      <c r="G1798" s="641" t="s">
        <v>14</v>
      </c>
      <c r="H1798" s="635" t="s">
        <v>15</v>
      </c>
      <c r="I1798" s="635" t="s">
        <v>16</v>
      </c>
      <c r="J1798" s="643" t="s">
        <v>17</v>
      </c>
      <c r="K1798" s="648" t="s">
        <v>18</v>
      </c>
      <c r="L1798" s="248"/>
      <c r="M1798" s="202"/>
      <c r="N1798" s="641" t="s">
        <v>11</v>
      </c>
      <c r="O1798" s="635" t="s">
        <v>12</v>
      </c>
      <c r="P1798" s="637" t="s">
        <v>13</v>
      </c>
      <c r="Q1798" s="638"/>
      <c r="R1798" s="641" t="s">
        <v>14</v>
      </c>
      <c r="S1798" s="635" t="s">
        <v>15</v>
      </c>
      <c r="T1798" s="635" t="s">
        <v>16</v>
      </c>
      <c r="U1798" s="643" t="s">
        <v>17</v>
      </c>
    </row>
    <row r="1799" spans="1:21" ht="16.5" customHeight="1">
      <c r="A1799" s="233"/>
      <c r="B1799" s="239"/>
      <c r="C1799" s="642"/>
      <c r="D1799" s="636"/>
      <c r="E1799" s="154" t="s">
        <v>19</v>
      </c>
      <c r="F1799" s="154" t="s">
        <v>20</v>
      </c>
      <c r="G1799" s="642"/>
      <c r="H1799" s="636"/>
      <c r="I1799" s="636"/>
      <c r="J1799" s="636"/>
      <c r="K1799" s="649"/>
      <c r="L1799" s="248"/>
      <c r="M1799" s="202"/>
      <c r="N1799" s="642"/>
      <c r="O1799" s="636"/>
      <c r="P1799" s="154" t="s">
        <v>19</v>
      </c>
      <c r="Q1799" s="154" t="s">
        <v>20</v>
      </c>
      <c r="R1799" s="642"/>
      <c r="S1799" s="636"/>
      <c r="T1799" s="636"/>
      <c r="U1799" s="636"/>
    </row>
    <row r="1800" spans="1:21" ht="16.5" customHeight="1">
      <c r="A1800" s="233"/>
      <c r="B1800" s="239"/>
      <c r="C1800" s="159">
        <v>1</v>
      </c>
      <c r="D1800" s="159" t="s">
        <v>336</v>
      </c>
      <c r="E1800" s="159" t="s">
        <v>21</v>
      </c>
      <c r="F1800" s="159"/>
      <c r="G1800" s="159" t="s">
        <v>337</v>
      </c>
      <c r="H1800" s="159"/>
      <c r="I1800" s="159"/>
      <c r="J1800" s="159"/>
      <c r="K1800" s="250"/>
      <c r="L1800" s="248"/>
      <c r="M1800" s="202"/>
      <c r="N1800" s="159">
        <v>1</v>
      </c>
      <c r="O1800" s="159">
        <v>4</v>
      </c>
      <c r="P1800" s="159" t="s">
        <v>21</v>
      </c>
      <c r="Q1800" s="159"/>
      <c r="R1800" s="159" t="s">
        <v>227</v>
      </c>
      <c r="S1800" s="159"/>
      <c r="T1800" s="159"/>
      <c r="U1800" s="159"/>
    </row>
    <row r="1801" spans="1:21" ht="16.5" customHeight="1">
      <c r="A1801" s="233"/>
      <c r="B1801" s="239"/>
      <c r="C1801" s="163">
        <v>2</v>
      </c>
      <c r="D1801" s="163" t="s">
        <v>338</v>
      </c>
      <c r="E1801" s="163"/>
      <c r="F1801" s="163" t="s">
        <v>21</v>
      </c>
      <c r="G1801" s="155" t="s">
        <v>339</v>
      </c>
      <c r="H1801" s="163" t="s">
        <v>73</v>
      </c>
      <c r="I1801" s="163">
        <v>16.420000000000002</v>
      </c>
      <c r="J1801" s="206">
        <v>8298</v>
      </c>
      <c r="K1801" s="158">
        <f>I1801*J1801</f>
        <v>136253.16</v>
      </c>
      <c r="L1801" s="248"/>
      <c r="M1801" s="202"/>
      <c r="N1801" s="163">
        <v>2</v>
      </c>
      <c r="O1801" s="163">
        <v>4.0999999999999996</v>
      </c>
      <c r="P1801" s="163"/>
      <c r="Q1801" s="163" t="s">
        <v>21</v>
      </c>
      <c r="R1801" s="155" t="s">
        <v>688</v>
      </c>
      <c r="S1801" s="163" t="s">
        <v>73</v>
      </c>
      <c r="T1801" s="163">
        <v>16.420000000000002</v>
      </c>
      <c r="U1801" s="206">
        <v>13594</v>
      </c>
    </row>
    <row r="1802" spans="1:21" ht="21" customHeight="1">
      <c r="A1802" s="233"/>
      <c r="B1802" s="239"/>
      <c r="C1802" s="159">
        <v>3</v>
      </c>
      <c r="D1802" s="159" t="s">
        <v>68</v>
      </c>
      <c r="E1802" s="159"/>
      <c r="F1802" s="159"/>
      <c r="G1802" s="197" t="s">
        <v>69</v>
      </c>
      <c r="H1802" s="159"/>
      <c r="I1802" s="159"/>
      <c r="J1802" s="159"/>
      <c r="K1802" s="250"/>
      <c r="L1802" s="248"/>
      <c r="M1802" s="202"/>
      <c r="N1802" s="302">
        <v>3</v>
      </c>
      <c r="O1802" s="302"/>
      <c r="P1802" s="302"/>
      <c r="Q1802" s="302"/>
      <c r="R1802" s="193" t="s">
        <v>663</v>
      </c>
      <c r="S1802" s="302"/>
      <c r="T1802" s="302"/>
      <c r="U1802" s="302"/>
    </row>
    <row r="1803" spans="1:21" ht="28.5" customHeight="1">
      <c r="A1803" s="233"/>
      <c r="B1803" s="239"/>
      <c r="C1803" s="163">
        <v>4</v>
      </c>
      <c r="D1803" s="163" t="s">
        <v>71</v>
      </c>
      <c r="E1803" s="163"/>
      <c r="F1803" s="163" t="s">
        <v>21</v>
      </c>
      <c r="G1803" s="155" t="s">
        <v>72</v>
      </c>
      <c r="H1803" s="163" t="s">
        <v>73</v>
      </c>
      <c r="I1803" s="163">
        <v>40.499999999999908</v>
      </c>
      <c r="J1803" s="206">
        <v>13594</v>
      </c>
      <c r="K1803" s="158">
        <f>I1803*J1803</f>
        <v>550556.99999999872</v>
      </c>
      <c r="L1803" s="248"/>
      <c r="M1803" s="202"/>
      <c r="N1803" s="163">
        <v>4</v>
      </c>
      <c r="O1803" s="163">
        <v>4.0999999999999996</v>
      </c>
      <c r="P1803" s="163"/>
      <c r="Q1803" s="163" t="s">
        <v>21</v>
      </c>
      <c r="R1803" s="155" t="s">
        <v>464</v>
      </c>
      <c r="S1803" s="163" t="s">
        <v>73</v>
      </c>
      <c r="T1803" s="163">
        <v>40.499999999999908</v>
      </c>
      <c r="U1803" s="206">
        <v>19283</v>
      </c>
    </row>
    <row r="1804" spans="1:21" ht="16.5" customHeight="1">
      <c r="A1804" s="233"/>
      <c r="B1804" s="239"/>
      <c r="C1804" s="629" t="s">
        <v>41</v>
      </c>
      <c r="D1804" s="630"/>
      <c r="E1804" s="630"/>
      <c r="F1804" s="630"/>
      <c r="G1804" s="630"/>
      <c r="H1804" s="631"/>
      <c r="I1804" s="161"/>
      <c r="J1804" s="162"/>
      <c r="K1804" s="255">
        <f>SUM(K1801:K1803)</f>
        <v>686810.15999999875</v>
      </c>
      <c r="L1804" s="248"/>
      <c r="M1804" s="202"/>
      <c r="N1804" s="629" t="s">
        <v>41</v>
      </c>
      <c r="O1804" s="630"/>
      <c r="P1804" s="630"/>
      <c r="Q1804" s="630"/>
      <c r="R1804" s="630"/>
      <c r="S1804" s="631"/>
      <c r="T1804" s="161"/>
      <c r="U1804" s="162"/>
    </row>
    <row r="1805" spans="1:21" ht="15.75" customHeight="1">
      <c r="A1805" s="233"/>
      <c r="B1805" s="239"/>
      <c r="C1805" s="159">
        <v>5</v>
      </c>
      <c r="D1805" s="159">
        <v>2.2000000000000002</v>
      </c>
      <c r="E1805" s="159" t="s">
        <v>21</v>
      </c>
      <c r="F1805" s="159"/>
      <c r="G1805" s="159" t="s">
        <v>183</v>
      </c>
      <c r="H1805" s="159"/>
      <c r="I1805" s="159"/>
      <c r="J1805" s="214"/>
      <c r="K1805" s="250"/>
      <c r="L1805" s="248"/>
      <c r="M1805" s="202"/>
      <c r="N1805" s="159">
        <v>5</v>
      </c>
      <c r="O1805" s="159"/>
      <c r="P1805" s="159" t="s">
        <v>21</v>
      </c>
      <c r="Q1805" s="159"/>
      <c r="R1805" s="159" t="s">
        <v>22</v>
      </c>
      <c r="S1805" s="159"/>
      <c r="T1805" s="159"/>
      <c r="U1805" s="214"/>
    </row>
    <row r="1806" spans="1:21" ht="34.5" customHeight="1">
      <c r="A1806" s="233"/>
      <c r="B1806" s="239"/>
      <c r="C1806" s="163">
        <v>6</v>
      </c>
      <c r="D1806" s="163" t="s">
        <v>83</v>
      </c>
      <c r="E1806" s="163"/>
      <c r="F1806" s="163" t="s">
        <v>21</v>
      </c>
      <c r="G1806" s="155" t="s">
        <v>84</v>
      </c>
      <c r="H1806" s="163" t="s">
        <v>85</v>
      </c>
      <c r="I1806" s="163">
        <v>42.07</v>
      </c>
      <c r="J1806" s="206">
        <v>20619</v>
      </c>
      <c r="K1806" s="158">
        <f t="shared" ref="K1806:K1808" si="165">I1806*J1806</f>
        <v>867441.33</v>
      </c>
      <c r="L1806" s="248"/>
      <c r="M1806" s="202"/>
      <c r="N1806" s="163">
        <v>6</v>
      </c>
      <c r="O1806" s="163" t="s">
        <v>86</v>
      </c>
      <c r="P1806" s="163"/>
      <c r="Q1806" s="163" t="s">
        <v>21</v>
      </c>
      <c r="R1806" s="155" t="s">
        <v>84</v>
      </c>
      <c r="S1806" s="163" t="s">
        <v>88</v>
      </c>
      <c r="T1806" s="163">
        <v>42.07</v>
      </c>
      <c r="U1806" s="206">
        <v>20619</v>
      </c>
    </row>
    <row r="1807" spans="1:21" ht="34.5" customHeight="1">
      <c r="A1807" s="233"/>
      <c r="B1807" s="243"/>
      <c r="C1807" s="163">
        <v>7</v>
      </c>
      <c r="D1807" s="163" t="s">
        <v>472</v>
      </c>
      <c r="E1807" s="163"/>
      <c r="F1807" s="163" t="s">
        <v>21</v>
      </c>
      <c r="G1807" s="155" t="s">
        <v>473</v>
      </c>
      <c r="H1807" s="163" t="s">
        <v>85</v>
      </c>
      <c r="I1807" s="163">
        <v>1.9124999999999999</v>
      </c>
      <c r="J1807" s="206">
        <v>109981</v>
      </c>
      <c r="K1807" s="158">
        <f t="shared" si="165"/>
        <v>210338.66249999998</v>
      </c>
      <c r="L1807" s="248"/>
      <c r="M1807" s="202"/>
      <c r="N1807" s="220"/>
      <c r="O1807" s="182"/>
      <c r="P1807" s="182"/>
      <c r="Q1807" s="182"/>
      <c r="R1807" s="160"/>
      <c r="S1807" s="253"/>
      <c r="T1807" s="163"/>
      <c r="U1807" s="206"/>
    </row>
    <row r="1808" spans="1:21" ht="34.5" customHeight="1">
      <c r="A1808" s="233"/>
      <c r="B1808" s="243"/>
      <c r="C1808" s="163">
        <v>8</v>
      </c>
      <c r="D1808" s="163" t="s">
        <v>470</v>
      </c>
      <c r="E1808" s="163"/>
      <c r="F1808" s="163" t="s">
        <v>21</v>
      </c>
      <c r="G1808" s="155" t="s">
        <v>471</v>
      </c>
      <c r="H1808" s="163" t="s">
        <v>85</v>
      </c>
      <c r="I1808" s="163">
        <v>1.9124999999999999</v>
      </c>
      <c r="J1808" s="206">
        <v>113900</v>
      </c>
      <c r="K1808" s="158">
        <f t="shared" si="165"/>
        <v>217833.74999999997</v>
      </c>
      <c r="L1808" s="248"/>
      <c r="M1808" s="202"/>
      <c r="N1808" s="220"/>
      <c r="O1808" s="182"/>
      <c r="P1808" s="182"/>
      <c r="Q1808" s="182"/>
      <c r="R1808" s="160"/>
      <c r="S1808" s="253"/>
      <c r="T1808" s="163"/>
      <c r="U1808" s="206"/>
    </row>
    <row r="1809" spans="1:21" ht="16.5" customHeight="1">
      <c r="A1809" s="233"/>
      <c r="B1809" s="239"/>
      <c r="C1809" s="629" t="s">
        <v>41</v>
      </c>
      <c r="D1809" s="630"/>
      <c r="E1809" s="630"/>
      <c r="F1809" s="630"/>
      <c r="G1809" s="630"/>
      <c r="H1809" s="631"/>
      <c r="I1809" s="161"/>
      <c r="J1809" s="162"/>
      <c r="K1809" s="255">
        <f>SUM(K1806:K1808)</f>
        <v>1295613.7424999999</v>
      </c>
      <c r="L1809" s="248"/>
      <c r="M1809" s="202"/>
      <c r="N1809" s="629" t="s">
        <v>41</v>
      </c>
      <c r="O1809" s="630"/>
      <c r="P1809" s="630"/>
      <c r="Q1809" s="630"/>
      <c r="R1809" s="630"/>
      <c r="S1809" s="631"/>
      <c r="T1809" s="161"/>
      <c r="U1809" s="162"/>
    </row>
    <row r="1810" spans="1:21" ht="51" customHeight="1">
      <c r="A1810" s="233"/>
      <c r="B1810" s="239"/>
      <c r="C1810" s="159">
        <v>9</v>
      </c>
      <c r="D1810" s="159">
        <v>2.2999999999999998</v>
      </c>
      <c r="E1810" s="159" t="s">
        <v>21</v>
      </c>
      <c r="F1810" s="159"/>
      <c r="G1810" s="159" t="s">
        <v>89</v>
      </c>
      <c r="H1810" s="159"/>
      <c r="I1810" s="159"/>
      <c r="J1810" s="214"/>
      <c r="K1810" s="250"/>
      <c r="L1810" s="248"/>
      <c r="M1810" s="202"/>
      <c r="N1810" s="159">
        <v>7</v>
      </c>
      <c r="O1810" s="159">
        <v>2.2999999999999998</v>
      </c>
      <c r="P1810" s="159" t="s">
        <v>21</v>
      </c>
      <c r="Q1810" s="159"/>
      <c r="R1810" s="159" t="s">
        <v>89</v>
      </c>
      <c r="S1810" s="159"/>
      <c r="T1810" s="159"/>
      <c r="U1810" s="214"/>
    </row>
    <row r="1811" spans="1:21" ht="24.75" customHeight="1">
      <c r="A1811" s="233"/>
      <c r="B1811" s="239"/>
      <c r="C1811" s="163">
        <v>10</v>
      </c>
      <c r="D1811" s="163" t="s">
        <v>90</v>
      </c>
      <c r="E1811" s="163"/>
      <c r="F1811" s="163" t="s">
        <v>21</v>
      </c>
      <c r="G1811" s="155" t="s">
        <v>91</v>
      </c>
      <c r="H1811" s="163" t="s">
        <v>73</v>
      </c>
      <c r="I1811" s="163">
        <v>16.083750000000002</v>
      </c>
      <c r="J1811" s="206">
        <v>5350</v>
      </c>
      <c r="K1811" s="158">
        <f t="shared" ref="K1811:K1813" si="166">I1811*J1811</f>
        <v>86048.062500000015</v>
      </c>
      <c r="L1811" s="248"/>
      <c r="M1811" s="202"/>
      <c r="N1811" s="163">
        <v>8</v>
      </c>
      <c r="O1811" s="163">
        <v>1.4</v>
      </c>
      <c r="P1811" s="163"/>
      <c r="Q1811" s="163" t="s">
        <v>21</v>
      </c>
      <c r="R1811" s="155" t="s">
        <v>92</v>
      </c>
      <c r="S1811" s="163" t="s">
        <v>73</v>
      </c>
      <c r="T1811" s="163">
        <v>16.083750000000002</v>
      </c>
      <c r="U1811" s="206">
        <v>43302.400000000001</v>
      </c>
    </row>
    <row r="1812" spans="1:21" ht="24.75" customHeight="1">
      <c r="A1812" s="233"/>
      <c r="B1812" s="239"/>
      <c r="C1812" s="163">
        <v>11</v>
      </c>
      <c r="D1812" s="163" t="s">
        <v>93</v>
      </c>
      <c r="E1812" s="163"/>
      <c r="F1812" s="163" t="s">
        <v>21</v>
      </c>
      <c r="G1812" s="155" t="s">
        <v>94</v>
      </c>
      <c r="H1812" s="163" t="s">
        <v>95</v>
      </c>
      <c r="I1812" s="163">
        <v>386.01000000000005</v>
      </c>
      <c r="J1812" s="206">
        <v>1392</v>
      </c>
      <c r="K1812" s="158">
        <f t="shared" si="166"/>
        <v>537325.92000000004</v>
      </c>
      <c r="L1812" s="248"/>
      <c r="M1812" s="202"/>
      <c r="N1812" s="220"/>
      <c r="O1812" s="182"/>
      <c r="P1812" s="182"/>
      <c r="Q1812" s="182"/>
      <c r="R1812" s="160"/>
      <c r="S1812" s="253"/>
      <c r="T1812" s="163"/>
      <c r="U1812" s="206"/>
    </row>
    <row r="1813" spans="1:21" ht="24.75" customHeight="1">
      <c r="A1813" s="233"/>
      <c r="B1813" s="239"/>
      <c r="C1813" s="163">
        <v>12</v>
      </c>
      <c r="D1813" s="163" t="s">
        <v>98</v>
      </c>
      <c r="E1813" s="163"/>
      <c r="F1813" s="163" t="s">
        <v>21</v>
      </c>
      <c r="G1813" s="155" t="s">
        <v>99</v>
      </c>
      <c r="H1813" s="163" t="s">
        <v>73</v>
      </c>
      <c r="I1813" s="163">
        <v>16.083750000000002</v>
      </c>
      <c r="J1813" s="206">
        <v>3571</v>
      </c>
      <c r="K1813" s="158">
        <f t="shared" si="166"/>
        <v>57435.071250000008</v>
      </c>
      <c r="L1813" s="248"/>
      <c r="M1813" s="202"/>
      <c r="N1813" s="220"/>
      <c r="O1813" s="182"/>
      <c r="P1813" s="182"/>
      <c r="Q1813" s="182"/>
      <c r="R1813" s="160"/>
      <c r="S1813" s="253"/>
      <c r="T1813" s="163"/>
      <c r="U1813" s="206"/>
    </row>
    <row r="1814" spans="1:21" ht="16.5" customHeight="1">
      <c r="A1814" s="233"/>
      <c r="B1814" s="239"/>
      <c r="C1814" s="629" t="s">
        <v>41</v>
      </c>
      <c r="D1814" s="630"/>
      <c r="E1814" s="630"/>
      <c r="F1814" s="630"/>
      <c r="G1814" s="630"/>
      <c r="H1814" s="631"/>
      <c r="I1814" s="161"/>
      <c r="J1814" s="162"/>
      <c r="K1814" s="255">
        <f>SUM(K1811:K1813)</f>
        <v>680809.05375000008</v>
      </c>
      <c r="L1814" s="248"/>
      <c r="M1814" s="202"/>
      <c r="N1814" s="629" t="s">
        <v>41</v>
      </c>
      <c r="O1814" s="630"/>
      <c r="P1814" s="630"/>
      <c r="Q1814" s="630"/>
      <c r="R1814" s="630"/>
      <c r="S1814" s="631"/>
      <c r="T1814" s="161"/>
      <c r="U1814" s="162"/>
    </row>
    <row r="1815" spans="1:21" ht="18.75" customHeight="1">
      <c r="A1815" s="233"/>
      <c r="B1815" s="239"/>
      <c r="C1815" s="159">
        <v>13</v>
      </c>
      <c r="D1815" s="159">
        <v>2.5</v>
      </c>
      <c r="E1815" s="159" t="s">
        <v>21</v>
      </c>
      <c r="F1815" s="159"/>
      <c r="G1815" s="159" t="s">
        <v>291</v>
      </c>
      <c r="H1815" s="159"/>
      <c r="I1815" s="159"/>
      <c r="J1815" s="214"/>
      <c r="K1815" s="250"/>
      <c r="L1815" s="248"/>
      <c r="M1815" s="202"/>
      <c r="N1815" s="159">
        <v>9</v>
      </c>
      <c r="O1815" s="159">
        <v>5</v>
      </c>
      <c r="P1815" s="159" t="s">
        <v>21</v>
      </c>
      <c r="Q1815" s="159"/>
      <c r="R1815" s="159" t="s">
        <v>107</v>
      </c>
      <c r="S1815" s="159"/>
      <c r="T1815" s="159"/>
      <c r="U1815" s="214"/>
    </row>
    <row r="1816" spans="1:21" ht="27" customHeight="1">
      <c r="A1816" s="233"/>
      <c r="B1816" s="239"/>
      <c r="C1816" s="163">
        <v>14</v>
      </c>
      <c r="D1816" s="163" t="s">
        <v>292</v>
      </c>
      <c r="E1816" s="163"/>
      <c r="F1816" s="163" t="s">
        <v>21</v>
      </c>
      <c r="G1816" s="155" t="s">
        <v>293</v>
      </c>
      <c r="H1816" s="163" t="s">
        <v>73</v>
      </c>
      <c r="I1816" s="163">
        <v>0.86699999999999999</v>
      </c>
      <c r="J1816" s="206">
        <v>40659</v>
      </c>
      <c r="K1816" s="158">
        <f t="shared" ref="K1816:K1817" si="167">I1816*J1816</f>
        <v>35251.353000000003</v>
      </c>
      <c r="L1816" s="248"/>
      <c r="M1816" s="202"/>
      <c r="N1816" s="163">
        <v>10</v>
      </c>
      <c r="O1816" s="163">
        <v>5.2</v>
      </c>
      <c r="P1816" s="163"/>
      <c r="Q1816" s="163" t="s">
        <v>21</v>
      </c>
      <c r="R1816" s="155" t="s">
        <v>476</v>
      </c>
      <c r="S1816" s="163" t="s">
        <v>73</v>
      </c>
      <c r="T1816" s="163">
        <v>10</v>
      </c>
      <c r="U1816" s="206">
        <v>452782</v>
      </c>
    </row>
    <row r="1817" spans="1:21" ht="27" customHeight="1">
      <c r="A1817" s="233"/>
      <c r="B1817" s="239"/>
      <c r="C1817" s="163">
        <v>15</v>
      </c>
      <c r="D1817" s="163" t="s">
        <v>390</v>
      </c>
      <c r="E1817" s="163"/>
      <c r="F1817" s="163" t="s">
        <v>21</v>
      </c>
      <c r="G1817" s="155" t="s">
        <v>391</v>
      </c>
      <c r="H1817" s="163" t="s">
        <v>73</v>
      </c>
      <c r="I1817" s="163">
        <v>0.21675</v>
      </c>
      <c r="J1817" s="206">
        <v>55511</v>
      </c>
      <c r="K1817" s="158">
        <f t="shared" si="167"/>
        <v>12032.009249999999</v>
      </c>
      <c r="L1817" s="248"/>
      <c r="M1817" s="202"/>
      <c r="N1817" s="220"/>
      <c r="O1817" s="182"/>
      <c r="P1817" s="182"/>
      <c r="Q1817" s="182"/>
      <c r="R1817" s="160"/>
      <c r="S1817" s="253"/>
      <c r="T1817" s="163"/>
      <c r="U1817" s="206"/>
    </row>
    <row r="1818" spans="1:21" ht="16.5" customHeight="1">
      <c r="A1818" s="233"/>
      <c r="B1818" s="239"/>
      <c r="C1818" s="629" t="s">
        <v>41</v>
      </c>
      <c r="D1818" s="630"/>
      <c r="E1818" s="630"/>
      <c r="F1818" s="630"/>
      <c r="G1818" s="630"/>
      <c r="H1818" s="631"/>
      <c r="I1818" s="161"/>
      <c r="J1818" s="162"/>
      <c r="K1818" s="255">
        <f>SUM(K1816:K1817)</f>
        <v>47283.362250000006</v>
      </c>
      <c r="L1818" s="248"/>
      <c r="M1818" s="202"/>
      <c r="N1818" s="629" t="s">
        <v>41</v>
      </c>
      <c r="O1818" s="630"/>
      <c r="P1818" s="630"/>
      <c r="Q1818" s="630"/>
      <c r="R1818" s="630"/>
      <c r="S1818" s="631"/>
      <c r="T1818" s="161"/>
      <c r="U1818" s="162"/>
    </row>
    <row r="1819" spans="1:21" ht="16.5" customHeight="1">
      <c r="A1819" s="233"/>
      <c r="B1819" s="239"/>
      <c r="C1819" s="159">
        <v>16</v>
      </c>
      <c r="D1819" s="159" t="s">
        <v>105</v>
      </c>
      <c r="E1819" s="159" t="s">
        <v>21</v>
      </c>
      <c r="F1819" s="159"/>
      <c r="G1819" s="159" t="s">
        <v>106</v>
      </c>
      <c r="H1819" s="159"/>
      <c r="I1819" s="159"/>
      <c r="J1819" s="214"/>
      <c r="K1819" s="250"/>
      <c r="L1819" s="248"/>
      <c r="M1819" s="202"/>
      <c r="N1819" s="159">
        <v>11</v>
      </c>
      <c r="O1819" s="159">
        <v>3.3</v>
      </c>
      <c r="P1819" s="159" t="s">
        <v>21</v>
      </c>
      <c r="Q1819" s="159"/>
      <c r="R1819" s="159" t="s">
        <v>111</v>
      </c>
      <c r="S1819" s="159"/>
      <c r="T1819" s="159"/>
      <c r="U1819" s="214"/>
    </row>
    <row r="1820" spans="1:21" ht="33.75" customHeight="1">
      <c r="A1820" s="233"/>
      <c r="B1820" s="243"/>
      <c r="C1820" s="163">
        <v>17</v>
      </c>
      <c r="D1820" s="163" t="s">
        <v>474</v>
      </c>
      <c r="E1820" s="163"/>
      <c r="F1820" s="163" t="s">
        <v>21</v>
      </c>
      <c r="G1820" s="155" t="s">
        <v>475</v>
      </c>
      <c r="H1820" s="163" t="s">
        <v>73</v>
      </c>
      <c r="I1820" s="163">
        <v>10</v>
      </c>
      <c r="J1820" s="206">
        <v>452783</v>
      </c>
      <c r="K1820" s="158">
        <f>I1820*J1820</f>
        <v>4527830</v>
      </c>
      <c r="L1820" s="248"/>
      <c r="M1820" s="202"/>
      <c r="N1820" s="163">
        <v>12</v>
      </c>
      <c r="O1820" s="163" t="s">
        <v>112</v>
      </c>
      <c r="P1820" s="163"/>
      <c r="Q1820" s="163" t="s">
        <v>21</v>
      </c>
      <c r="R1820" s="155" t="s">
        <v>113</v>
      </c>
      <c r="S1820" s="163" t="s">
        <v>114</v>
      </c>
      <c r="T1820" s="163">
        <v>900</v>
      </c>
      <c r="U1820" s="206">
        <v>5903</v>
      </c>
    </row>
    <row r="1821" spans="1:21" ht="16.5" customHeight="1">
      <c r="A1821" s="233"/>
      <c r="B1821" s="239"/>
      <c r="C1821" s="629" t="s">
        <v>41</v>
      </c>
      <c r="D1821" s="630"/>
      <c r="E1821" s="630"/>
      <c r="F1821" s="630"/>
      <c r="G1821" s="630"/>
      <c r="H1821" s="631"/>
      <c r="I1821" s="161"/>
      <c r="J1821" s="162"/>
      <c r="K1821" s="255">
        <f>SUM(K1820)</f>
        <v>4527830</v>
      </c>
      <c r="L1821" s="248"/>
      <c r="M1821" s="202"/>
      <c r="N1821" s="629" t="s">
        <v>41</v>
      </c>
      <c r="O1821" s="630"/>
      <c r="P1821" s="630"/>
      <c r="Q1821" s="630"/>
      <c r="R1821" s="630"/>
      <c r="S1821" s="631"/>
      <c r="T1821" s="161"/>
      <c r="U1821" s="162"/>
    </row>
    <row r="1822" spans="1:21" ht="27" customHeight="1">
      <c r="A1822" s="233"/>
      <c r="B1822" s="239"/>
      <c r="C1822" s="324">
        <v>18</v>
      </c>
      <c r="D1822" s="249">
        <v>3.3</v>
      </c>
      <c r="E1822" s="159" t="s">
        <v>21</v>
      </c>
      <c r="F1822" s="159"/>
      <c r="G1822" s="159" t="s">
        <v>111</v>
      </c>
      <c r="H1822" s="159"/>
      <c r="I1822" s="159"/>
      <c r="J1822" s="214"/>
      <c r="K1822" s="250"/>
      <c r="L1822" s="248"/>
      <c r="M1822" s="202"/>
      <c r="N1822" s="324">
        <v>13</v>
      </c>
      <c r="O1822" s="249">
        <v>6</v>
      </c>
      <c r="P1822" s="159" t="s">
        <v>21</v>
      </c>
      <c r="Q1822" s="159"/>
      <c r="R1822" s="159" t="s">
        <v>955</v>
      </c>
      <c r="S1822" s="159"/>
      <c r="T1822" s="159"/>
      <c r="U1822" s="214"/>
    </row>
    <row r="1823" spans="1:21" ht="36.75" customHeight="1">
      <c r="A1823" s="233"/>
      <c r="B1823" s="243"/>
      <c r="C1823" s="220">
        <v>19</v>
      </c>
      <c r="D1823" s="164" t="s">
        <v>112</v>
      </c>
      <c r="E1823" s="163"/>
      <c r="F1823" s="163" t="s">
        <v>21</v>
      </c>
      <c r="G1823" s="155" t="s">
        <v>113</v>
      </c>
      <c r="H1823" s="163" t="s">
        <v>114</v>
      </c>
      <c r="I1823" s="163">
        <v>900</v>
      </c>
      <c r="J1823" s="206">
        <v>5903</v>
      </c>
      <c r="K1823" s="158">
        <f>I1823*J1823</f>
        <v>5312700</v>
      </c>
      <c r="L1823" s="248"/>
      <c r="M1823" s="202"/>
      <c r="N1823" s="220">
        <v>14</v>
      </c>
      <c r="O1823" s="164" t="s">
        <v>802</v>
      </c>
      <c r="P1823" s="163"/>
      <c r="Q1823" s="163" t="s">
        <v>21</v>
      </c>
      <c r="R1823" s="155" t="s">
        <v>293</v>
      </c>
      <c r="S1823" s="163" t="s">
        <v>73</v>
      </c>
      <c r="T1823" s="163">
        <v>0.86699999999999999</v>
      </c>
      <c r="U1823" s="206">
        <v>40659</v>
      </c>
    </row>
    <row r="1824" spans="1:21" ht="16.5" customHeight="1">
      <c r="A1824" s="233"/>
      <c r="B1824" s="239"/>
      <c r="C1824" s="629" t="s">
        <v>41</v>
      </c>
      <c r="D1824" s="630"/>
      <c r="E1824" s="630"/>
      <c r="F1824" s="630"/>
      <c r="G1824" s="630"/>
      <c r="H1824" s="631"/>
      <c r="I1824" s="161"/>
      <c r="J1824" s="162"/>
      <c r="K1824" s="255">
        <f>SUM(K1823)</f>
        <v>5312700</v>
      </c>
      <c r="L1824" s="248"/>
      <c r="M1824" s="202"/>
      <c r="N1824" s="629" t="s">
        <v>41</v>
      </c>
      <c r="O1824" s="630"/>
      <c r="P1824" s="630"/>
      <c r="Q1824" s="630"/>
      <c r="R1824" s="630"/>
      <c r="S1824" s="631"/>
      <c r="T1824" s="161"/>
      <c r="U1824" s="162"/>
    </row>
    <row r="1825" spans="1:21" ht="49.5" customHeight="1">
      <c r="A1825" s="233"/>
      <c r="B1825" s="239"/>
      <c r="C1825" s="324">
        <v>20</v>
      </c>
      <c r="D1825" s="249">
        <v>6</v>
      </c>
      <c r="E1825" s="159" t="s">
        <v>21</v>
      </c>
      <c r="F1825" s="159"/>
      <c r="G1825" s="159" t="s">
        <v>310</v>
      </c>
      <c r="H1825" s="159"/>
      <c r="I1825" s="159"/>
      <c r="J1825" s="214"/>
      <c r="K1825" s="250"/>
      <c r="L1825" s="248"/>
      <c r="M1825" s="202"/>
      <c r="N1825" s="324">
        <v>18</v>
      </c>
      <c r="O1825" s="249">
        <v>7</v>
      </c>
      <c r="P1825" s="159" t="s">
        <v>21</v>
      </c>
      <c r="Q1825" s="159"/>
      <c r="R1825" s="159" t="s">
        <v>803</v>
      </c>
      <c r="S1825" s="159"/>
      <c r="T1825" s="159"/>
      <c r="U1825" s="214"/>
    </row>
    <row r="1826" spans="1:21" ht="18" customHeight="1">
      <c r="A1826" s="233"/>
      <c r="B1826" s="239"/>
      <c r="C1826" s="220">
        <v>21</v>
      </c>
      <c r="D1826" s="164" t="s">
        <v>804</v>
      </c>
      <c r="E1826" s="163"/>
      <c r="F1826" s="163" t="s">
        <v>21</v>
      </c>
      <c r="G1826" s="155" t="s">
        <v>805</v>
      </c>
      <c r="H1826" s="163" t="s">
        <v>85</v>
      </c>
      <c r="I1826" s="163">
        <v>0.20399999999999999</v>
      </c>
      <c r="J1826" s="206">
        <v>657068</v>
      </c>
      <c r="K1826" s="158">
        <f t="shared" ref="K1826:K1827" si="168">I1826*J1826</f>
        <v>134041.872</v>
      </c>
      <c r="L1826" s="248"/>
      <c r="M1826" s="202"/>
      <c r="N1826" s="220">
        <v>19</v>
      </c>
      <c r="O1826" s="164" t="s">
        <v>806</v>
      </c>
      <c r="P1826" s="163"/>
      <c r="Q1826" s="163" t="s">
        <v>21</v>
      </c>
      <c r="R1826" s="155" t="s">
        <v>807</v>
      </c>
      <c r="S1826" s="163" t="s">
        <v>73</v>
      </c>
      <c r="T1826" s="163">
        <v>0.20399999999999999</v>
      </c>
      <c r="U1826" s="206">
        <v>657686</v>
      </c>
    </row>
    <row r="1827" spans="1:21" ht="18.75" customHeight="1">
      <c r="A1827" s="233"/>
      <c r="B1827" s="239"/>
      <c r="C1827" s="220">
        <v>22</v>
      </c>
      <c r="D1827" s="164" t="s">
        <v>808</v>
      </c>
      <c r="E1827" s="163"/>
      <c r="F1827" s="163" t="s">
        <v>21</v>
      </c>
      <c r="G1827" s="155" t="s">
        <v>809</v>
      </c>
      <c r="H1827" s="163" t="s">
        <v>85</v>
      </c>
      <c r="I1827" s="163">
        <v>0.81599999999999995</v>
      </c>
      <c r="J1827" s="206">
        <v>746942</v>
      </c>
      <c r="K1827" s="158">
        <f t="shared" si="168"/>
        <v>609504.6719999999</v>
      </c>
      <c r="L1827" s="248"/>
      <c r="M1827" s="202"/>
      <c r="N1827" s="220">
        <v>20</v>
      </c>
      <c r="O1827" s="164" t="s">
        <v>810</v>
      </c>
      <c r="P1827" s="163"/>
      <c r="Q1827" s="163" t="s">
        <v>21</v>
      </c>
      <c r="R1827" s="155" t="s">
        <v>809</v>
      </c>
      <c r="S1827" s="163" t="s">
        <v>73</v>
      </c>
      <c r="T1827" s="163">
        <v>0.81599999999999995</v>
      </c>
      <c r="U1827" s="206">
        <v>747008</v>
      </c>
    </row>
    <row r="1828" spans="1:21" ht="16.5" customHeight="1">
      <c r="A1828" s="233"/>
      <c r="B1828" s="239"/>
      <c r="C1828" s="629" t="s">
        <v>41</v>
      </c>
      <c r="D1828" s="630"/>
      <c r="E1828" s="630"/>
      <c r="F1828" s="630"/>
      <c r="G1828" s="630"/>
      <c r="H1828" s="631"/>
      <c r="I1828" s="161"/>
      <c r="J1828" s="162"/>
      <c r="K1828" s="255">
        <f>SUM(K1826:K1827)</f>
        <v>743546.54399999988</v>
      </c>
      <c r="L1828" s="248"/>
      <c r="M1828" s="202"/>
      <c r="N1828" s="629" t="s">
        <v>41</v>
      </c>
      <c r="O1828" s="630"/>
      <c r="P1828" s="630"/>
      <c r="Q1828" s="630"/>
      <c r="R1828" s="630"/>
      <c r="S1828" s="631"/>
      <c r="T1828" s="161"/>
      <c r="U1828" s="162"/>
    </row>
    <row r="1829" spans="1:21" ht="16.5" customHeight="1">
      <c r="A1829" s="233"/>
      <c r="B1829" s="239"/>
      <c r="C1829" s="690" t="s">
        <v>42</v>
      </c>
      <c r="D1829" s="691"/>
      <c r="E1829" s="691"/>
      <c r="F1829" s="691"/>
      <c r="G1829" s="691"/>
      <c r="H1829" s="691"/>
      <c r="I1829" s="691"/>
      <c r="J1829" s="692"/>
      <c r="K1829" s="364">
        <f>ROUND(K1828+K1821+K1818+K1814+K1809+K1804+K1824,0)</f>
        <v>13294593</v>
      </c>
      <c r="L1829" s="248"/>
      <c r="M1829" s="202"/>
      <c r="N1829" s="690" t="s">
        <v>42</v>
      </c>
      <c r="O1829" s="691"/>
      <c r="P1829" s="691"/>
      <c r="Q1829" s="691"/>
      <c r="R1829" s="691"/>
      <c r="S1829" s="691"/>
      <c r="T1829" s="691"/>
      <c r="U1829" s="692"/>
    </row>
    <row r="1830" spans="1:21" ht="16.5" customHeight="1">
      <c r="A1830" s="233"/>
      <c r="B1830" s="239"/>
      <c r="C1830" s="257"/>
      <c r="D1830" s="257"/>
      <c r="E1830" s="257"/>
      <c r="F1830" s="257"/>
      <c r="G1830" s="257"/>
      <c r="H1830" s="257"/>
      <c r="I1830" s="257"/>
      <c r="J1830" s="257"/>
      <c r="K1830" s="258"/>
      <c r="L1830" s="248"/>
      <c r="M1830" s="202"/>
      <c r="N1830" s="257"/>
      <c r="O1830" s="257"/>
      <c r="P1830" s="257"/>
      <c r="Q1830" s="257"/>
      <c r="R1830" s="257"/>
      <c r="S1830" s="257"/>
      <c r="T1830" s="257"/>
      <c r="U1830" s="257"/>
    </row>
    <row r="1831" spans="1:21" ht="16.5" customHeight="1">
      <c r="A1831" s="233"/>
      <c r="B1831" s="247">
        <v>32</v>
      </c>
      <c r="C1831" s="647" t="s">
        <v>956</v>
      </c>
      <c r="D1831" s="633"/>
      <c r="E1831" s="633"/>
      <c r="F1831" s="633"/>
      <c r="G1831" s="633"/>
      <c r="H1831" s="633"/>
      <c r="I1831" s="633"/>
      <c r="J1831" s="633"/>
      <c r="K1831" s="633"/>
      <c r="L1831" s="248"/>
      <c r="M1831" s="202"/>
      <c r="N1831" s="647" t="s">
        <v>956</v>
      </c>
      <c r="O1831" s="633"/>
      <c r="P1831" s="633"/>
      <c r="Q1831" s="633"/>
      <c r="R1831" s="633"/>
      <c r="S1831" s="633"/>
      <c r="T1831" s="633"/>
      <c r="U1831" s="633"/>
    </row>
    <row r="1832" spans="1:21" ht="16.5" customHeight="1">
      <c r="A1832" s="233"/>
      <c r="B1832" s="239"/>
      <c r="C1832" s="644" t="s">
        <v>10</v>
      </c>
      <c r="D1832" s="645"/>
      <c r="E1832" s="645"/>
      <c r="F1832" s="645"/>
      <c r="G1832" s="645"/>
      <c r="H1832" s="645"/>
      <c r="I1832" s="645"/>
      <c r="J1832" s="645"/>
      <c r="K1832" s="646"/>
      <c r="L1832" s="248"/>
      <c r="M1832" s="202"/>
      <c r="N1832" s="644" t="s">
        <v>10</v>
      </c>
      <c r="O1832" s="645"/>
      <c r="P1832" s="645"/>
      <c r="Q1832" s="645"/>
      <c r="R1832" s="645"/>
      <c r="S1832" s="645"/>
      <c r="T1832" s="645"/>
      <c r="U1832" s="646"/>
    </row>
    <row r="1833" spans="1:21" ht="16.5" customHeight="1">
      <c r="A1833" s="233"/>
      <c r="B1833" s="239"/>
      <c r="C1833" s="641" t="s">
        <v>11</v>
      </c>
      <c r="D1833" s="635" t="s">
        <v>12</v>
      </c>
      <c r="E1833" s="637" t="s">
        <v>13</v>
      </c>
      <c r="F1833" s="638"/>
      <c r="G1833" s="641" t="s">
        <v>14</v>
      </c>
      <c r="H1833" s="635" t="s">
        <v>15</v>
      </c>
      <c r="I1833" s="635" t="s">
        <v>16</v>
      </c>
      <c r="J1833" s="643" t="s">
        <v>17</v>
      </c>
      <c r="K1833" s="648" t="s">
        <v>18</v>
      </c>
      <c r="L1833" s="248"/>
      <c r="M1833" s="202"/>
      <c r="N1833" s="641" t="s">
        <v>11</v>
      </c>
      <c r="O1833" s="635" t="s">
        <v>12</v>
      </c>
      <c r="P1833" s="637" t="s">
        <v>13</v>
      </c>
      <c r="Q1833" s="638"/>
      <c r="R1833" s="641" t="s">
        <v>14</v>
      </c>
      <c r="S1833" s="635" t="s">
        <v>15</v>
      </c>
      <c r="T1833" s="635" t="s">
        <v>16</v>
      </c>
      <c r="U1833" s="643" t="s">
        <v>17</v>
      </c>
    </row>
    <row r="1834" spans="1:21" ht="16.5" customHeight="1">
      <c r="A1834" s="233"/>
      <c r="B1834" s="239"/>
      <c r="C1834" s="642"/>
      <c r="D1834" s="636"/>
      <c r="E1834" s="154" t="s">
        <v>19</v>
      </c>
      <c r="F1834" s="154" t="s">
        <v>20</v>
      </c>
      <c r="G1834" s="642"/>
      <c r="H1834" s="636"/>
      <c r="I1834" s="636"/>
      <c r="J1834" s="636"/>
      <c r="K1834" s="649"/>
      <c r="L1834" s="248"/>
      <c r="M1834" s="202"/>
      <c r="N1834" s="642"/>
      <c r="O1834" s="636"/>
      <c r="P1834" s="154" t="s">
        <v>19</v>
      </c>
      <c r="Q1834" s="154" t="s">
        <v>20</v>
      </c>
      <c r="R1834" s="642"/>
      <c r="S1834" s="636"/>
      <c r="T1834" s="636"/>
      <c r="U1834" s="636"/>
    </row>
    <row r="1835" spans="1:21" ht="16.5" customHeight="1">
      <c r="A1835" s="233"/>
      <c r="B1835" s="239"/>
      <c r="C1835" s="324">
        <v>1</v>
      </c>
      <c r="D1835" s="357">
        <v>1</v>
      </c>
      <c r="E1835" s="159" t="s">
        <v>21</v>
      </c>
      <c r="F1835" s="159"/>
      <c r="G1835" s="159" t="s">
        <v>54</v>
      </c>
      <c r="H1835" s="159"/>
      <c r="I1835" s="159"/>
      <c r="J1835" s="159"/>
      <c r="K1835" s="250"/>
      <c r="L1835" s="248"/>
      <c r="M1835" s="202"/>
      <c r="N1835" s="324">
        <v>1</v>
      </c>
      <c r="O1835" s="357">
        <v>1</v>
      </c>
      <c r="P1835" s="159" t="s">
        <v>21</v>
      </c>
      <c r="Q1835" s="159"/>
      <c r="R1835" s="159" t="s">
        <v>56</v>
      </c>
      <c r="S1835" s="159"/>
      <c r="T1835" s="159"/>
      <c r="U1835" s="159"/>
    </row>
    <row r="1836" spans="1:21" ht="16.5" customHeight="1">
      <c r="A1836" s="233"/>
      <c r="B1836" s="239"/>
      <c r="C1836" s="358">
        <v>2</v>
      </c>
      <c r="D1836" s="359">
        <v>1.1000000000000001</v>
      </c>
      <c r="E1836" s="291"/>
      <c r="F1836" s="291"/>
      <c r="G1836" s="291" t="s">
        <v>57</v>
      </c>
      <c r="H1836" s="291"/>
      <c r="I1836" s="291"/>
      <c r="J1836" s="291"/>
      <c r="K1836" s="296"/>
      <c r="L1836" s="248"/>
      <c r="M1836" s="202"/>
      <c r="N1836" s="324"/>
      <c r="O1836" s="357"/>
      <c r="P1836" s="159"/>
      <c r="Q1836" s="159"/>
      <c r="R1836" s="159"/>
      <c r="S1836" s="159"/>
      <c r="T1836" s="159"/>
      <c r="U1836" s="159"/>
    </row>
    <row r="1837" spans="1:21" ht="36" customHeight="1">
      <c r="A1837" s="233"/>
      <c r="B1837" s="239"/>
      <c r="C1837" s="220">
        <v>3</v>
      </c>
      <c r="D1837" s="325" t="s">
        <v>58</v>
      </c>
      <c r="E1837" s="163"/>
      <c r="F1837" s="163" t="s">
        <v>21</v>
      </c>
      <c r="G1837" s="155" t="s">
        <v>59</v>
      </c>
      <c r="H1837" s="163" t="s">
        <v>60</v>
      </c>
      <c r="I1837" s="164">
        <v>250.98</v>
      </c>
      <c r="J1837" s="167">
        <v>2030</v>
      </c>
      <c r="K1837" s="166">
        <f t="shared" ref="K1837:K1838" si="169">I1837*J1837</f>
        <v>509489.39999999997</v>
      </c>
      <c r="L1837" s="248"/>
      <c r="M1837" s="202"/>
      <c r="N1837" s="220">
        <v>2</v>
      </c>
      <c r="O1837" s="325" t="s">
        <v>58</v>
      </c>
      <c r="P1837" s="163"/>
      <c r="Q1837" s="163" t="s">
        <v>21</v>
      </c>
      <c r="R1837" s="155" t="s">
        <v>59</v>
      </c>
      <c r="S1837" s="163" t="s">
        <v>60</v>
      </c>
      <c r="T1837" s="164">
        <v>250.98</v>
      </c>
      <c r="U1837" s="167">
        <v>2030</v>
      </c>
    </row>
    <row r="1838" spans="1:21" ht="27" customHeight="1">
      <c r="A1838" s="233"/>
      <c r="B1838" s="239"/>
      <c r="C1838" s="220">
        <v>4</v>
      </c>
      <c r="D1838" s="164" t="s">
        <v>62</v>
      </c>
      <c r="E1838" s="163"/>
      <c r="F1838" s="163" t="s">
        <v>21</v>
      </c>
      <c r="G1838" s="155" t="s">
        <v>63</v>
      </c>
      <c r="H1838" s="163" t="s">
        <v>25</v>
      </c>
      <c r="I1838" s="164">
        <v>23.765999999999998</v>
      </c>
      <c r="J1838" s="167">
        <v>2824</v>
      </c>
      <c r="K1838" s="166">
        <f t="shared" si="169"/>
        <v>67115.183999999994</v>
      </c>
      <c r="L1838" s="248"/>
      <c r="M1838" s="202"/>
      <c r="N1838" s="220">
        <v>3</v>
      </c>
      <c r="O1838" s="164" t="s">
        <v>62</v>
      </c>
      <c r="P1838" s="163"/>
      <c r="Q1838" s="163" t="s">
        <v>21</v>
      </c>
      <c r="R1838" s="155" t="s">
        <v>63</v>
      </c>
      <c r="S1838" s="163" t="s">
        <v>25</v>
      </c>
      <c r="T1838" s="164">
        <v>23.765999999999998</v>
      </c>
      <c r="U1838" s="167">
        <v>2824</v>
      </c>
    </row>
    <row r="1839" spans="1:21" ht="16.5" customHeight="1">
      <c r="A1839" s="233"/>
      <c r="B1839" s="239"/>
      <c r="C1839" s="629" t="s">
        <v>41</v>
      </c>
      <c r="D1839" s="630"/>
      <c r="E1839" s="630"/>
      <c r="F1839" s="630"/>
      <c r="G1839" s="630"/>
      <c r="H1839" s="631"/>
      <c r="I1839" s="163"/>
      <c r="J1839" s="163"/>
      <c r="K1839" s="255">
        <f>SUM(K1837:K1838)</f>
        <v>576604.58399999992</v>
      </c>
      <c r="L1839" s="248"/>
      <c r="M1839" s="202"/>
      <c r="N1839" s="629" t="s">
        <v>41</v>
      </c>
      <c r="O1839" s="630"/>
      <c r="P1839" s="630"/>
      <c r="Q1839" s="630"/>
      <c r="R1839" s="630"/>
      <c r="S1839" s="631"/>
      <c r="T1839" s="163"/>
      <c r="U1839" s="163"/>
    </row>
    <row r="1840" spans="1:21" ht="22.5" customHeight="1">
      <c r="A1840" s="233"/>
      <c r="B1840" s="239"/>
      <c r="C1840" s="360">
        <v>5</v>
      </c>
      <c r="D1840" s="357" t="s">
        <v>336</v>
      </c>
      <c r="E1840" s="159" t="s">
        <v>21</v>
      </c>
      <c r="F1840" s="361"/>
      <c r="G1840" s="159" t="s">
        <v>337</v>
      </c>
      <c r="H1840" s="361"/>
      <c r="I1840" s="215"/>
      <c r="J1840" s="216"/>
      <c r="K1840" s="217"/>
      <c r="L1840" s="248"/>
      <c r="M1840" s="202"/>
      <c r="N1840" s="360">
        <v>4</v>
      </c>
      <c r="O1840" s="357">
        <v>4</v>
      </c>
      <c r="P1840" s="159" t="s">
        <v>21</v>
      </c>
      <c r="Q1840" s="361"/>
      <c r="R1840" s="159" t="s">
        <v>227</v>
      </c>
      <c r="S1840" s="361"/>
      <c r="T1840" s="215"/>
      <c r="U1840" s="216"/>
    </row>
    <row r="1841" spans="1:21" ht="21" customHeight="1">
      <c r="A1841" s="233"/>
      <c r="B1841" s="239"/>
      <c r="C1841" s="220">
        <v>6</v>
      </c>
      <c r="D1841" s="163" t="s">
        <v>338</v>
      </c>
      <c r="E1841" s="163"/>
      <c r="F1841" s="163" t="s">
        <v>21</v>
      </c>
      <c r="G1841" s="155" t="s">
        <v>339</v>
      </c>
      <c r="H1841" s="163" t="s">
        <v>73</v>
      </c>
      <c r="I1841" s="164">
        <v>685.56</v>
      </c>
      <c r="J1841" s="167">
        <v>8298</v>
      </c>
      <c r="K1841" s="166">
        <f>I1841*J1841</f>
        <v>5688776.8799999999</v>
      </c>
      <c r="L1841" s="248"/>
      <c r="M1841" s="202"/>
      <c r="N1841" s="220">
        <v>5</v>
      </c>
      <c r="O1841" s="163">
        <v>4.0999999999999996</v>
      </c>
      <c r="P1841" s="163"/>
      <c r="Q1841" s="163" t="s">
        <v>21</v>
      </c>
      <c r="R1841" s="155" t="s">
        <v>767</v>
      </c>
      <c r="S1841" s="163" t="s">
        <v>73</v>
      </c>
      <c r="T1841" s="164">
        <v>685.56</v>
      </c>
      <c r="U1841" s="167">
        <v>13594</v>
      </c>
    </row>
    <row r="1842" spans="1:21" ht="16.5" customHeight="1">
      <c r="A1842" s="233"/>
      <c r="B1842" s="239"/>
      <c r="C1842" s="629" t="s">
        <v>41</v>
      </c>
      <c r="D1842" s="630"/>
      <c r="E1842" s="630"/>
      <c r="F1842" s="630"/>
      <c r="G1842" s="630"/>
      <c r="H1842" s="631"/>
      <c r="I1842" s="163"/>
      <c r="J1842" s="163"/>
      <c r="K1842" s="255">
        <f>SUM(K1841)</f>
        <v>5688776.8799999999</v>
      </c>
      <c r="L1842" s="248"/>
      <c r="M1842" s="202"/>
      <c r="N1842" s="629" t="s">
        <v>41</v>
      </c>
      <c r="O1842" s="630"/>
      <c r="P1842" s="630"/>
      <c r="Q1842" s="630"/>
      <c r="R1842" s="630"/>
      <c r="S1842" s="631"/>
      <c r="T1842" s="163"/>
      <c r="U1842" s="163"/>
    </row>
    <row r="1843" spans="1:21" ht="18" customHeight="1">
      <c r="A1843" s="233"/>
      <c r="B1843" s="239"/>
      <c r="C1843" s="324">
        <v>7</v>
      </c>
      <c r="D1843" s="249">
        <v>2.2000000000000002</v>
      </c>
      <c r="E1843" s="159" t="s">
        <v>21</v>
      </c>
      <c r="F1843" s="159"/>
      <c r="G1843" s="159" t="s">
        <v>183</v>
      </c>
      <c r="H1843" s="159"/>
      <c r="I1843" s="188"/>
      <c r="J1843" s="189"/>
      <c r="K1843" s="190"/>
      <c r="L1843" s="248"/>
      <c r="M1843" s="202"/>
      <c r="N1843" s="324">
        <v>6</v>
      </c>
      <c r="O1843" s="249">
        <v>2.2000000000000002</v>
      </c>
      <c r="P1843" s="159" t="s">
        <v>21</v>
      </c>
      <c r="Q1843" s="159"/>
      <c r="R1843" s="159" t="s">
        <v>22</v>
      </c>
      <c r="S1843" s="159"/>
      <c r="T1843" s="188"/>
      <c r="U1843" s="189"/>
    </row>
    <row r="1844" spans="1:21" ht="30" customHeight="1">
      <c r="A1844" s="233"/>
      <c r="B1844" s="243"/>
      <c r="C1844" s="220">
        <v>8</v>
      </c>
      <c r="D1844" s="163" t="s">
        <v>341</v>
      </c>
      <c r="E1844" s="163"/>
      <c r="F1844" s="163" t="s">
        <v>21</v>
      </c>
      <c r="G1844" s="155" t="s">
        <v>342</v>
      </c>
      <c r="H1844" s="163" t="s">
        <v>85</v>
      </c>
      <c r="I1844" s="164">
        <v>39.429449999999996</v>
      </c>
      <c r="J1844" s="167">
        <v>64533</v>
      </c>
      <c r="K1844" s="166">
        <f t="shared" ref="K1844:K1846" si="170">I1844*J1844</f>
        <v>2544500.6968499999</v>
      </c>
      <c r="L1844" s="248"/>
      <c r="M1844" s="202"/>
      <c r="N1844" s="220">
        <v>7</v>
      </c>
      <c r="O1844" s="163" t="s">
        <v>343</v>
      </c>
      <c r="P1844" s="163"/>
      <c r="Q1844" s="163" t="s">
        <v>21</v>
      </c>
      <c r="R1844" s="155" t="s">
        <v>768</v>
      </c>
      <c r="S1844" s="163" t="s">
        <v>73</v>
      </c>
      <c r="T1844" s="164">
        <v>39.429449999999996</v>
      </c>
      <c r="U1844" s="167">
        <v>97848.8</v>
      </c>
    </row>
    <row r="1845" spans="1:21" ht="42.75" customHeight="1">
      <c r="A1845" s="233"/>
      <c r="B1845" s="239"/>
      <c r="C1845" s="220">
        <v>9</v>
      </c>
      <c r="D1845" s="163" t="s">
        <v>289</v>
      </c>
      <c r="E1845" s="163"/>
      <c r="F1845" s="163" t="s">
        <v>21</v>
      </c>
      <c r="G1845" s="155" t="s">
        <v>290</v>
      </c>
      <c r="H1845" s="163" t="s">
        <v>85</v>
      </c>
      <c r="I1845" s="164">
        <v>133.47994829999999</v>
      </c>
      <c r="J1845" s="167">
        <v>54921</v>
      </c>
      <c r="K1845" s="166">
        <f t="shared" si="170"/>
        <v>7330852.240584299</v>
      </c>
      <c r="L1845" s="248"/>
      <c r="M1845" s="202"/>
      <c r="N1845" s="220">
        <v>8</v>
      </c>
      <c r="O1845" s="163">
        <v>1.1100000000000001</v>
      </c>
      <c r="P1845" s="163"/>
      <c r="Q1845" s="163" t="s">
        <v>21</v>
      </c>
      <c r="R1845" s="155" t="s">
        <v>232</v>
      </c>
      <c r="S1845" s="163" t="s">
        <v>88</v>
      </c>
      <c r="T1845" s="164">
        <v>133.47994829999999</v>
      </c>
      <c r="U1845" s="167">
        <v>54921.599999999999</v>
      </c>
    </row>
    <row r="1846" spans="1:21" ht="33" customHeight="1">
      <c r="A1846" s="233"/>
      <c r="B1846" s="239"/>
      <c r="C1846" s="163">
        <v>10</v>
      </c>
      <c r="D1846" s="163" t="s">
        <v>83</v>
      </c>
      <c r="E1846" s="163"/>
      <c r="F1846" s="163" t="s">
        <v>21</v>
      </c>
      <c r="G1846" s="155" t="s">
        <v>84</v>
      </c>
      <c r="H1846" s="163" t="s">
        <v>85</v>
      </c>
      <c r="I1846" s="164">
        <v>462.96784599999989</v>
      </c>
      <c r="J1846" s="167">
        <v>20619</v>
      </c>
      <c r="K1846" s="166">
        <f t="shared" si="170"/>
        <v>9545934.016673997</v>
      </c>
      <c r="L1846" s="248"/>
      <c r="M1846" s="202"/>
      <c r="N1846" s="163">
        <v>9</v>
      </c>
      <c r="O1846" s="163" t="s">
        <v>86</v>
      </c>
      <c r="P1846" s="163"/>
      <c r="Q1846" s="163" t="s">
        <v>21</v>
      </c>
      <c r="R1846" s="155" t="s">
        <v>84</v>
      </c>
      <c r="S1846" s="163" t="s">
        <v>88</v>
      </c>
      <c r="T1846" s="164">
        <v>462.96784599999989</v>
      </c>
      <c r="U1846" s="167">
        <v>20619</v>
      </c>
    </row>
    <row r="1847" spans="1:21" ht="16.5" customHeight="1">
      <c r="A1847" s="233"/>
      <c r="B1847" s="239"/>
      <c r="C1847" s="629" t="s">
        <v>41</v>
      </c>
      <c r="D1847" s="630"/>
      <c r="E1847" s="630"/>
      <c r="F1847" s="630"/>
      <c r="G1847" s="630"/>
      <c r="H1847" s="631"/>
      <c r="I1847" s="163"/>
      <c r="J1847" s="163"/>
      <c r="K1847" s="255">
        <f>SUM(K1844:K1846)</f>
        <v>19421286.954108298</v>
      </c>
      <c r="L1847" s="248"/>
      <c r="M1847" s="202"/>
      <c r="N1847" s="629" t="s">
        <v>41</v>
      </c>
      <c r="O1847" s="630"/>
      <c r="P1847" s="630"/>
      <c r="Q1847" s="630"/>
      <c r="R1847" s="630"/>
      <c r="S1847" s="631"/>
      <c r="T1847" s="163"/>
      <c r="U1847" s="163"/>
    </row>
    <row r="1848" spans="1:21" ht="43.5" customHeight="1">
      <c r="A1848" s="233"/>
      <c r="B1848" s="239"/>
      <c r="C1848" s="324">
        <v>11</v>
      </c>
      <c r="D1848" s="249">
        <v>2.2999999999999998</v>
      </c>
      <c r="E1848" s="159" t="s">
        <v>21</v>
      </c>
      <c r="F1848" s="159"/>
      <c r="G1848" s="159" t="s">
        <v>89</v>
      </c>
      <c r="H1848" s="159"/>
      <c r="I1848" s="188"/>
      <c r="J1848" s="189"/>
      <c r="K1848" s="190"/>
      <c r="L1848" s="248"/>
      <c r="M1848" s="202"/>
      <c r="N1848" s="324">
        <v>10</v>
      </c>
      <c r="O1848" s="249">
        <v>2.2999999999999998</v>
      </c>
      <c r="P1848" s="159" t="s">
        <v>21</v>
      </c>
      <c r="Q1848" s="159"/>
      <c r="R1848" s="159" t="s">
        <v>89</v>
      </c>
      <c r="S1848" s="159"/>
      <c r="T1848" s="188"/>
      <c r="U1848" s="189"/>
    </row>
    <row r="1849" spans="1:21" ht="23.25" customHeight="1">
      <c r="A1849" s="233"/>
      <c r="B1849" s="239"/>
      <c r="C1849" s="220">
        <v>12</v>
      </c>
      <c r="D1849" s="325" t="s">
        <v>90</v>
      </c>
      <c r="E1849" s="163"/>
      <c r="F1849" s="163" t="s">
        <v>21</v>
      </c>
      <c r="G1849" s="155" t="s">
        <v>91</v>
      </c>
      <c r="H1849" s="163" t="s">
        <v>73</v>
      </c>
      <c r="I1849" s="164">
        <v>222.59215400000005</v>
      </c>
      <c r="J1849" s="167">
        <v>5350</v>
      </c>
      <c r="K1849" s="166">
        <f t="shared" ref="K1849:K1851" si="171">I1849*J1849</f>
        <v>1190868.0239000004</v>
      </c>
      <c r="L1849" s="248"/>
      <c r="M1849" s="202"/>
      <c r="N1849" s="220">
        <v>11</v>
      </c>
      <c r="O1849" s="325">
        <v>1.4</v>
      </c>
      <c r="P1849" s="163"/>
      <c r="Q1849" s="163" t="s">
        <v>21</v>
      </c>
      <c r="R1849" s="155" t="s">
        <v>689</v>
      </c>
      <c r="S1849" s="163" t="s">
        <v>73</v>
      </c>
      <c r="T1849" s="164">
        <v>222.59215400000005</v>
      </c>
      <c r="U1849" s="167">
        <v>43302.400000000001</v>
      </c>
    </row>
    <row r="1850" spans="1:21" ht="21" customHeight="1">
      <c r="A1850" s="233"/>
      <c r="B1850" s="239"/>
      <c r="C1850" s="163">
        <v>13</v>
      </c>
      <c r="D1850" s="325" t="s">
        <v>93</v>
      </c>
      <c r="E1850" s="163"/>
      <c r="F1850" s="163" t="s">
        <v>21</v>
      </c>
      <c r="G1850" s="155" t="s">
        <v>94</v>
      </c>
      <c r="H1850" s="163" t="s">
        <v>95</v>
      </c>
      <c r="I1850" s="164">
        <v>5342.2116960000012</v>
      </c>
      <c r="J1850" s="167">
        <v>1392</v>
      </c>
      <c r="K1850" s="166">
        <f t="shared" si="171"/>
        <v>7436358.6808320014</v>
      </c>
      <c r="L1850" s="248"/>
      <c r="M1850" s="202"/>
      <c r="N1850" s="220"/>
      <c r="O1850" s="362"/>
      <c r="P1850" s="182"/>
      <c r="Q1850" s="182"/>
      <c r="R1850" s="160"/>
      <c r="S1850" s="253"/>
      <c r="T1850" s="164"/>
      <c r="U1850" s="167"/>
    </row>
    <row r="1851" spans="1:21" ht="24" customHeight="1">
      <c r="A1851" s="233"/>
      <c r="B1851" s="239"/>
      <c r="C1851" s="163">
        <v>14</v>
      </c>
      <c r="D1851" s="325" t="s">
        <v>98</v>
      </c>
      <c r="E1851" s="163"/>
      <c r="F1851" s="163" t="s">
        <v>21</v>
      </c>
      <c r="G1851" s="155" t="s">
        <v>99</v>
      </c>
      <c r="H1851" s="163" t="s">
        <v>73</v>
      </c>
      <c r="I1851" s="164">
        <v>222.59215400000005</v>
      </c>
      <c r="J1851" s="167">
        <v>3571</v>
      </c>
      <c r="K1851" s="166">
        <f t="shared" si="171"/>
        <v>794876.58193400013</v>
      </c>
      <c r="L1851" s="248"/>
      <c r="M1851" s="202"/>
      <c r="N1851" s="220"/>
      <c r="O1851" s="362"/>
      <c r="P1851" s="182"/>
      <c r="Q1851" s="182"/>
      <c r="R1851" s="160"/>
      <c r="S1851" s="253"/>
      <c r="T1851" s="164"/>
      <c r="U1851" s="167"/>
    </row>
    <row r="1852" spans="1:21" ht="16.5" customHeight="1">
      <c r="A1852" s="233"/>
      <c r="B1852" s="239"/>
      <c r="C1852" s="629" t="s">
        <v>41</v>
      </c>
      <c r="D1852" s="630"/>
      <c r="E1852" s="630"/>
      <c r="F1852" s="630"/>
      <c r="G1852" s="630"/>
      <c r="H1852" s="631"/>
      <c r="I1852" s="163"/>
      <c r="J1852" s="163"/>
      <c r="K1852" s="255">
        <f>SUM(K1849:K1851)</f>
        <v>9422103.2866660003</v>
      </c>
      <c r="L1852" s="248"/>
      <c r="M1852" s="202"/>
      <c r="N1852" s="629" t="s">
        <v>41</v>
      </c>
      <c r="O1852" s="630"/>
      <c r="P1852" s="630"/>
      <c r="Q1852" s="630"/>
      <c r="R1852" s="630"/>
      <c r="S1852" s="631"/>
      <c r="T1852" s="163"/>
      <c r="U1852" s="163"/>
    </row>
    <row r="1853" spans="1:21" ht="23.25" customHeight="1">
      <c r="A1853" s="233"/>
      <c r="B1853" s="239"/>
      <c r="C1853" s="324">
        <v>15</v>
      </c>
      <c r="D1853" s="249">
        <v>2.5</v>
      </c>
      <c r="E1853" s="159" t="s">
        <v>21</v>
      </c>
      <c r="F1853" s="159"/>
      <c r="G1853" s="159" t="s">
        <v>291</v>
      </c>
      <c r="H1853" s="159"/>
      <c r="I1853" s="188"/>
      <c r="J1853" s="189"/>
      <c r="K1853" s="190"/>
      <c r="L1853" s="248"/>
      <c r="M1853" s="202"/>
      <c r="N1853" s="324">
        <v>12</v>
      </c>
      <c r="O1853" s="249">
        <v>2.6</v>
      </c>
      <c r="P1853" s="159" t="s">
        <v>21</v>
      </c>
      <c r="Q1853" s="159"/>
      <c r="R1853" s="159" t="s">
        <v>101</v>
      </c>
      <c r="S1853" s="159"/>
      <c r="T1853" s="188"/>
      <c r="U1853" s="189"/>
    </row>
    <row r="1854" spans="1:21" ht="19.5" customHeight="1">
      <c r="A1854" s="233"/>
      <c r="B1854" s="239"/>
      <c r="C1854" s="220">
        <v>16</v>
      </c>
      <c r="D1854" s="325" t="s">
        <v>292</v>
      </c>
      <c r="E1854" s="163"/>
      <c r="F1854" s="163" t="s">
        <v>21</v>
      </c>
      <c r="G1854" s="155" t="s">
        <v>293</v>
      </c>
      <c r="H1854" s="163" t="s">
        <v>73</v>
      </c>
      <c r="I1854" s="164">
        <v>25.044720000000002</v>
      </c>
      <c r="J1854" s="167">
        <v>40659</v>
      </c>
      <c r="K1854" s="166">
        <f>I1854*J1854</f>
        <v>1018293.2704800001</v>
      </c>
      <c r="L1854" s="248"/>
      <c r="M1854" s="202"/>
      <c r="N1854" s="220">
        <v>13</v>
      </c>
      <c r="O1854" s="325" t="s">
        <v>102</v>
      </c>
      <c r="P1854" s="163"/>
      <c r="Q1854" s="163" t="s">
        <v>21</v>
      </c>
      <c r="R1854" s="155" t="s">
        <v>103</v>
      </c>
      <c r="S1854" s="163" t="s">
        <v>25</v>
      </c>
      <c r="T1854" s="164">
        <v>1828.1559999999999</v>
      </c>
      <c r="U1854" s="167">
        <v>37645.599999999999</v>
      </c>
    </row>
    <row r="1855" spans="1:21" ht="16.5" customHeight="1">
      <c r="A1855" s="233"/>
      <c r="B1855" s="239"/>
      <c r="C1855" s="629" t="s">
        <v>41</v>
      </c>
      <c r="D1855" s="630"/>
      <c r="E1855" s="630"/>
      <c r="F1855" s="630"/>
      <c r="G1855" s="630"/>
      <c r="H1855" s="631"/>
      <c r="I1855" s="163"/>
      <c r="J1855" s="163"/>
      <c r="K1855" s="255">
        <f>SUM(K1854)</f>
        <v>1018293.2704800001</v>
      </c>
      <c r="L1855" s="248"/>
      <c r="M1855" s="202"/>
      <c r="N1855" s="629" t="s">
        <v>41</v>
      </c>
      <c r="O1855" s="630"/>
      <c r="P1855" s="630"/>
      <c r="Q1855" s="630"/>
      <c r="R1855" s="630"/>
      <c r="S1855" s="631"/>
      <c r="T1855" s="163"/>
      <c r="U1855" s="163"/>
    </row>
    <row r="1856" spans="1:21" ht="21" customHeight="1">
      <c r="A1856" s="233"/>
      <c r="B1856" s="239"/>
      <c r="C1856" s="324">
        <v>17</v>
      </c>
      <c r="D1856" s="249">
        <v>2.6</v>
      </c>
      <c r="E1856" s="159" t="s">
        <v>21</v>
      </c>
      <c r="F1856" s="159"/>
      <c r="G1856" s="159" t="s">
        <v>101</v>
      </c>
      <c r="H1856" s="159"/>
      <c r="I1856" s="188"/>
      <c r="J1856" s="189"/>
      <c r="K1856" s="190"/>
      <c r="L1856" s="248"/>
      <c r="M1856" s="202"/>
      <c r="N1856" s="324">
        <v>14</v>
      </c>
      <c r="O1856" s="249">
        <v>5</v>
      </c>
      <c r="P1856" s="159" t="s">
        <v>21</v>
      </c>
      <c r="Q1856" s="159"/>
      <c r="R1856" s="159" t="s">
        <v>107</v>
      </c>
      <c r="S1856" s="159"/>
      <c r="T1856" s="188"/>
      <c r="U1856" s="189"/>
    </row>
    <row r="1857" spans="1:21" ht="20.25" customHeight="1">
      <c r="A1857" s="233"/>
      <c r="B1857" s="243"/>
      <c r="C1857" s="220">
        <v>18</v>
      </c>
      <c r="D1857" s="325" t="s">
        <v>102</v>
      </c>
      <c r="E1857" s="163"/>
      <c r="F1857" s="163" t="s">
        <v>21</v>
      </c>
      <c r="G1857" s="155" t="s">
        <v>103</v>
      </c>
      <c r="H1857" s="163" t="s">
        <v>25</v>
      </c>
      <c r="I1857" s="164">
        <v>1828.1559999999999</v>
      </c>
      <c r="J1857" s="167">
        <v>55381</v>
      </c>
      <c r="K1857" s="166">
        <f>I1857*J1857</f>
        <v>101245107.436</v>
      </c>
      <c r="L1857" s="248"/>
      <c r="M1857" s="202"/>
      <c r="N1857" s="220">
        <v>15</v>
      </c>
      <c r="O1857" s="325">
        <v>5.5</v>
      </c>
      <c r="P1857" s="163"/>
      <c r="Q1857" s="163" t="s">
        <v>21</v>
      </c>
      <c r="R1857" s="155" t="s">
        <v>110</v>
      </c>
      <c r="S1857" s="163" t="s">
        <v>73</v>
      </c>
      <c r="T1857" s="164">
        <v>11.7555</v>
      </c>
      <c r="U1857" s="167">
        <v>535504</v>
      </c>
    </row>
    <row r="1858" spans="1:21" ht="16.5" customHeight="1">
      <c r="A1858" s="233"/>
      <c r="B1858" s="239"/>
      <c r="C1858" s="629" t="s">
        <v>41</v>
      </c>
      <c r="D1858" s="630"/>
      <c r="E1858" s="630"/>
      <c r="F1858" s="630"/>
      <c r="G1858" s="630"/>
      <c r="H1858" s="631"/>
      <c r="I1858" s="163"/>
      <c r="J1858" s="163"/>
      <c r="K1858" s="255">
        <f>SUM(K1857)</f>
        <v>101245107.436</v>
      </c>
      <c r="L1858" s="248"/>
      <c r="M1858" s="202"/>
      <c r="N1858" s="629" t="s">
        <v>41</v>
      </c>
      <c r="O1858" s="630"/>
      <c r="P1858" s="630"/>
      <c r="Q1858" s="630"/>
      <c r="R1858" s="630"/>
      <c r="S1858" s="631"/>
      <c r="T1858" s="163"/>
      <c r="U1858" s="163"/>
    </row>
    <row r="1859" spans="1:21" ht="16.5" customHeight="1">
      <c r="A1859" s="233"/>
      <c r="B1859" s="239"/>
      <c r="C1859" s="324">
        <v>19</v>
      </c>
      <c r="D1859" s="249" t="s">
        <v>105</v>
      </c>
      <c r="E1859" s="159" t="s">
        <v>21</v>
      </c>
      <c r="F1859" s="159"/>
      <c r="G1859" s="159" t="s">
        <v>106</v>
      </c>
      <c r="H1859" s="159"/>
      <c r="I1859" s="188"/>
      <c r="J1859" s="189"/>
      <c r="K1859" s="190"/>
      <c r="L1859" s="248"/>
      <c r="M1859" s="202"/>
      <c r="N1859" s="324">
        <v>16</v>
      </c>
      <c r="O1859" s="249">
        <v>3.3</v>
      </c>
      <c r="P1859" s="159" t="s">
        <v>21</v>
      </c>
      <c r="Q1859" s="159"/>
      <c r="R1859" s="159" t="s">
        <v>111</v>
      </c>
      <c r="S1859" s="159"/>
      <c r="T1859" s="188"/>
      <c r="U1859" s="189"/>
    </row>
    <row r="1860" spans="1:21" ht="33.75" customHeight="1">
      <c r="A1860" s="233"/>
      <c r="B1860" s="243"/>
      <c r="C1860" s="220">
        <v>20</v>
      </c>
      <c r="D1860" s="325" t="s">
        <v>108</v>
      </c>
      <c r="E1860" s="163"/>
      <c r="F1860" s="163" t="s">
        <v>21</v>
      </c>
      <c r="G1860" s="155" t="s">
        <v>109</v>
      </c>
      <c r="H1860" s="163" t="s">
        <v>73</v>
      </c>
      <c r="I1860" s="164">
        <v>11.7555</v>
      </c>
      <c r="J1860" s="167">
        <v>535504</v>
      </c>
      <c r="K1860" s="166">
        <f>I1860*J1860</f>
        <v>6295117.2719999999</v>
      </c>
      <c r="L1860" s="248"/>
      <c r="M1860" s="202"/>
      <c r="N1860" s="220">
        <v>17</v>
      </c>
      <c r="O1860" s="325" t="s">
        <v>112</v>
      </c>
      <c r="P1860" s="163"/>
      <c r="Q1860" s="163" t="s">
        <v>21</v>
      </c>
      <c r="R1860" s="155" t="s">
        <v>113</v>
      </c>
      <c r="S1860" s="163" t="s">
        <v>114</v>
      </c>
      <c r="T1860" s="164">
        <v>1410.6599999999999</v>
      </c>
      <c r="U1860" s="167">
        <v>5903</v>
      </c>
    </row>
    <row r="1861" spans="1:21" ht="16.5" customHeight="1">
      <c r="A1861" s="233"/>
      <c r="B1861" s="239"/>
      <c r="C1861" s="629" t="s">
        <v>41</v>
      </c>
      <c r="D1861" s="630"/>
      <c r="E1861" s="630"/>
      <c r="F1861" s="630"/>
      <c r="G1861" s="630"/>
      <c r="H1861" s="631"/>
      <c r="I1861" s="163"/>
      <c r="J1861" s="163"/>
      <c r="K1861" s="255">
        <f>SUM(K1860)</f>
        <v>6295117.2719999999</v>
      </c>
      <c r="L1861" s="248"/>
      <c r="M1861" s="202"/>
      <c r="N1861" s="629" t="s">
        <v>41</v>
      </c>
      <c r="O1861" s="630"/>
      <c r="P1861" s="630"/>
      <c r="Q1861" s="630"/>
      <c r="R1861" s="630"/>
      <c r="S1861" s="631"/>
      <c r="T1861" s="163"/>
      <c r="U1861" s="163"/>
    </row>
    <row r="1862" spans="1:21" ht="16.5" customHeight="1">
      <c r="A1862" s="233"/>
      <c r="B1862" s="239"/>
      <c r="C1862" s="324">
        <v>21</v>
      </c>
      <c r="D1862" s="249">
        <v>3.3</v>
      </c>
      <c r="E1862" s="159" t="s">
        <v>21</v>
      </c>
      <c r="F1862" s="159"/>
      <c r="G1862" s="159" t="s">
        <v>111</v>
      </c>
      <c r="H1862" s="159"/>
      <c r="I1862" s="188"/>
      <c r="J1862" s="189"/>
      <c r="K1862" s="190"/>
      <c r="L1862" s="248"/>
      <c r="M1862" s="202"/>
      <c r="N1862" s="324">
        <v>18</v>
      </c>
      <c r="O1862" s="249">
        <v>20</v>
      </c>
      <c r="P1862" s="159" t="s">
        <v>21</v>
      </c>
      <c r="Q1862" s="159"/>
      <c r="R1862" s="159" t="s">
        <v>29</v>
      </c>
      <c r="S1862" s="159"/>
      <c r="T1862" s="188"/>
      <c r="U1862" s="189"/>
    </row>
    <row r="1863" spans="1:21" ht="38.25" customHeight="1">
      <c r="A1863" s="233"/>
      <c r="B1863" s="243"/>
      <c r="C1863" s="220">
        <v>22</v>
      </c>
      <c r="D1863" s="325" t="s">
        <v>112</v>
      </c>
      <c r="E1863" s="163"/>
      <c r="F1863" s="163" t="s">
        <v>21</v>
      </c>
      <c r="G1863" s="155" t="s">
        <v>113</v>
      </c>
      <c r="H1863" s="163" t="s">
        <v>114</v>
      </c>
      <c r="I1863" s="164">
        <v>1410.6599999999999</v>
      </c>
      <c r="J1863" s="167">
        <v>5903</v>
      </c>
      <c r="K1863" s="166">
        <f>I1863*J1863</f>
        <v>8327125.9799999995</v>
      </c>
      <c r="L1863" s="248"/>
      <c r="M1863" s="202"/>
      <c r="N1863" s="220">
        <v>19</v>
      </c>
      <c r="O1863" s="164">
        <v>20.52</v>
      </c>
      <c r="P1863" s="163"/>
      <c r="Q1863" s="163" t="s">
        <v>21</v>
      </c>
      <c r="R1863" s="155" t="s">
        <v>458</v>
      </c>
      <c r="S1863" s="163" t="s">
        <v>146</v>
      </c>
      <c r="T1863" s="164">
        <v>4</v>
      </c>
      <c r="U1863" s="167">
        <v>225629.6</v>
      </c>
    </row>
    <row r="1864" spans="1:21" ht="16.5" customHeight="1">
      <c r="A1864" s="233"/>
      <c r="B1864" s="239"/>
      <c r="C1864" s="629" t="s">
        <v>41</v>
      </c>
      <c r="D1864" s="630"/>
      <c r="E1864" s="630"/>
      <c r="F1864" s="630"/>
      <c r="G1864" s="630"/>
      <c r="H1864" s="631"/>
      <c r="I1864" s="163"/>
      <c r="J1864" s="163"/>
      <c r="K1864" s="255">
        <f>SUM(K1863)</f>
        <v>8327125.9799999995</v>
      </c>
      <c r="L1864" s="248"/>
      <c r="M1864" s="202"/>
      <c r="N1864" s="220">
        <v>20</v>
      </c>
      <c r="O1864" s="164">
        <v>20.54</v>
      </c>
      <c r="P1864" s="163"/>
      <c r="Q1864" s="163" t="s">
        <v>21</v>
      </c>
      <c r="R1864" s="155" t="s">
        <v>432</v>
      </c>
      <c r="S1864" s="163" t="s">
        <v>146</v>
      </c>
      <c r="T1864" s="164">
        <v>4</v>
      </c>
      <c r="U1864" s="167">
        <v>374334</v>
      </c>
    </row>
    <row r="1865" spans="1:21" ht="26.25" customHeight="1">
      <c r="A1865" s="233"/>
      <c r="B1865" s="239"/>
      <c r="C1865" s="324">
        <v>23</v>
      </c>
      <c r="D1865" s="249">
        <v>4.2</v>
      </c>
      <c r="E1865" s="159" t="s">
        <v>21</v>
      </c>
      <c r="F1865" s="159"/>
      <c r="G1865" s="159" t="s">
        <v>616</v>
      </c>
      <c r="H1865" s="159"/>
      <c r="I1865" s="188"/>
      <c r="J1865" s="189"/>
      <c r="K1865" s="190"/>
      <c r="L1865" s="248"/>
      <c r="M1865" s="202"/>
      <c r="N1865" s="163">
        <v>21</v>
      </c>
      <c r="O1865" s="164">
        <v>20.51</v>
      </c>
      <c r="P1865" s="163"/>
      <c r="Q1865" s="163" t="s">
        <v>21</v>
      </c>
      <c r="R1865" s="155" t="s">
        <v>769</v>
      </c>
      <c r="S1865" s="163" t="s">
        <v>727</v>
      </c>
      <c r="T1865" s="164">
        <v>517.28</v>
      </c>
      <c r="U1865" s="167">
        <v>40984</v>
      </c>
    </row>
    <row r="1866" spans="1:21" ht="21.75" customHeight="1">
      <c r="A1866" s="233"/>
      <c r="B1866" s="239"/>
      <c r="C1866" s="220">
        <v>24</v>
      </c>
      <c r="D1866" s="325" t="s">
        <v>957</v>
      </c>
      <c r="E1866" s="163"/>
      <c r="F1866" s="163" t="s">
        <v>21</v>
      </c>
      <c r="G1866" s="155" t="s">
        <v>958</v>
      </c>
      <c r="H1866" s="163" t="s">
        <v>60</v>
      </c>
      <c r="I1866" s="164">
        <v>248</v>
      </c>
      <c r="J1866" s="167">
        <v>8530</v>
      </c>
      <c r="K1866" s="166">
        <f>I1866*J1866</f>
        <v>2115440</v>
      </c>
      <c r="L1866" s="248"/>
      <c r="M1866" s="202"/>
      <c r="N1866" s="163">
        <v>22</v>
      </c>
      <c r="O1866" s="164">
        <v>20.6</v>
      </c>
      <c r="P1866" s="163"/>
      <c r="Q1866" s="163" t="s">
        <v>21</v>
      </c>
      <c r="R1866" s="155" t="s">
        <v>148</v>
      </c>
      <c r="S1866" s="163" t="s">
        <v>146</v>
      </c>
      <c r="T1866" s="164">
        <v>0</v>
      </c>
      <c r="U1866" s="167">
        <v>480677</v>
      </c>
    </row>
    <row r="1867" spans="1:21" ht="15.75" customHeight="1">
      <c r="A1867" s="233"/>
      <c r="B1867" s="239"/>
      <c r="C1867" s="629" t="s">
        <v>41</v>
      </c>
      <c r="D1867" s="630"/>
      <c r="E1867" s="630"/>
      <c r="F1867" s="630"/>
      <c r="G1867" s="630"/>
      <c r="H1867" s="631"/>
      <c r="I1867" s="163"/>
      <c r="J1867" s="163"/>
      <c r="K1867" s="255">
        <f>SUM(K1866)</f>
        <v>2115440</v>
      </c>
      <c r="L1867" s="248"/>
      <c r="M1867" s="202"/>
      <c r="N1867" s="163">
        <v>23</v>
      </c>
      <c r="O1867" s="164" t="s">
        <v>833</v>
      </c>
      <c r="P1867" s="163"/>
      <c r="Q1867" s="163" t="s">
        <v>21</v>
      </c>
      <c r="R1867" s="155" t="s">
        <v>834</v>
      </c>
      <c r="S1867" s="163" t="s">
        <v>32</v>
      </c>
      <c r="T1867" s="164">
        <v>2</v>
      </c>
      <c r="U1867" s="167">
        <v>26764</v>
      </c>
    </row>
    <row r="1868" spans="1:21" ht="25.5" customHeight="1">
      <c r="A1868" s="233"/>
      <c r="B1868" s="239"/>
      <c r="C1868" s="324">
        <v>25</v>
      </c>
      <c r="D1868" s="159">
        <v>4.3</v>
      </c>
      <c r="E1868" s="159" t="s">
        <v>21</v>
      </c>
      <c r="F1868" s="159"/>
      <c r="G1868" s="159" t="s">
        <v>234</v>
      </c>
      <c r="H1868" s="159"/>
      <c r="I1868" s="188"/>
      <c r="J1868" s="189"/>
      <c r="K1868" s="190"/>
      <c r="L1868" s="248"/>
      <c r="M1868" s="202"/>
      <c r="N1868" s="324">
        <v>24</v>
      </c>
      <c r="O1868" s="159">
        <v>6</v>
      </c>
      <c r="P1868" s="159" t="s">
        <v>21</v>
      </c>
      <c r="Q1868" s="159"/>
      <c r="R1868" s="159" t="s">
        <v>955</v>
      </c>
      <c r="S1868" s="159"/>
      <c r="T1868" s="188"/>
      <c r="U1868" s="189"/>
    </row>
    <row r="1869" spans="1:21" ht="34.5" customHeight="1">
      <c r="A1869" s="233"/>
      <c r="B1869" s="239"/>
      <c r="C1869" s="220">
        <v>26</v>
      </c>
      <c r="D1869" s="163" t="s">
        <v>959</v>
      </c>
      <c r="E1869" s="163"/>
      <c r="F1869" s="163" t="s">
        <v>21</v>
      </c>
      <c r="G1869" s="155" t="s">
        <v>960</v>
      </c>
      <c r="H1869" s="163" t="s">
        <v>32</v>
      </c>
      <c r="I1869" s="164">
        <v>5</v>
      </c>
      <c r="J1869" s="167">
        <v>27977</v>
      </c>
      <c r="K1869" s="166">
        <f>I1869*J1869</f>
        <v>139885</v>
      </c>
      <c r="L1869" s="248"/>
      <c r="M1869" s="202"/>
      <c r="N1869" s="220">
        <v>25</v>
      </c>
      <c r="O1869" s="163" t="s">
        <v>802</v>
      </c>
      <c r="P1869" s="163"/>
      <c r="Q1869" s="163" t="s">
        <v>21</v>
      </c>
      <c r="R1869" s="155" t="s">
        <v>293</v>
      </c>
      <c r="S1869" s="163" t="s">
        <v>73</v>
      </c>
      <c r="T1869" s="164">
        <v>25.044720000000002</v>
      </c>
      <c r="U1869" s="167">
        <v>40659</v>
      </c>
    </row>
    <row r="1870" spans="1:21" ht="16.5" customHeight="1">
      <c r="A1870" s="233"/>
      <c r="B1870" s="239"/>
      <c r="C1870" s="629" t="s">
        <v>41</v>
      </c>
      <c r="D1870" s="630"/>
      <c r="E1870" s="630"/>
      <c r="F1870" s="630"/>
      <c r="G1870" s="630"/>
      <c r="H1870" s="631"/>
      <c r="I1870" s="163"/>
      <c r="J1870" s="163"/>
      <c r="K1870" s="255">
        <f>SUM(K1869)</f>
        <v>139885</v>
      </c>
      <c r="L1870" s="248"/>
      <c r="M1870" s="202"/>
      <c r="N1870" s="629" t="s">
        <v>41</v>
      </c>
      <c r="O1870" s="630"/>
      <c r="P1870" s="630"/>
      <c r="Q1870" s="630"/>
      <c r="R1870" s="630"/>
      <c r="S1870" s="631"/>
      <c r="T1870" s="163"/>
      <c r="U1870" s="163"/>
    </row>
    <row r="1871" spans="1:21" ht="45.75" customHeight="1">
      <c r="A1871" s="233"/>
      <c r="B1871" s="239"/>
      <c r="C1871" s="324">
        <v>27</v>
      </c>
      <c r="D1871" s="249">
        <v>4.4000000000000004</v>
      </c>
      <c r="E1871" s="159" t="s">
        <v>21</v>
      </c>
      <c r="F1871" s="159"/>
      <c r="G1871" s="159" t="s">
        <v>121</v>
      </c>
      <c r="H1871" s="159"/>
      <c r="I1871" s="188"/>
      <c r="J1871" s="189"/>
      <c r="K1871" s="190"/>
      <c r="L1871" s="248"/>
      <c r="M1871" s="202"/>
      <c r="N1871" s="324">
        <v>26</v>
      </c>
      <c r="O1871" s="249">
        <v>7</v>
      </c>
      <c r="P1871" s="159" t="s">
        <v>21</v>
      </c>
      <c r="Q1871" s="159"/>
      <c r="R1871" s="159" t="s">
        <v>803</v>
      </c>
      <c r="S1871" s="159"/>
      <c r="T1871" s="188"/>
      <c r="U1871" s="189"/>
    </row>
    <row r="1872" spans="1:21" ht="35.25" customHeight="1">
      <c r="A1872" s="233"/>
      <c r="B1872" s="243"/>
      <c r="C1872" s="220">
        <v>28</v>
      </c>
      <c r="D1872" s="325" t="s">
        <v>961</v>
      </c>
      <c r="E1872" s="163"/>
      <c r="F1872" s="163" t="s">
        <v>21</v>
      </c>
      <c r="G1872" s="155" t="s">
        <v>962</v>
      </c>
      <c r="H1872" s="163" t="s">
        <v>32</v>
      </c>
      <c r="I1872" s="164">
        <v>2</v>
      </c>
      <c r="J1872" s="167">
        <v>80092</v>
      </c>
      <c r="K1872" s="166">
        <f t="shared" ref="K1872:K1873" si="172">I1872*J1872</f>
        <v>160184</v>
      </c>
      <c r="L1872" s="248"/>
      <c r="M1872" s="202"/>
      <c r="N1872" s="220">
        <v>27</v>
      </c>
      <c r="O1872" s="325" t="s">
        <v>806</v>
      </c>
      <c r="P1872" s="163"/>
      <c r="Q1872" s="163" t="s">
        <v>21</v>
      </c>
      <c r="R1872" s="155" t="s">
        <v>807</v>
      </c>
      <c r="S1872" s="163" t="s">
        <v>73</v>
      </c>
      <c r="T1872" s="164">
        <v>25.044720000000002</v>
      </c>
      <c r="U1872" s="167">
        <v>657686</v>
      </c>
    </row>
    <row r="1873" spans="1:21" ht="36.75" customHeight="1">
      <c r="A1873" s="233"/>
      <c r="B1873" s="243"/>
      <c r="C1873" s="163">
        <v>29</v>
      </c>
      <c r="D1873" s="325" t="s">
        <v>963</v>
      </c>
      <c r="E1873" s="163"/>
      <c r="F1873" s="163" t="s">
        <v>21</v>
      </c>
      <c r="G1873" s="155" t="s">
        <v>964</v>
      </c>
      <c r="H1873" s="163" t="s">
        <v>32</v>
      </c>
      <c r="I1873" s="164">
        <v>1</v>
      </c>
      <c r="J1873" s="167">
        <v>81439</v>
      </c>
      <c r="K1873" s="166">
        <f t="shared" si="172"/>
        <v>81439</v>
      </c>
      <c r="L1873" s="248"/>
      <c r="M1873" s="202"/>
      <c r="N1873" s="220"/>
      <c r="O1873" s="362"/>
      <c r="P1873" s="182"/>
      <c r="Q1873" s="182"/>
      <c r="R1873" s="160"/>
      <c r="S1873" s="253"/>
      <c r="T1873" s="164"/>
      <c r="U1873" s="167"/>
    </row>
    <row r="1874" spans="1:21" ht="16.5" customHeight="1">
      <c r="A1874" s="233"/>
      <c r="B1874" s="239"/>
      <c r="C1874" s="629" t="s">
        <v>41</v>
      </c>
      <c r="D1874" s="630"/>
      <c r="E1874" s="630"/>
      <c r="F1874" s="630"/>
      <c r="G1874" s="630"/>
      <c r="H1874" s="631"/>
      <c r="I1874" s="163"/>
      <c r="J1874" s="163"/>
      <c r="K1874" s="255">
        <f>SUM(K1872:K1873)</f>
        <v>241623</v>
      </c>
      <c r="L1874" s="248"/>
      <c r="M1874" s="202"/>
      <c r="N1874" s="629" t="s">
        <v>41</v>
      </c>
      <c r="O1874" s="630"/>
      <c r="P1874" s="630"/>
      <c r="Q1874" s="630"/>
      <c r="R1874" s="630"/>
      <c r="S1874" s="631"/>
      <c r="T1874" s="163"/>
      <c r="U1874" s="163"/>
    </row>
    <row r="1875" spans="1:21" ht="19.5" customHeight="1">
      <c r="A1875" s="233"/>
      <c r="B1875" s="239"/>
      <c r="C1875" s="159">
        <v>30</v>
      </c>
      <c r="D1875" s="249" t="s">
        <v>126</v>
      </c>
      <c r="E1875" s="159" t="s">
        <v>21</v>
      </c>
      <c r="F1875" s="159"/>
      <c r="G1875" s="159" t="s">
        <v>127</v>
      </c>
      <c r="H1875" s="159"/>
      <c r="I1875" s="188"/>
      <c r="J1875" s="189"/>
      <c r="K1875" s="190"/>
      <c r="L1875" s="248"/>
      <c r="M1875" s="202"/>
      <c r="N1875" s="159">
        <v>28</v>
      </c>
      <c r="O1875" s="249">
        <v>4.4000000000000004</v>
      </c>
      <c r="P1875" s="159" t="s">
        <v>21</v>
      </c>
      <c r="Q1875" s="159"/>
      <c r="R1875" s="159" t="s">
        <v>924</v>
      </c>
      <c r="S1875" s="159"/>
      <c r="T1875" s="188"/>
      <c r="U1875" s="189"/>
    </row>
    <row r="1876" spans="1:21" ht="25.5" customHeight="1">
      <c r="A1876" s="233"/>
      <c r="B1876" s="239"/>
      <c r="C1876" s="163">
        <v>31</v>
      </c>
      <c r="D1876" s="325" t="s">
        <v>841</v>
      </c>
      <c r="E1876" s="163"/>
      <c r="F1876" s="163" t="s">
        <v>21</v>
      </c>
      <c r="G1876" s="155" t="s">
        <v>842</v>
      </c>
      <c r="H1876" s="163" t="s">
        <v>32</v>
      </c>
      <c r="I1876" s="164">
        <v>1</v>
      </c>
      <c r="J1876" s="167">
        <v>147482</v>
      </c>
      <c r="K1876" s="166">
        <f t="shared" ref="K1876:K1877" si="173">I1876*J1876</f>
        <v>147482</v>
      </c>
      <c r="L1876" s="248"/>
      <c r="M1876" s="202"/>
      <c r="N1876" s="163">
        <v>29</v>
      </c>
      <c r="O1876" s="325" t="s">
        <v>965</v>
      </c>
      <c r="P1876" s="163"/>
      <c r="Q1876" s="163" t="s">
        <v>21</v>
      </c>
      <c r="R1876" s="155" t="s">
        <v>966</v>
      </c>
      <c r="S1876" s="163" t="s">
        <v>60</v>
      </c>
      <c r="T1876" s="164">
        <v>250.98</v>
      </c>
      <c r="U1876" s="167">
        <v>21400</v>
      </c>
    </row>
    <row r="1877" spans="1:21" ht="21.75" customHeight="1">
      <c r="A1877" s="233"/>
      <c r="B1877" s="239"/>
      <c r="C1877" s="163">
        <v>32</v>
      </c>
      <c r="D1877" s="325" t="s">
        <v>845</v>
      </c>
      <c r="E1877" s="163"/>
      <c r="F1877" s="163" t="s">
        <v>21</v>
      </c>
      <c r="G1877" s="155" t="s">
        <v>846</v>
      </c>
      <c r="H1877" s="163" t="s">
        <v>32</v>
      </c>
      <c r="I1877" s="164">
        <v>1</v>
      </c>
      <c r="J1877" s="167">
        <v>391762</v>
      </c>
      <c r="K1877" s="166">
        <f t="shared" si="173"/>
        <v>391762</v>
      </c>
      <c r="L1877" s="248"/>
      <c r="M1877" s="202"/>
      <c r="N1877" s="220"/>
      <c r="O1877" s="362"/>
      <c r="P1877" s="182"/>
      <c r="Q1877" s="182"/>
      <c r="R1877" s="160"/>
      <c r="S1877" s="253"/>
      <c r="T1877" s="164"/>
      <c r="U1877" s="167"/>
    </row>
    <row r="1878" spans="1:21" ht="16.5" customHeight="1">
      <c r="A1878" s="233"/>
      <c r="B1878" s="239"/>
      <c r="C1878" s="629" t="s">
        <v>41</v>
      </c>
      <c r="D1878" s="630"/>
      <c r="E1878" s="630"/>
      <c r="F1878" s="630"/>
      <c r="G1878" s="630"/>
      <c r="H1878" s="631"/>
      <c r="I1878" s="163"/>
      <c r="J1878" s="163"/>
      <c r="K1878" s="255">
        <f>SUM(K1876:K1877)</f>
        <v>539244</v>
      </c>
      <c r="L1878" s="248"/>
      <c r="M1878" s="202"/>
      <c r="N1878" s="629" t="s">
        <v>41</v>
      </c>
      <c r="O1878" s="630"/>
      <c r="P1878" s="630"/>
      <c r="Q1878" s="630"/>
      <c r="R1878" s="630"/>
      <c r="S1878" s="631"/>
      <c r="T1878" s="163"/>
      <c r="U1878" s="163"/>
    </row>
    <row r="1879" spans="1:21" ht="19.5" customHeight="1">
      <c r="A1879" s="233"/>
      <c r="B1879" s="239"/>
      <c r="C1879" s="159">
        <v>33</v>
      </c>
      <c r="D1879" s="249">
        <v>6</v>
      </c>
      <c r="E1879" s="159" t="s">
        <v>21</v>
      </c>
      <c r="F1879" s="159"/>
      <c r="G1879" s="159" t="s">
        <v>310</v>
      </c>
      <c r="H1879" s="159"/>
      <c r="I1879" s="188"/>
      <c r="J1879" s="189"/>
      <c r="K1879" s="190"/>
      <c r="L1879" s="248"/>
      <c r="M1879" s="202"/>
      <c r="N1879" s="159">
        <v>30</v>
      </c>
      <c r="O1879" s="249">
        <v>4.4000000000000004</v>
      </c>
      <c r="P1879" s="159" t="s">
        <v>21</v>
      </c>
      <c r="Q1879" s="159"/>
      <c r="R1879" s="159" t="s">
        <v>295</v>
      </c>
      <c r="S1879" s="159"/>
      <c r="T1879" s="188"/>
      <c r="U1879" s="189"/>
    </row>
    <row r="1880" spans="1:21" ht="23.25" customHeight="1">
      <c r="A1880" s="233"/>
      <c r="B1880" s="239"/>
      <c r="C1880" s="163">
        <v>34</v>
      </c>
      <c r="D1880" s="325" t="s">
        <v>804</v>
      </c>
      <c r="E1880" s="163"/>
      <c r="F1880" s="163" t="s">
        <v>21</v>
      </c>
      <c r="G1880" s="155" t="s">
        <v>805</v>
      </c>
      <c r="H1880" s="163" t="s">
        <v>85</v>
      </c>
      <c r="I1880" s="164">
        <v>25.044720000000002</v>
      </c>
      <c r="J1880" s="167">
        <v>657068</v>
      </c>
      <c r="K1880" s="166">
        <f>I1880*J1880</f>
        <v>16456084.080960002</v>
      </c>
      <c r="L1880" s="248"/>
      <c r="M1880" s="202"/>
      <c r="N1880" s="163">
        <v>31</v>
      </c>
      <c r="O1880" s="325" t="s">
        <v>961</v>
      </c>
      <c r="P1880" s="163"/>
      <c r="Q1880" s="163" t="s">
        <v>21</v>
      </c>
      <c r="R1880" s="155" t="s">
        <v>962</v>
      </c>
      <c r="S1880" s="163" t="s">
        <v>32</v>
      </c>
      <c r="T1880" s="164">
        <v>2</v>
      </c>
      <c r="U1880" s="167">
        <v>80683</v>
      </c>
    </row>
    <row r="1881" spans="1:21" ht="16.5" customHeight="1">
      <c r="A1881" s="233"/>
      <c r="B1881" s="239"/>
      <c r="C1881" s="629" t="s">
        <v>41</v>
      </c>
      <c r="D1881" s="630"/>
      <c r="E1881" s="630"/>
      <c r="F1881" s="630"/>
      <c r="G1881" s="630"/>
      <c r="H1881" s="631"/>
      <c r="I1881" s="163"/>
      <c r="J1881" s="163"/>
      <c r="K1881" s="255">
        <f>SUM(K1880)</f>
        <v>16456084.080960002</v>
      </c>
      <c r="L1881" s="248"/>
      <c r="M1881" s="202"/>
      <c r="N1881" s="629" t="s">
        <v>41</v>
      </c>
      <c r="O1881" s="630"/>
      <c r="P1881" s="630"/>
      <c r="Q1881" s="630"/>
      <c r="R1881" s="630"/>
      <c r="S1881" s="631"/>
      <c r="T1881" s="163"/>
      <c r="U1881" s="163"/>
    </row>
    <row r="1882" spans="1:21" ht="31.5" customHeight="1">
      <c r="A1882" s="233"/>
      <c r="B1882" s="239"/>
      <c r="C1882" s="159">
        <v>35</v>
      </c>
      <c r="D1882" s="249">
        <v>8</v>
      </c>
      <c r="E1882" s="159" t="s">
        <v>21</v>
      </c>
      <c r="F1882" s="159"/>
      <c r="G1882" s="159" t="s">
        <v>535</v>
      </c>
      <c r="H1882" s="159"/>
      <c r="I1882" s="188"/>
      <c r="J1882" s="189"/>
      <c r="K1882" s="190"/>
      <c r="L1882" s="248"/>
      <c r="M1882" s="202"/>
      <c r="N1882" s="159">
        <v>33</v>
      </c>
      <c r="O1882" s="249">
        <v>4.3</v>
      </c>
      <c r="P1882" s="159" t="s">
        <v>21</v>
      </c>
      <c r="Q1882" s="159"/>
      <c r="R1882" s="159" t="s">
        <v>192</v>
      </c>
      <c r="S1882" s="159"/>
      <c r="T1882" s="188"/>
      <c r="U1882" s="189"/>
    </row>
    <row r="1883" spans="1:21" ht="40.5" customHeight="1">
      <c r="A1883" s="233"/>
      <c r="B1883" s="239"/>
      <c r="C1883" s="163">
        <v>36</v>
      </c>
      <c r="D1883" s="325" t="s">
        <v>427</v>
      </c>
      <c r="E1883" s="163"/>
      <c r="F1883" s="163" t="s">
        <v>21</v>
      </c>
      <c r="G1883" s="155" t="s">
        <v>428</v>
      </c>
      <c r="H1883" s="163" t="s">
        <v>32</v>
      </c>
      <c r="I1883" s="164">
        <v>4</v>
      </c>
      <c r="J1883" s="167">
        <v>225629</v>
      </c>
      <c r="K1883" s="166">
        <f t="shared" ref="K1883:K1886" si="174">I1883*J1883</f>
        <v>902516</v>
      </c>
      <c r="L1883" s="248"/>
      <c r="M1883" s="202"/>
      <c r="N1883" s="163">
        <v>34</v>
      </c>
      <c r="O1883" s="325" t="s">
        <v>959</v>
      </c>
      <c r="P1883" s="163"/>
      <c r="Q1883" s="163" t="s">
        <v>21</v>
      </c>
      <c r="R1883" s="155" t="s">
        <v>960</v>
      </c>
      <c r="S1883" s="163" t="s">
        <v>32</v>
      </c>
      <c r="T1883" s="164">
        <v>5</v>
      </c>
      <c r="U1883" s="167">
        <v>28146</v>
      </c>
    </row>
    <row r="1884" spans="1:21" ht="33.75" customHeight="1">
      <c r="A1884" s="233"/>
      <c r="B1884" s="239"/>
      <c r="C1884" s="163">
        <v>37</v>
      </c>
      <c r="D1884" s="325" t="s">
        <v>431</v>
      </c>
      <c r="E1884" s="163"/>
      <c r="F1884" s="163" t="s">
        <v>21</v>
      </c>
      <c r="G1884" s="155" t="s">
        <v>432</v>
      </c>
      <c r="H1884" s="163" t="s">
        <v>32</v>
      </c>
      <c r="I1884" s="164">
        <v>4</v>
      </c>
      <c r="J1884" s="167">
        <v>374333</v>
      </c>
      <c r="K1884" s="166">
        <f t="shared" si="174"/>
        <v>1497332</v>
      </c>
      <c r="L1884" s="248"/>
      <c r="M1884" s="202"/>
      <c r="N1884" s="163">
        <v>36</v>
      </c>
      <c r="O1884" s="325" t="s">
        <v>841</v>
      </c>
      <c r="P1884" s="163"/>
      <c r="Q1884" s="163" t="s">
        <v>21</v>
      </c>
      <c r="R1884" s="155" t="s">
        <v>842</v>
      </c>
      <c r="S1884" s="163" t="s">
        <v>32</v>
      </c>
      <c r="T1884" s="164">
        <v>1</v>
      </c>
      <c r="U1884" s="167">
        <v>148664</v>
      </c>
    </row>
    <row r="1885" spans="1:21" ht="30.75" customHeight="1">
      <c r="A1885" s="233"/>
      <c r="B1885" s="239"/>
      <c r="C1885" s="163">
        <v>38</v>
      </c>
      <c r="D1885" s="325" t="s">
        <v>773</v>
      </c>
      <c r="E1885" s="163"/>
      <c r="F1885" s="163" t="s">
        <v>21</v>
      </c>
      <c r="G1885" s="155" t="s">
        <v>769</v>
      </c>
      <c r="H1885" s="163" t="s">
        <v>60</v>
      </c>
      <c r="I1885" s="164">
        <v>517.28</v>
      </c>
      <c r="J1885" s="167">
        <v>40984</v>
      </c>
      <c r="K1885" s="166">
        <f t="shared" si="174"/>
        <v>21200203.52</v>
      </c>
      <c r="L1885" s="248"/>
      <c r="M1885" s="202"/>
      <c r="N1885" s="163">
        <v>37</v>
      </c>
      <c r="O1885" s="325" t="s">
        <v>848</v>
      </c>
      <c r="P1885" s="163"/>
      <c r="Q1885" s="163" t="s">
        <v>21</v>
      </c>
      <c r="R1885" s="155" t="s">
        <v>967</v>
      </c>
      <c r="S1885" s="163" t="s">
        <v>712</v>
      </c>
      <c r="T1885" s="164">
        <v>1</v>
      </c>
      <c r="U1885" s="167">
        <v>701214</v>
      </c>
    </row>
    <row r="1886" spans="1:21" ht="30.75" customHeight="1">
      <c r="A1886" s="233"/>
      <c r="B1886" s="243"/>
      <c r="C1886" s="163">
        <v>39</v>
      </c>
      <c r="D1886" s="325">
        <v>8.5</v>
      </c>
      <c r="E1886" s="163"/>
      <c r="F1886" s="163" t="s">
        <v>21</v>
      </c>
      <c r="G1886" s="155" t="s">
        <v>149</v>
      </c>
      <c r="H1886" s="163" t="s">
        <v>32</v>
      </c>
      <c r="I1886" s="164">
        <v>2</v>
      </c>
      <c r="J1886" s="167">
        <v>250853</v>
      </c>
      <c r="K1886" s="166">
        <f t="shared" si="174"/>
        <v>501706</v>
      </c>
      <c r="L1886" s="248"/>
      <c r="M1886" s="202"/>
      <c r="N1886" s="220"/>
      <c r="O1886" s="362"/>
      <c r="P1886" s="182"/>
      <c r="Q1886" s="182"/>
      <c r="R1886" s="160"/>
      <c r="S1886" s="253"/>
      <c r="T1886" s="164"/>
      <c r="U1886" s="167"/>
    </row>
    <row r="1887" spans="1:21" ht="16.5" customHeight="1">
      <c r="A1887" s="233"/>
      <c r="B1887" s="239"/>
      <c r="C1887" s="629" t="s">
        <v>41</v>
      </c>
      <c r="D1887" s="630"/>
      <c r="E1887" s="630"/>
      <c r="F1887" s="630"/>
      <c r="G1887" s="630"/>
      <c r="H1887" s="631"/>
      <c r="I1887" s="163"/>
      <c r="J1887" s="163"/>
      <c r="K1887" s="255">
        <f>SUM(K1883:K1886)</f>
        <v>24101757.52</v>
      </c>
      <c r="L1887" s="248"/>
      <c r="M1887" s="202"/>
      <c r="N1887" s="629" t="s">
        <v>41</v>
      </c>
      <c r="O1887" s="630"/>
      <c r="P1887" s="630"/>
      <c r="Q1887" s="630"/>
      <c r="R1887" s="630"/>
      <c r="S1887" s="631"/>
      <c r="T1887" s="163"/>
      <c r="U1887" s="163"/>
    </row>
    <row r="1888" spans="1:21" ht="16.5" customHeight="1">
      <c r="A1888" s="233"/>
      <c r="B1888" s="239"/>
      <c r="C1888" s="632" t="s">
        <v>42</v>
      </c>
      <c r="D1888" s="633"/>
      <c r="E1888" s="633"/>
      <c r="F1888" s="633"/>
      <c r="G1888" s="633"/>
      <c r="H1888" s="633"/>
      <c r="I1888" s="633"/>
      <c r="J1888" s="634"/>
      <c r="K1888" s="256">
        <f>ROUND(K1887+K1870+K1861+K1858+K1855+K1852+K1847+K1842+K1839+K1874+K1878+K1881+K1864+K1867,0)</f>
        <v>195588449</v>
      </c>
      <c r="L1888" s="248"/>
      <c r="M1888" s="202"/>
      <c r="N1888" s="632" t="s">
        <v>42</v>
      </c>
      <c r="O1888" s="633"/>
      <c r="P1888" s="633"/>
      <c r="Q1888" s="633"/>
      <c r="R1888" s="633"/>
      <c r="S1888" s="633"/>
      <c r="T1888" s="633"/>
      <c r="U1888" s="634"/>
    </row>
    <row r="1889" spans="1:21" ht="16.5" customHeight="1">
      <c r="A1889" s="233"/>
      <c r="B1889" s="239"/>
      <c r="C1889" s="257"/>
      <c r="D1889" s="257"/>
      <c r="E1889" s="257"/>
      <c r="F1889" s="257"/>
      <c r="G1889" s="257"/>
      <c r="H1889" s="257"/>
      <c r="I1889" s="257"/>
      <c r="J1889" s="257"/>
      <c r="K1889" s="258"/>
      <c r="L1889" s="248"/>
      <c r="M1889" s="202"/>
      <c r="N1889" s="257"/>
      <c r="O1889" s="257"/>
      <c r="P1889" s="257"/>
      <c r="Q1889" s="257"/>
      <c r="R1889" s="257"/>
      <c r="S1889" s="257"/>
      <c r="T1889" s="257"/>
      <c r="U1889" s="257"/>
    </row>
    <row r="1890" spans="1:21" ht="16.5" customHeight="1">
      <c r="A1890" s="233"/>
      <c r="B1890" s="239"/>
      <c r="C1890" s="644" t="s">
        <v>203</v>
      </c>
      <c r="D1890" s="645"/>
      <c r="E1890" s="645"/>
      <c r="F1890" s="645"/>
      <c r="G1890" s="645"/>
      <c r="H1890" s="645"/>
      <c r="I1890" s="645"/>
      <c r="J1890" s="645"/>
      <c r="K1890" s="646"/>
      <c r="L1890" s="248"/>
      <c r="M1890" s="202"/>
      <c r="N1890" s="644" t="s">
        <v>203</v>
      </c>
      <c r="O1890" s="645"/>
      <c r="P1890" s="645"/>
      <c r="Q1890" s="645"/>
      <c r="R1890" s="645"/>
      <c r="S1890" s="645"/>
      <c r="T1890" s="645"/>
      <c r="U1890" s="646"/>
    </row>
    <row r="1891" spans="1:21" ht="16.5" customHeight="1">
      <c r="A1891" s="233"/>
      <c r="B1891" s="239"/>
      <c r="C1891" s="641" t="s">
        <v>11</v>
      </c>
      <c r="D1891" s="635" t="s">
        <v>12</v>
      </c>
      <c r="E1891" s="637" t="s">
        <v>13</v>
      </c>
      <c r="F1891" s="638"/>
      <c r="G1891" s="641" t="s">
        <v>14</v>
      </c>
      <c r="H1891" s="635" t="s">
        <v>15</v>
      </c>
      <c r="I1891" s="635" t="s">
        <v>16</v>
      </c>
      <c r="J1891" s="643" t="s">
        <v>17</v>
      </c>
      <c r="K1891" s="648" t="s">
        <v>18</v>
      </c>
      <c r="L1891" s="248"/>
      <c r="M1891" s="202"/>
      <c r="N1891" s="641" t="s">
        <v>11</v>
      </c>
      <c r="O1891" s="635" t="s">
        <v>12</v>
      </c>
      <c r="P1891" s="637" t="s">
        <v>13</v>
      </c>
      <c r="Q1891" s="638"/>
      <c r="R1891" s="641" t="s">
        <v>14</v>
      </c>
      <c r="S1891" s="635" t="s">
        <v>15</v>
      </c>
      <c r="T1891" s="635" t="s">
        <v>16</v>
      </c>
      <c r="U1891" s="643" t="s">
        <v>17</v>
      </c>
    </row>
    <row r="1892" spans="1:21" ht="16.5" customHeight="1">
      <c r="A1892" s="233"/>
      <c r="B1892" s="239"/>
      <c r="C1892" s="642"/>
      <c r="D1892" s="636"/>
      <c r="E1892" s="154" t="s">
        <v>19</v>
      </c>
      <c r="F1892" s="154" t="s">
        <v>20</v>
      </c>
      <c r="G1892" s="642"/>
      <c r="H1892" s="636"/>
      <c r="I1892" s="636"/>
      <c r="J1892" s="636"/>
      <c r="K1892" s="649"/>
      <c r="L1892" s="248"/>
      <c r="M1892" s="202"/>
      <c r="N1892" s="642"/>
      <c r="O1892" s="636"/>
      <c r="P1892" s="154" t="s">
        <v>19</v>
      </c>
      <c r="Q1892" s="154" t="s">
        <v>20</v>
      </c>
      <c r="R1892" s="642"/>
      <c r="S1892" s="636"/>
      <c r="T1892" s="636"/>
      <c r="U1892" s="636"/>
    </row>
    <row r="1893" spans="1:21" ht="16.5" customHeight="1">
      <c r="A1893" s="233"/>
      <c r="B1893" s="239"/>
      <c r="C1893" s="159">
        <v>1</v>
      </c>
      <c r="D1893" s="159" t="s">
        <v>105</v>
      </c>
      <c r="E1893" s="159" t="s">
        <v>21</v>
      </c>
      <c r="F1893" s="159"/>
      <c r="G1893" s="159" t="s">
        <v>928</v>
      </c>
      <c r="H1893" s="159"/>
      <c r="I1893" s="159"/>
      <c r="J1893" s="159"/>
      <c r="K1893" s="250"/>
      <c r="L1893" s="248"/>
      <c r="M1893" s="202"/>
      <c r="N1893" s="159">
        <v>1</v>
      </c>
      <c r="O1893" s="159">
        <v>3</v>
      </c>
      <c r="P1893" s="159" t="s">
        <v>21</v>
      </c>
      <c r="Q1893" s="159"/>
      <c r="R1893" s="159" t="s">
        <v>150</v>
      </c>
      <c r="S1893" s="159"/>
      <c r="T1893" s="159"/>
      <c r="U1893" s="159"/>
    </row>
    <row r="1894" spans="1:21" ht="16.5" customHeight="1">
      <c r="A1894" s="233"/>
      <c r="B1894" s="243"/>
      <c r="C1894" s="178">
        <v>2</v>
      </c>
      <c r="D1894" s="163" t="s">
        <v>968</v>
      </c>
      <c r="E1894" s="163"/>
      <c r="F1894" s="163" t="s">
        <v>21</v>
      </c>
      <c r="G1894" s="155" t="s">
        <v>969</v>
      </c>
      <c r="H1894" s="163" t="s">
        <v>32</v>
      </c>
      <c r="I1894" s="163">
        <v>248</v>
      </c>
      <c r="J1894" s="206">
        <v>283172</v>
      </c>
      <c r="K1894" s="158">
        <f>I1894*J1894</f>
        <v>70226656</v>
      </c>
      <c r="L1894" s="248"/>
      <c r="M1894" s="202"/>
      <c r="N1894" s="178">
        <v>2</v>
      </c>
      <c r="O1894" s="163" t="s">
        <v>970</v>
      </c>
      <c r="P1894" s="163"/>
      <c r="Q1894" s="163" t="s">
        <v>21</v>
      </c>
      <c r="R1894" s="155" t="s">
        <v>971</v>
      </c>
      <c r="S1894" s="163" t="s">
        <v>60</v>
      </c>
      <c r="T1894" s="163">
        <v>18</v>
      </c>
      <c r="U1894" s="206">
        <v>283172</v>
      </c>
    </row>
    <row r="1895" spans="1:21" ht="16.5" customHeight="1">
      <c r="A1895" s="233"/>
      <c r="B1895" s="239"/>
      <c r="C1895" s="629" t="s">
        <v>41</v>
      </c>
      <c r="D1895" s="630"/>
      <c r="E1895" s="630"/>
      <c r="F1895" s="630"/>
      <c r="G1895" s="630"/>
      <c r="H1895" s="631"/>
      <c r="I1895" s="161"/>
      <c r="J1895" s="206"/>
      <c r="K1895" s="255">
        <f>SUM(K1894)</f>
        <v>70226656</v>
      </c>
      <c r="L1895" s="248"/>
      <c r="M1895" s="202"/>
      <c r="N1895" s="629" t="s">
        <v>41</v>
      </c>
      <c r="O1895" s="630"/>
      <c r="P1895" s="630"/>
      <c r="Q1895" s="630"/>
      <c r="R1895" s="630"/>
      <c r="S1895" s="631"/>
      <c r="T1895" s="161"/>
      <c r="U1895" s="206"/>
    </row>
    <row r="1896" spans="1:21" ht="16.5" customHeight="1">
      <c r="A1896" s="233"/>
      <c r="B1896" s="239"/>
      <c r="C1896" s="159">
        <v>3</v>
      </c>
      <c r="D1896" s="159" t="s">
        <v>161</v>
      </c>
      <c r="E1896" s="159" t="s">
        <v>21</v>
      </c>
      <c r="F1896" s="159"/>
      <c r="G1896" s="159" t="s">
        <v>206</v>
      </c>
      <c r="H1896" s="159"/>
      <c r="I1896" s="159"/>
      <c r="J1896" s="214"/>
      <c r="K1896" s="250"/>
      <c r="L1896" s="248"/>
      <c r="M1896" s="202"/>
      <c r="N1896" s="159">
        <v>3</v>
      </c>
      <c r="O1896" s="159" t="s">
        <v>161</v>
      </c>
      <c r="P1896" s="159" t="s">
        <v>21</v>
      </c>
      <c r="Q1896" s="159"/>
      <c r="R1896" s="159" t="s">
        <v>206</v>
      </c>
      <c r="S1896" s="159"/>
      <c r="T1896" s="159"/>
      <c r="U1896" s="214"/>
    </row>
    <row r="1897" spans="1:21" ht="16.5" customHeight="1">
      <c r="A1897" s="233"/>
      <c r="B1897" s="239"/>
      <c r="C1897" s="178">
        <v>4</v>
      </c>
      <c r="D1897" s="163" t="s">
        <v>972</v>
      </c>
      <c r="E1897" s="163"/>
      <c r="F1897" s="163" t="s">
        <v>21</v>
      </c>
      <c r="G1897" s="155" t="s">
        <v>973</v>
      </c>
      <c r="H1897" s="163" t="s">
        <v>32</v>
      </c>
      <c r="I1897" s="163">
        <v>2</v>
      </c>
      <c r="J1897" s="206">
        <v>5423760</v>
      </c>
      <c r="K1897" s="158">
        <f t="shared" ref="K1897:K1898" si="175">I1897*J1897</f>
        <v>10847520</v>
      </c>
      <c r="L1897" s="248"/>
      <c r="M1897" s="202"/>
      <c r="N1897" s="178">
        <v>4</v>
      </c>
      <c r="O1897" s="163" t="s">
        <v>972</v>
      </c>
      <c r="P1897" s="163"/>
      <c r="Q1897" s="163" t="s">
        <v>21</v>
      </c>
      <c r="R1897" s="155" t="s">
        <v>973</v>
      </c>
      <c r="S1897" s="163" t="s">
        <v>32</v>
      </c>
      <c r="T1897" s="163">
        <v>2</v>
      </c>
      <c r="U1897" s="206">
        <v>5205060</v>
      </c>
    </row>
    <row r="1898" spans="1:21" ht="16.5" customHeight="1">
      <c r="A1898" s="233"/>
      <c r="B1898" s="239"/>
      <c r="C1898" s="178">
        <v>5</v>
      </c>
      <c r="D1898" s="163" t="s">
        <v>974</v>
      </c>
      <c r="E1898" s="163"/>
      <c r="F1898" s="163" t="s">
        <v>21</v>
      </c>
      <c r="G1898" s="155" t="s">
        <v>975</v>
      </c>
      <c r="H1898" s="163" t="s">
        <v>32</v>
      </c>
      <c r="I1898" s="163">
        <v>1</v>
      </c>
      <c r="J1898" s="206">
        <v>6026400</v>
      </c>
      <c r="K1898" s="158">
        <f t="shared" si="175"/>
        <v>6026400</v>
      </c>
      <c r="L1898" s="248"/>
      <c r="M1898" s="202"/>
      <c r="N1898" s="178">
        <v>5</v>
      </c>
      <c r="O1898" s="163" t="s">
        <v>974</v>
      </c>
      <c r="P1898" s="163"/>
      <c r="Q1898" s="163" t="s">
        <v>21</v>
      </c>
      <c r="R1898" s="155" t="s">
        <v>975</v>
      </c>
      <c r="S1898" s="163" t="s">
        <v>32</v>
      </c>
      <c r="T1898" s="163">
        <v>1</v>
      </c>
      <c r="U1898" s="206">
        <v>5783400</v>
      </c>
    </row>
    <row r="1899" spans="1:21" ht="16.5" customHeight="1">
      <c r="A1899" s="233"/>
      <c r="B1899" s="239"/>
      <c r="C1899" s="629" t="s">
        <v>41</v>
      </c>
      <c r="D1899" s="630"/>
      <c r="E1899" s="630"/>
      <c r="F1899" s="630"/>
      <c r="G1899" s="630"/>
      <c r="H1899" s="631"/>
      <c r="I1899" s="161"/>
      <c r="J1899" s="206"/>
      <c r="K1899" s="255">
        <f>SUM(K1897:K1898)</f>
        <v>16873920</v>
      </c>
      <c r="L1899" s="248"/>
      <c r="M1899" s="202"/>
      <c r="N1899" s="629" t="s">
        <v>41</v>
      </c>
      <c r="O1899" s="630"/>
      <c r="P1899" s="630"/>
      <c r="Q1899" s="630"/>
      <c r="R1899" s="630"/>
      <c r="S1899" s="631"/>
      <c r="T1899" s="161"/>
      <c r="U1899" s="206"/>
    </row>
    <row r="1900" spans="1:21" ht="16.5" customHeight="1">
      <c r="A1900" s="233"/>
      <c r="B1900" s="239"/>
      <c r="C1900" s="324">
        <v>6</v>
      </c>
      <c r="D1900" s="159" t="s">
        <v>728</v>
      </c>
      <c r="E1900" s="159" t="s">
        <v>21</v>
      </c>
      <c r="F1900" s="159"/>
      <c r="G1900" s="159" t="s">
        <v>729</v>
      </c>
      <c r="H1900" s="159"/>
      <c r="I1900" s="159"/>
      <c r="J1900" s="214"/>
      <c r="K1900" s="250"/>
      <c r="L1900" s="248"/>
      <c r="M1900" s="202"/>
      <c r="N1900" s="324">
        <v>6</v>
      </c>
      <c r="O1900" s="159" t="s">
        <v>744</v>
      </c>
      <c r="P1900" s="159" t="s">
        <v>21</v>
      </c>
      <c r="Q1900" s="159"/>
      <c r="R1900" s="159" t="s">
        <v>192</v>
      </c>
      <c r="S1900" s="159"/>
      <c r="T1900" s="159"/>
      <c r="U1900" s="214"/>
    </row>
    <row r="1901" spans="1:21" ht="16.5" customHeight="1">
      <c r="A1901" s="233"/>
      <c r="B1901" s="239"/>
      <c r="C1901" s="220">
        <v>7</v>
      </c>
      <c r="D1901" s="163" t="s">
        <v>976</v>
      </c>
      <c r="E1901" s="163"/>
      <c r="F1901" s="163" t="s">
        <v>21</v>
      </c>
      <c r="G1901" s="155" t="s">
        <v>977</v>
      </c>
      <c r="H1901" s="163" t="s">
        <v>32</v>
      </c>
      <c r="I1901" s="163">
        <v>1</v>
      </c>
      <c r="J1901" s="206">
        <v>2357240</v>
      </c>
      <c r="K1901" s="158">
        <f t="shared" ref="K1901:K1903" si="176">I1901*J1901</f>
        <v>2357240</v>
      </c>
      <c r="L1901" s="248"/>
      <c r="M1901" s="202"/>
      <c r="N1901" s="220">
        <v>7</v>
      </c>
      <c r="O1901" s="163" t="s">
        <v>976</v>
      </c>
      <c r="P1901" s="163"/>
      <c r="Q1901" s="163" t="s">
        <v>21</v>
      </c>
      <c r="R1901" s="155" t="s">
        <v>977</v>
      </c>
      <c r="S1901" s="163" t="s">
        <v>32</v>
      </c>
      <c r="T1901" s="163">
        <v>1</v>
      </c>
      <c r="U1901" s="206">
        <v>2262190</v>
      </c>
    </row>
    <row r="1902" spans="1:21" ht="16.5" customHeight="1">
      <c r="A1902" s="233"/>
      <c r="B1902" s="239"/>
      <c r="C1902" s="220">
        <v>8</v>
      </c>
      <c r="D1902" s="163" t="s">
        <v>978</v>
      </c>
      <c r="E1902" s="163"/>
      <c r="F1902" s="163" t="s">
        <v>21</v>
      </c>
      <c r="G1902" s="155" t="s">
        <v>979</v>
      </c>
      <c r="H1902" s="163" t="s">
        <v>32</v>
      </c>
      <c r="I1902" s="163">
        <v>2</v>
      </c>
      <c r="J1902" s="206">
        <v>977914</v>
      </c>
      <c r="K1902" s="158">
        <f t="shared" si="176"/>
        <v>1955828</v>
      </c>
      <c r="L1902" s="248"/>
      <c r="M1902" s="202"/>
      <c r="N1902" s="220">
        <v>8</v>
      </c>
      <c r="O1902" s="163" t="s">
        <v>980</v>
      </c>
      <c r="P1902" s="163"/>
      <c r="Q1902" s="163" t="s">
        <v>21</v>
      </c>
      <c r="R1902" s="155" t="s">
        <v>981</v>
      </c>
      <c r="S1902" s="163" t="s">
        <v>146</v>
      </c>
      <c r="T1902" s="163">
        <v>2</v>
      </c>
      <c r="U1902" s="206">
        <v>759367</v>
      </c>
    </row>
    <row r="1903" spans="1:21" ht="16.5" customHeight="1">
      <c r="A1903" s="233"/>
      <c r="B1903" s="239"/>
      <c r="C1903" s="220">
        <v>9</v>
      </c>
      <c r="D1903" s="163" t="s">
        <v>982</v>
      </c>
      <c r="E1903" s="163"/>
      <c r="F1903" s="163" t="s">
        <v>21</v>
      </c>
      <c r="G1903" s="155" t="s">
        <v>983</v>
      </c>
      <c r="H1903" s="163" t="s">
        <v>32</v>
      </c>
      <c r="I1903" s="163">
        <v>2</v>
      </c>
      <c r="J1903" s="206">
        <v>2837120</v>
      </c>
      <c r="K1903" s="158">
        <f t="shared" si="176"/>
        <v>5674240</v>
      </c>
      <c r="L1903" s="248"/>
      <c r="M1903" s="202"/>
      <c r="N1903" s="220">
        <v>9</v>
      </c>
      <c r="O1903" s="163" t="s">
        <v>982</v>
      </c>
      <c r="P1903" s="163"/>
      <c r="Q1903" s="163" t="s">
        <v>21</v>
      </c>
      <c r="R1903" s="155" t="s">
        <v>983</v>
      </c>
      <c r="S1903" s="163" t="s">
        <v>32</v>
      </c>
      <c r="T1903" s="163">
        <v>2</v>
      </c>
      <c r="U1903" s="206">
        <v>2376656.1</v>
      </c>
    </row>
    <row r="1904" spans="1:21" ht="16.5" customHeight="1">
      <c r="A1904" s="233"/>
      <c r="B1904" s="239"/>
      <c r="C1904" s="629" t="s">
        <v>861</v>
      </c>
      <c r="D1904" s="630"/>
      <c r="E1904" s="630"/>
      <c r="F1904" s="630"/>
      <c r="G1904" s="630"/>
      <c r="H1904" s="631"/>
      <c r="I1904" s="161"/>
      <c r="J1904" s="206"/>
      <c r="K1904" s="255">
        <f>SUM(K1901:K1903)</f>
        <v>9987308</v>
      </c>
      <c r="L1904" s="248"/>
      <c r="M1904" s="202"/>
      <c r="N1904" s="629" t="s">
        <v>861</v>
      </c>
      <c r="O1904" s="630"/>
      <c r="P1904" s="630"/>
      <c r="Q1904" s="630"/>
      <c r="R1904" s="630"/>
      <c r="S1904" s="631"/>
      <c r="T1904" s="161"/>
      <c r="U1904" s="206"/>
    </row>
    <row r="1905" spans="1:21" ht="16.5" customHeight="1">
      <c r="A1905" s="233"/>
      <c r="B1905" s="239"/>
      <c r="C1905" s="324">
        <v>10</v>
      </c>
      <c r="D1905" s="249" t="s">
        <v>743</v>
      </c>
      <c r="E1905" s="159" t="s">
        <v>21</v>
      </c>
      <c r="F1905" s="159"/>
      <c r="G1905" s="159" t="s">
        <v>133</v>
      </c>
      <c r="H1905" s="159"/>
      <c r="I1905" s="159"/>
      <c r="J1905" s="214"/>
      <c r="K1905" s="250"/>
      <c r="L1905" s="248"/>
      <c r="M1905" s="202"/>
      <c r="N1905" s="324">
        <v>10</v>
      </c>
      <c r="O1905" s="249" t="s">
        <v>734</v>
      </c>
      <c r="P1905" s="159" t="s">
        <v>21</v>
      </c>
      <c r="Q1905" s="159"/>
      <c r="R1905" s="159" t="s">
        <v>952</v>
      </c>
      <c r="S1905" s="159"/>
      <c r="T1905" s="159"/>
      <c r="U1905" s="214"/>
    </row>
    <row r="1906" spans="1:21" ht="16.5" customHeight="1">
      <c r="A1906" s="233"/>
      <c r="B1906" s="243"/>
      <c r="C1906" s="220">
        <v>11</v>
      </c>
      <c r="D1906" s="325" t="s">
        <v>984</v>
      </c>
      <c r="E1906" s="163"/>
      <c r="F1906" s="163" t="s">
        <v>21</v>
      </c>
      <c r="G1906" s="155" t="s">
        <v>985</v>
      </c>
      <c r="H1906" s="163" t="s">
        <v>32</v>
      </c>
      <c r="I1906" s="163">
        <v>1</v>
      </c>
      <c r="J1906" s="206">
        <v>2909040</v>
      </c>
      <c r="K1906" s="158">
        <f t="shared" ref="K1906:K1908" si="177">I1906*J1906</f>
        <v>2909040</v>
      </c>
      <c r="L1906" s="248"/>
      <c r="M1906" s="202"/>
      <c r="N1906" s="220">
        <v>11</v>
      </c>
      <c r="O1906" s="325" t="s">
        <v>986</v>
      </c>
      <c r="P1906" s="163"/>
      <c r="Q1906" s="163" t="s">
        <v>21</v>
      </c>
      <c r="R1906" s="155" t="s">
        <v>987</v>
      </c>
      <c r="S1906" s="163" t="s">
        <v>32</v>
      </c>
      <c r="T1906" s="163">
        <v>1</v>
      </c>
      <c r="U1906" s="206">
        <v>9070722</v>
      </c>
    </row>
    <row r="1907" spans="1:21" ht="16.5" customHeight="1">
      <c r="A1907" s="233"/>
      <c r="B1907" s="243"/>
      <c r="C1907" s="220">
        <v>12</v>
      </c>
      <c r="D1907" s="164" t="s">
        <v>988</v>
      </c>
      <c r="E1907" s="163"/>
      <c r="F1907" s="163" t="s">
        <v>21</v>
      </c>
      <c r="G1907" s="155" t="s">
        <v>989</v>
      </c>
      <c r="H1907" s="163" t="s">
        <v>32</v>
      </c>
      <c r="I1907" s="163">
        <v>1</v>
      </c>
      <c r="J1907" s="206">
        <v>34509185</v>
      </c>
      <c r="K1907" s="158">
        <f t="shared" si="177"/>
        <v>34509185</v>
      </c>
      <c r="L1907" s="248"/>
      <c r="M1907" s="202"/>
      <c r="N1907" s="220">
        <v>12</v>
      </c>
      <c r="O1907" s="164" t="s">
        <v>990</v>
      </c>
      <c r="P1907" s="163"/>
      <c r="Q1907" s="163" t="s">
        <v>21</v>
      </c>
      <c r="R1907" s="155" t="s">
        <v>991</v>
      </c>
      <c r="S1907" s="163" t="s">
        <v>32</v>
      </c>
      <c r="T1907" s="163">
        <v>1</v>
      </c>
      <c r="U1907" s="206">
        <v>33117685.379999995</v>
      </c>
    </row>
    <row r="1908" spans="1:21" ht="16.5" customHeight="1">
      <c r="A1908" s="233"/>
      <c r="B1908" s="243"/>
      <c r="C1908" s="163">
        <v>13</v>
      </c>
      <c r="D1908" s="164" t="s">
        <v>286</v>
      </c>
      <c r="E1908" s="163"/>
      <c r="F1908" s="163" t="s">
        <v>21</v>
      </c>
      <c r="G1908" s="155" t="s">
        <v>287</v>
      </c>
      <c r="H1908" s="163" t="s">
        <v>32</v>
      </c>
      <c r="I1908" s="163">
        <v>1</v>
      </c>
      <c r="J1908" s="206">
        <v>3897250</v>
      </c>
      <c r="K1908" s="158">
        <f t="shared" si="177"/>
        <v>3897250</v>
      </c>
      <c r="L1908" s="248"/>
      <c r="M1908" s="202"/>
      <c r="N1908" s="163">
        <v>13</v>
      </c>
      <c r="O1908" s="164" t="s">
        <v>551</v>
      </c>
      <c r="P1908" s="163"/>
      <c r="Q1908" s="163" t="s">
        <v>21</v>
      </c>
      <c r="R1908" s="155" t="s">
        <v>992</v>
      </c>
      <c r="S1908" s="163" t="s">
        <v>32</v>
      </c>
      <c r="T1908" s="163">
        <v>1</v>
      </c>
      <c r="U1908" s="206">
        <v>4147250</v>
      </c>
    </row>
    <row r="1909" spans="1:21" ht="16.5" customHeight="1">
      <c r="A1909" s="233"/>
      <c r="B1909" s="239"/>
      <c r="C1909" s="629" t="s">
        <v>861</v>
      </c>
      <c r="D1909" s="630"/>
      <c r="E1909" s="630"/>
      <c r="F1909" s="630"/>
      <c r="G1909" s="630"/>
      <c r="H1909" s="631"/>
      <c r="I1909" s="161"/>
      <c r="J1909" s="206"/>
      <c r="K1909" s="255">
        <f>SUM(K1906:K1908)</f>
        <v>41315475</v>
      </c>
      <c r="L1909" s="248"/>
      <c r="M1909" s="202"/>
      <c r="N1909" s="629" t="s">
        <v>861</v>
      </c>
      <c r="O1909" s="630"/>
      <c r="P1909" s="630"/>
      <c r="Q1909" s="630"/>
      <c r="R1909" s="630"/>
      <c r="S1909" s="631"/>
      <c r="T1909" s="161"/>
      <c r="U1909" s="206"/>
    </row>
    <row r="1910" spans="1:21" ht="16.5" customHeight="1">
      <c r="A1910" s="233"/>
      <c r="B1910" s="239"/>
      <c r="C1910" s="632" t="s">
        <v>52</v>
      </c>
      <c r="D1910" s="633"/>
      <c r="E1910" s="633"/>
      <c r="F1910" s="633"/>
      <c r="G1910" s="633"/>
      <c r="H1910" s="633"/>
      <c r="I1910" s="633"/>
      <c r="J1910" s="634"/>
      <c r="K1910" s="256">
        <f>SUM(K1895+K1899+K1909+K1904)</f>
        <v>138403359</v>
      </c>
      <c r="L1910" s="248"/>
      <c r="M1910" s="202"/>
      <c r="N1910" s="632" t="s">
        <v>52</v>
      </c>
      <c r="O1910" s="633"/>
      <c r="P1910" s="633"/>
      <c r="Q1910" s="633"/>
      <c r="R1910" s="633"/>
      <c r="S1910" s="633"/>
      <c r="T1910" s="633"/>
      <c r="U1910" s="634"/>
    </row>
    <row r="1911" spans="1:21" ht="16.5" customHeight="1">
      <c r="A1911" s="233"/>
      <c r="B1911" s="239"/>
      <c r="C1911" s="257"/>
      <c r="D1911" s="257"/>
      <c r="E1911" s="257"/>
      <c r="F1911" s="257"/>
      <c r="G1911" s="257"/>
      <c r="H1911" s="257"/>
      <c r="I1911" s="257"/>
      <c r="J1911" s="257"/>
      <c r="K1911" s="258"/>
      <c r="L1911" s="248"/>
      <c r="M1911" s="202"/>
      <c r="N1911" s="257"/>
      <c r="O1911" s="257"/>
      <c r="P1911" s="257"/>
      <c r="Q1911" s="257"/>
      <c r="R1911" s="257"/>
      <c r="S1911" s="257"/>
      <c r="T1911" s="257"/>
      <c r="U1911" s="257"/>
    </row>
    <row r="1912" spans="1:21" ht="16.5" customHeight="1">
      <c r="A1912" s="233"/>
      <c r="B1912" s="247">
        <v>33</v>
      </c>
      <c r="C1912" s="647" t="s">
        <v>993</v>
      </c>
      <c r="D1912" s="633"/>
      <c r="E1912" s="633"/>
      <c r="F1912" s="633"/>
      <c r="G1912" s="633"/>
      <c r="H1912" s="633"/>
      <c r="I1912" s="633"/>
      <c r="J1912" s="633"/>
      <c r="K1912" s="633"/>
      <c r="L1912" s="248"/>
      <c r="M1912" s="202"/>
      <c r="N1912" s="647" t="s">
        <v>993</v>
      </c>
      <c r="O1912" s="633"/>
      <c r="P1912" s="633"/>
      <c r="Q1912" s="633"/>
      <c r="R1912" s="633"/>
      <c r="S1912" s="633"/>
      <c r="T1912" s="633"/>
      <c r="U1912" s="633"/>
    </row>
    <row r="1913" spans="1:21" ht="16.5" customHeight="1">
      <c r="A1913" s="233"/>
      <c r="B1913" s="239"/>
      <c r="C1913" s="644" t="s">
        <v>10</v>
      </c>
      <c r="D1913" s="645"/>
      <c r="E1913" s="645"/>
      <c r="F1913" s="645"/>
      <c r="G1913" s="645"/>
      <c r="H1913" s="645"/>
      <c r="I1913" s="645"/>
      <c r="J1913" s="645"/>
      <c r="K1913" s="646"/>
      <c r="L1913" s="248"/>
      <c r="M1913" s="202"/>
      <c r="N1913" s="644" t="s">
        <v>10</v>
      </c>
      <c r="O1913" s="645"/>
      <c r="P1913" s="645"/>
      <c r="Q1913" s="645"/>
      <c r="R1913" s="645"/>
      <c r="S1913" s="645"/>
      <c r="T1913" s="645"/>
      <c r="U1913" s="646"/>
    </row>
    <row r="1914" spans="1:21" ht="16.5" customHeight="1">
      <c r="A1914" s="233"/>
      <c r="B1914" s="239"/>
      <c r="C1914" s="641" t="s">
        <v>11</v>
      </c>
      <c r="D1914" s="635" t="s">
        <v>12</v>
      </c>
      <c r="E1914" s="637" t="s">
        <v>13</v>
      </c>
      <c r="F1914" s="638"/>
      <c r="G1914" s="641" t="s">
        <v>14</v>
      </c>
      <c r="H1914" s="635" t="s">
        <v>15</v>
      </c>
      <c r="I1914" s="635" t="s">
        <v>16</v>
      </c>
      <c r="J1914" s="643" t="s">
        <v>17</v>
      </c>
      <c r="K1914" s="648" t="s">
        <v>18</v>
      </c>
      <c r="L1914" s="248"/>
      <c r="M1914" s="202"/>
      <c r="N1914" s="641" t="s">
        <v>11</v>
      </c>
      <c r="O1914" s="635" t="s">
        <v>12</v>
      </c>
      <c r="P1914" s="637" t="s">
        <v>13</v>
      </c>
      <c r="Q1914" s="638"/>
      <c r="R1914" s="641" t="s">
        <v>14</v>
      </c>
      <c r="S1914" s="635" t="s">
        <v>15</v>
      </c>
      <c r="T1914" s="635" t="s">
        <v>16</v>
      </c>
      <c r="U1914" s="643" t="s">
        <v>17</v>
      </c>
    </row>
    <row r="1915" spans="1:21" ht="16.5" customHeight="1">
      <c r="A1915" s="233"/>
      <c r="B1915" s="239"/>
      <c r="C1915" s="642"/>
      <c r="D1915" s="636"/>
      <c r="E1915" s="154" t="s">
        <v>19</v>
      </c>
      <c r="F1915" s="154" t="s">
        <v>20</v>
      </c>
      <c r="G1915" s="642"/>
      <c r="H1915" s="636"/>
      <c r="I1915" s="636"/>
      <c r="J1915" s="636"/>
      <c r="K1915" s="649"/>
      <c r="L1915" s="248"/>
      <c r="M1915" s="202"/>
      <c r="N1915" s="642"/>
      <c r="O1915" s="636"/>
      <c r="P1915" s="154" t="s">
        <v>19</v>
      </c>
      <c r="Q1915" s="154" t="s">
        <v>20</v>
      </c>
      <c r="R1915" s="642"/>
      <c r="S1915" s="636"/>
      <c r="T1915" s="636"/>
      <c r="U1915" s="636"/>
    </row>
    <row r="1916" spans="1:21" ht="16.5" customHeight="1">
      <c r="A1916" s="233"/>
      <c r="B1916" s="239"/>
      <c r="C1916" s="324">
        <v>1</v>
      </c>
      <c r="D1916" s="357">
        <v>1</v>
      </c>
      <c r="E1916" s="159" t="s">
        <v>21</v>
      </c>
      <c r="F1916" s="159"/>
      <c r="G1916" s="159" t="s">
        <v>54</v>
      </c>
      <c r="H1916" s="159"/>
      <c r="I1916" s="159"/>
      <c r="J1916" s="159"/>
      <c r="K1916" s="250"/>
      <c r="L1916" s="248"/>
      <c r="M1916" s="202"/>
      <c r="N1916" s="324">
        <v>1</v>
      </c>
      <c r="O1916" s="357">
        <v>1</v>
      </c>
      <c r="P1916" s="159" t="s">
        <v>21</v>
      </c>
      <c r="Q1916" s="159"/>
      <c r="R1916" s="159" t="s">
        <v>56</v>
      </c>
      <c r="S1916" s="159"/>
      <c r="T1916" s="159"/>
      <c r="U1916" s="159"/>
    </row>
    <row r="1917" spans="1:21" ht="16.5" customHeight="1">
      <c r="A1917" s="233"/>
      <c r="B1917" s="239"/>
      <c r="C1917" s="358">
        <v>2</v>
      </c>
      <c r="D1917" s="322">
        <v>1.1000000000000001</v>
      </c>
      <c r="E1917" s="291"/>
      <c r="F1917" s="291"/>
      <c r="G1917" s="291" t="s">
        <v>57</v>
      </c>
      <c r="H1917" s="291"/>
      <c r="I1917" s="291"/>
      <c r="J1917" s="291"/>
      <c r="K1917" s="296"/>
      <c r="L1917" s="248"/>
      <c r="M1917" s="202"/>
      <c r="N1917" s="324"/>
      <c r="O1917" s="357"/>
      <c r="P1917" s="159"/>
      <c r="Q1917" s="159"/>
      <c r="R1917" s="159"/>
      <c r="S1917" s="159"/>
      <c r="T1917" s="159"/>
      <c r="U1917" s="159"/>
    </row>
    <row r="1918" spans="1:21" ht="36" customHeight="1">
      <c r="A1918" s="233"/>
      <c r="B1918" s="239"/>
      <c r="C1918" s="220">
        <v>3</v>
      </c>
      <c r="D1918" s="164" t="s">
        <v>62</v>
      </c>
      <c r="E1918" s="163"/>
      <c r="F1918" s="163" t="s">
        <v>21</v>
      </c>
      <c r="G1918" s="155" t="s">
        <v>63</v>
      </c>
      <c r="H1918" s="163" t="s">
        <v>25</v>
      </c>
      <c r="I1918" s="164">
        <v>3.4</v>
      </c>
      <c r="J1918" s="167">
        <v>2824</v>
      </c>
      <c r="K1918" s="166">
        <f>I1918*J1918</f>
        <v>9601.6</v>
      </c>
      <c r="L1918" s="248"/>
      <c r="M1918" s="202"/>
      <c r="N1918" s="220">
        <v>2</v>
      </c>
      <c r="O1918" s="164" t="s">
        <v>62</v>
      </c>
      <c r="P1918" s="163"/>
      <c r="Q1918" s="163" t="s">
        <v>21</v>
      </c>
      <c r="R1918" s="155" t="s">
        <v>63</v>
      </c>
      <c r="S1918" s="163" t="s">
        <v>25</v>
      </c>
      <c r="T1918" s="164">
        <v>3.4</v>
      </c>
      <c r="U1918" s="167">
        <v>2824</v>
      </c>
    </row>
    <row r="1919" spans="1:21" ht="16.5" customHeight="1">
      <c r="A1919" s="233"/>
      <c r="B1919" s="239"/>
      <c r="C1919" s="629" t="s">
        <v>41</v>
      </c>
      <c r="D1919" s="630"/>
      <c r="E1919" s="630"/>
      <c r="F1919" s="630"/>
      <c r="G1919" s="630"/>
      <c r="H1919" s="631"/>
      <c r="I1919" s="163"/>
      <c r="J1919" s="163"/>
      <c r="K1919" s="255">
        <f>SUM(K1918)</f>
        <v>9601.6</v>
      </c>
      <c r="L1919" s="248"/>
      <c r="M1919" s="202"/>
      <c r="N1919" s="629" t="s">
        <v>41</v>
      </c>
      <c r="O1919" s="630"/>
      <c r="P1919" s="630"/>
      <c r="Q1919" s="630"/>
      <c r="R1919" s="630"/>
      <c r="S1919" s="631"/>
      <c r="T1919" s="163"/>
      <c r="U1919" s="163"/>
    </row>
    <row r="1920" spans="1:21" ht="39" customHeight="1">
      <c r="A1920" s="233"/>
      <c r="B1920" s="239"/>
      <c r="C1920" s="360">
        <v>4</v>
      </c>
      <c r="D1920" s="357" t="s">
        <v>336</v>
      </c>
      <c r="E1920" s="159" t="s">
        <v>21</v>
      </c>
      <c r="F1920" s="361"/>
      <c r="G1920" s="159" t="s">
        <v>337</v>
      </c>
      <c r="H1920" s="361"/>
      <c r="I1920" s="215"/>
      <c r="J1920" s="216"/>
      <c r="K1920" s="217"/>
      <c r="L1920" s="248"/>
      <c r="M1920" s="202"/>
      <c r="N1920" s="360">
        <v>3</v>
      </c>
      <c r="O1920" s="357">
        <v>4</v>
      </c>
      <c r="P1920" s="159" t="s">
        <v>21</v>
      </c>
      <c r="Q1920" s="361"/>
      <c r="R1920" s="159" t="s">
        <v>227</v>
      </c>
      <c r="S1920" s="361"/>
      <c r="T1920" s="215"/>
      <c r="U1920" s="216"/>
    </row>
    <row r="1921" spans="1:21" ht="25.5" customHeight="1">
      <c r="A1921" s="233"/>
      <c r="B1921" s="239"/>
      <c r="C1921" s="220">
        <v>5</v>
      </c>
      <c r="D1921" s="163" t="s">
        <v>338</v>
      </c>
      <c r="E1921" s="163"/>
      <c r="F1921" s="163" t="s">
        <v>21</v>
      </c>
      <c r="G1921" s="155" t="s">
        <v>339</v>
      </c>
      <c r="H1921" s="163" t="s">
        <v>73</v>
      </c>
      <c r="I1921" s="164">
        <v>21.419999999999998</v>
      </c>
      <c r="J1921" s="167">
        <v>8298</v>
      </c>
      <c r="K1921" s="166">
        <f>I1921*J1921</f>
        <v>177743.15999999997</v>
      </c>
      <c r="L1921" s="248"/>
      <c r="M1921" s="202"/>
      <c r="N1921" s="220">
        <v>4</v>
      </c>
      <c r="O1921" s="163">
        <v>4.0999999999999996</v>
      </c>
      <c r="P1921" s="163"/>
      <c r="Q1921" s="163" t="s">
        <v>21</v>
      </c>
      <c r="R1921" s="155" t="s">
        <v>688</v>
      </c>
      <c r="S1921" s="163" t="s">
        <v>73</v>
      </c>
      <c r="T1921" s="164">
        <v>21.419999999999998</v>
      </c>
      <c r="U1921" s="167">
        <v>13594</v>
      </c>
    </row>
    <row r="1922" spans="1:21" ht="16.5" customHeight="1">
      <c r="A1922" s="233"/>
      <c r="B1922" s="239"/>
      <c r="C1922" s="629" t="s">
        <v>41</v>
      </c>
      <c r="D1922" s="630"/>
      <c r="E1922" s="630"/>
      <c r="F1922" s="630"/>
      <c r="G1922" s="630"/>
      <c r="H1922" s="631"/>
      <c r="I1922" s="163"/>
      <c r="J1922" s="163"/>
      <c r="K1922" s="255">
        <f>SUM(K1921)</f>
        <v>177743.15999999997</v>
      </c>
      <c r="L1922" s="248"/>
      <c r="M1922" s="202"/>
      <c r="N1922" s="629" t="s">
        <v>41</v>
      </c>
      <c r="O1922" s="630"/>
      <c r="P1922" s="630"/>
      <c r="Q1922" s="630"/>
      <c r="R1922" s="630"/>
      <c r="S1922" s="631"/>
      <c r="T1922" s="163"/>
      <c r="U1922" s="163"/>
    </row>
    <row r="1923" spans="1:21" ht="37.5" customHeight="1">
      <c r="A1923" s="233"/>
      <c r="B1923" s="239"/>
      <c r="C1923" s="324">
        <v>6</v>
      </c>
      <c r="D1923" s="249">
        <v>2.2999999999999998</v>
      </c>
      <c r="E1923" s="159" t="s">
        <v>21</v>
      </c>
      <c r="F1923" s="159"/>
      <c r="G1923" s="159" t="s">
        <v>89</v>
      </c>
      <c r="H1923" s="159"/>
      <c r="I1923" s="188"/>
      <c r="J1923" s="189"/>
      <c r="K1923" s="190"/>
      <c r="L1923" s="248"/>
      <c r="M1923" s="202"/>
      <c r="N1923" s="324">
        <v>5</v>
      </c>
      <c r="O1923" s="249">
        <v>2.2999999999999998</v>
      </c>
      <c r="P1923" s="159" t="s">
        <v>21</v>
      </c>
      <c r="Q1923" s="159"/>
      <c r="R1923" s="159" t="s">
        <v>89</v>
      </c>
      <c r="S1923" s="159"/>
      <c r="T1923" s="188"/>
      <c r="U1923" s="189"/>
    </row>
    <row r="1924" spans="1:21" ht="21.75" customHeight="1">
      <c r="A1924" s="233"/>
      <c r="B1924" s="239"/>
      <c r="C1924" s="220">
        <v>7</v>
      </c>
      <c r="D1924" s="325" t="s">
        <v>90</v>
      </c>
      <c r="E1924" s="163"/>
      <c r="F1924" s="163" t="s">
        <v>21</v>
      </c>
      <c r="G1924" s="155" t="s">
        <v>91</v>
      </c>
      <c r="H1924" s="163" t="s">
        <v>73</v>
      </c>
      <c r="I1924" s="164">
        <v>14.28</v>
      </c>
      <c r="J1924" s="167">
        <v>5350</v>
      </c>
      <c r="K1924" s="166">
        <f t="shared" ref="K1924:K1926" si="178">I1924*J1924</f>
        <v>76398</v>
      </c>
      <c r="L1924" s="248"/>
      <c r="M1924" s="202"/>
      <c r="N1924" s="220">
        <v>6</v>
      </c>
      <c r="O1924" s="325">
        <v>1.4</v>
      </c>
      <c r="P1924" s="163"/>
      <c r="Q1924" s="163" t="s">
        <v>21</v>
      </c>
      <c r="R1924" s="155" t="s">
        <v>689</v>
      </c>
      <c r="S1924" s="163" t="s">
        <v>73</v>
      </c>
      <c r="T1924" s="164">
        <v>14.28</v>
      </c>
      <c r="U1924" s="167">
        <v>43302.400000000001</v>
      </c>
    </row>
    <row r="1925" spans="1:21" ht="20.25" customHeight="1">
      <c r="A1925" s="233"/>
      <c r="B1925" s="239"/>
      <c r="C1925" s="163">
        <v>8</v>
      </c>
      <c r="D1925" s="325" t="s">
        <v>93</v>
      </c>
      <c r="E1925" s="163"/>
      <c r="F1925" s="163" t="s">
        <v>21</v>
      </c>
      <c r="G1925" s="155" t="s">
        <v>94</v>
      </c>
      <c r="H1925" s="163" t="s">
        <v>95</v>
      </c>
      <c r="I1925" s="164">
        <v>342.71999999999997</v>
      </c>
      <c r="J1925" s="167">
        <v>1392</v>
      </c>
      <c r="K1925" s="166">
        <f t="shared" si="178"/>
        <v>477066.23999999993</v>
      </c>
      <c r="L1925" s="248"/>
      <c r="M1925" s="202"/>
      <c r="N1925" s="220"/>
      <c r="O1925" s="362"/>
      <c r="P1925" s="182"/>
      <c r="Q1925" s="182"/>
      <c r="R1925" s="160"/>
      <c r="S1925" s="253"/>
      <c r="T1925" s="164"/>
      <c r="U1925" s="167"/>
    </row>
    <row r="1926" spans="1:21" ht="36.75" customHeight="1">
      <c r="A1926" s="233"/>
      <c r="B1926" s="239"/>
      <c r="C1926" s="163">
        <v>9</v>
      </c>
      <c r="D1926" s="325" t="s">
        <v>98</v>
      </c>
      <c r="E1926" s="163"/>
      <c r="F1926" s="163" t="s">
        <v>21</v>
      </c>
      <c r="G1926" s="155" t="s">
        <v>99</v>
      </c>
      <c r="H1926" s="163" t="s">
        <v>73</v>
      </c>
      <c r="I1926" s="164">
        <v>14.28</v>
      </c>
      <c r="J1926" s="167">
        <v>3571</v>
      </c>
      <c r="K1926" s="166">
        <f t="shared" si="178"/>
        <v>50993.88</v>
      </c>
      <c r="L1926" s="248"/>
      <c r="M1926" s="202"/>
      <c r="N1926" s="220"/>
      <c r="O1926" s="362"/>
      <c r="P1926" s="182"/>
      <c r="Q1926" s="182"/>
      <c r="R1926" s="160"/>
      <c r="S1926" s="253"/>
      <c r="T1926" s="164"/>
      <c r="U1926" s="167"/>
    </row>
    <row r="1927" spans="1:21" ht="16.5" customHeight="1">
      <c r="A1927" s="233"/>
      <c r="B1927" s="239"/>
      <c r="C1927" s="629" t="s">
        <v>41</v>
      </c>
      <c r="D1927" s="630"/>
      <c r="E1927" s="630"/>
      <c r="F1927" s="630"/>
      <c r="G1927" s="630"/>
      <c r="H1927" s="631"/>
      <c r="I1927" s="163"/>
      <c r="J1927" s="163"/>
      <c r="K1927" s="255">
        <f>SUM(K1924:K1926)</f>
        <v>604458.12</v>
      </c>
      <c r="L1927" s="248"/>
      <c r="M1927" s="202"/>
      <c r="N1927" s="629" t="s">
        <v>41</v>
      </c>
      <c r="O1927" s="630"/>
      <c r="P1927" s="630"/>
      <c r="Q1927" s="630"/>
      <c r="R1927" s="630"/>
      <c r="S1927" s="631"/>
      <c r="T1927" s="163"/>
      <c r="U1927" s="163"/>
    </row>
    <row r="1928" spans="1:21" ht="21" customHeight="1">
      <c r="A1928" s="233"/>
      <c r="B1928" s="239"/>
      <c r="C1928" s="324">
        <v>10</v>
      </c>
      <c r="D1928" s="249">
        <v>2.5</v>
      </c>
      <c r="E1928" s="159" t="s">
        <v>21</v>
      </c>
      <c r="F1928" s="159"/>
      <c r="G1928" s="159" t="s">
        <v>291</v>
      </c>
      <c r="H1928" s="159"/>
      <c r="I1928" s="188"/>
      <c r="J1928" s="189"/>
      <c r="K1928" s="190"/>
      <c r="L1928" s="248"/>
      <c r="M1928" s="202"/>
      <c r="N1928" s="324">
        <v>7</v>
      </c>
      <c r="O1928" s="249">
        <v>2.6</v>
      </c>
      <c r="P1928" s="159" t="s">
        <v>21</v>
      </c>
      <c r="Q1928" s="159"/>
      <c r="R1928" s="159" t="s">
        <v>101</v>
      </c>
      <c r="S1928" s="159"/>
      <c r="T1928" s="188"/>
      <c r="U1928" s="189"/>
    </row>
    <row r="1929" spans="1:21" ht="19.5" customHeight="1">
      <c r="A1929" s="233"/>
      <c r="B1929" s="239"/>
      <c r="C1929" s="220">
        <v>11</v>
      </c>
      <c r="D1929" s="325" t="s">
        <v>292</v>
      </c>
      <c r="E1929" s="163"/>
      <c r="F1929" s="163" t="s">
        <v>21</v>
      </c>
      <c r="G1929" s="155" t="s">
        <v>293</v>
      </c>
      <c r="H1929" s="163" t="s">
        <v>73</v>
      </c>
      <c r="I1929" s="164">
        <v>0.4</v>
      </c>
      <c r="J1929" s="167">
        <v>40659</v>
      </c>
      <c r="K1929" s="166">
        <f>I1929*J1929</f>
        <v>16263.6</v>
      </c>
      <c r="L1929" s="248"/>
      <c r="M1929" s="202"/>
      <c r="N1929" s="220">
        <v>8</v>
      </c>
      <c r="O1929" s="325" t="s">
        <v>102</v>
      </c>
      <c r="P1929" s="163"/>
      <c r="Q1929" s="163" t="s">
        <v>21</v>
      </c>
      <c r="R1929" s="155" t="s">
        <v>103</v>
      </c>
      <c r="S1929" s="163" t="s">
        <v>25</v>
      </c>
      <c r="T1929" s="164">
        <v>9.5200000000000014</v>
      </c>
      <c r="U1929" s="167">
        <v>55381</v>
      </c>
    </row>
    <row r="1930" spans="1:21" ht="16.5" customHeight="1">
      <c r="A1930" s="233"/>
      <c r="B1930" s="239"/>
      <c r="C1930" s="629" t="s">
        <v>41</v>
      </c>
      <c r="D1930" s="630"/>
      <c r="E1930" s="630"/>
      <c r="F1930" s="630"/>
      <c r="G1930" s="630"/>
      <c r="H1930" s="631"/>
      <c r="I1930" s="163"/>
      <c r="J1930" s="163"/>
      <c r="K1930" s="255">
        <f>SUM(K1929)</f>
        <v>16263.6</v>
      </c>
      <c r="L1930" s="248"/>
      <c r="M1930" s="202"/>
      <c r="N1930" s="629" t="s">
        <v>41</v>
      </c>
      <c r="O1930" s="630"/>
      <c r="P1930" s="630"/>
      <c r="Q1930" s="630"/>
      <c r="R1930" s="630"/>
      <c r="S1930" s="631"/>
      <c r="T1930" s="163"/>
      <c r="U1930" s="163"/>
    </row>
    <row r="1931" spans="1:21" ht="21" customHeight="1">
      <c r="A1931" s="233"/>
      <c r="B1931" s="239"/>
      <c r="C1931" s="324">
        <v>12</v>
      </c>
      <c r="D1931" s="249">
        <v>2.6</v>
      </c>
      <c r="E1931" s="159" t="s">
        <v>21</v>
      </c>
      <c r="F1931" s="159"/>
      <c r="G1931" s="159" t="s">
        <v>101</v>
      </c>
      <c r="H1931" s="159"/>
      <c r="I1931" s="188"/>
      <c r="J1931" s="189"/>
      <c r="K1931" s="190"/>
      <c r="L1931" s="248"/>
      <c r="M1931" s="202"/>
      <c r="N1931" s="324">
        <v>9</v>
      </c>
      <c r="O1931" s="249">
        <v>5</v>
      </c>
      <c r="P1931" s="159" t="s">
        <v>21</v>
      </c>
      <c r="Q1931" s="159"/>
      <c r="R1931" s="159" t="s">
        <v>107</v>
      </c>
      <c r="S1931" s="159"/>
      <c r="T1931" s="188"/>
      <c r="U1931" s="189"/>
    </row>
    <row r="1932" spans="1:21" ht="21.75" customHeight="1">
      <c r="A1932" s="233"/>
      <c r="B1932" s="243"/>
      <c r="C1932" s="220">
        <v>13</v>
      </c>
      <c r="D1932" s="325" t="s">
        <v>102</v>
      </c>
      <c r="E1932" s="163"/>
      <c r="F1932" s="163" t="s">
        <v>21</v>
      </c>
      <c r="G1932" s="155" t="s">
        <v>103</v>
      </c>
      <c r="H1932" s="163" t="s">
        <v>25</v>
      </c>
      <c r="I1932" s="164">
        <v>9.5200000000000014</v>
      </c>
      <c r="J1932" s="167">
        <v>55381</v>
      </c>
      <c r="K1932" s="166">
        <f>I1932*J1932</f>
        <v>527227.12000000011</v>
      </c>
      <c r="L1932" s="248"/>
      <c r="M1932" s="202"/>
      <c r="N1932" s="220">
        <v>10</v>
      </c>
      <c r="O1932" s="325">
        <v>5.5</v>
      </c>
      <c r="P1932" s="163"/>
      <c r="Q1932" s="163" t="s">
        <v>21</v>
      </c>
      <c r="R1932" s="155" t="s">
        <v>110</v>
      </c>
      <c r="S1932" s="163" t="s">
        <v>73</v>
      </c>
      <c r="T1932" s="164">
        <v>8.1689999999999987</v>
      </c>
      <c r="U1932" s="167">
        <v>535504</v>
      </c>
    </row>
    <row r="1933" spans="1:21" ht="16.5" customHeight="1">
      <c r="A1933" s="233"/>
      <c r="B1933" s="239"/>
      <c r="C1933" s="629" t="s">
        <v>41</v>
      </c>
      <c r="D1933" s="630"/>
      <c r="E1933" s="630"/>
      <c r="F1933" s="630"/>
      <c r="G1933" s="630"/>
      <c r="H1933" s="631"/>
      <c r="I1933" s="163"/>
      <c r="J1933" s="163"/>
      <c r="K1933" s="255">
        <f>SUM(K1932)</f>
        <v>527227.12000000011</v>
      </c>
      <c r="L1933" s="248"/>
      <c r="M1933" s="202"/>
      <c r="N1933" s="629" t="s">
        <v>41</v>
      </c>
      <c r="O1933" s="630"/>
      <c r="P1933" s="630"/>
      <c r="Q1933" s="630"/>
      <c r="R1933" s="630"/>
      <c r="S1933" s="631"/>
      <c r="T1933" s="163"/>
      <c r="U1933" s="163"/>
    </row>
    <row r="1934" spans="1:21" ht="16.5" customHeight="1">
      <c r="A1934" s="233"/>
      <c r="B1934" s="239"/>
      <c r="C1934" s="324">
        <v>14</v>
      </c>
      <c r="D1934" s="249" t="s">
        <v>105</v>
      </c>
      <c r="E1934" s="159" t="s">
        <v>21</v>
      </c>
      <c r="F1934" s="159"/>
      <c r="G1934" s="159" t="s">
        <v>106</v>
      </c>
      <c r="H1934" s="159"/>
      <c r="I1934" s="188"/>
      <c r="J1934" s="189"/>
      <c r="K1934" s="190"/>
      <c r="L1934" s="248"/>
      <c r="M1934" s="202"/>
      <c r="N1934" s="324">
        <v>11</v>
      </c>
      <c r="O1934" s="249">
        <v>3.3</v>
      </c>
      <c r="P1934" s="159" t="s">
        <v>21</v>
      </c>
      <c r="Q1934" s="159"/>
      <c r="R1934" s="159" t="s">
        <v>111</v>
      </c>
      <c r="S1934" s="159"/>
      <c r="T1934" s="188"/>
      <c r="U1934" s="189"/>
    </row>
    <row r="1935" spans="1:21" ht="36" customHeight="1">
      <c r="A1935" s="233"/>
      <c r="B1935" s="243"/>
      <c r="C1935" s="220">
        <v>15</v>
      </c>
      <c r="D1935" s="325" t="s">
        <v>108</v>
      </c>
      <c r="E1935" s="163"/>
      <c r="F1935" s="163" t="s">
        <v>21</v>
      </c>
      <c r="G1935" s="155" t="s">
        <v>109</v>
      </c>
      <c r="H1935" s="163" t="s">
        <v>73</v>
      </c>
      <c r="I1935" s="164">
        <v>8.1689999999999987</v>
      </c>
      <c r="J1935" s="167">
        <v>535504</v>
      </c>
      <c r="K1935" s="166">
        <f>I1935*J1935</f>
        <v>4374532.175999999</v>
      </c>
      <c r="L1935" s="248"/>
      <c r="M1935" s="202"/>
      <c r="N1935" s="220">
        <v>12</v>
      </c>
      <c r="O1935" s="325" t="s">
        <v>112</v>
      </c>
      <c r="P1935" s="163"/>
      <c r="Q1935" s="163" t="s">
        <v>21</v>
      </c>
      <c r="R1935" s="155" t="s">
        <v>113</v>
      </c>
      <c r="S1935" s="163" t="s">
        <v>114</v>
      </c>
      <c r="T1935" s="164">
        <v>980.27999999999986</v>
      </c>
      <c r="U1935" s="167">
        <v>5903</v>
      </c>
    </row>
    <row r="1936" spans="1:21" ht="16.5" customHeight="1">
      <c r="A1936" s="233"/>
      <c r="B1936" s="239"/>
      <c r="C1936" s="629" t="s">
        <v>41</v>
      </c>
      <c r="D1936" s="630"/>
      <c r="E1936" s="630"/>
      <c r="F1936" s="630"/>
      <c r="G1936" s="630"/>
      <c r="H1936" s="631"/>
      <c r="I1936" s="163"/>
      <c r="J1936" s="163"/>
      <c r="K1936" s="255">
        <f>SUM(K1935)</f>
        <v>4374532.175999999</v>
      </c>
      <c r="L1936" s="248"/>
      <c r="M1936" s="202"/>
      <c r="N1936" s="629" t="s">
        <v>41</v>
      </c>
      <c r="O1936" s="630"/>
      <c r="P1936" s="630"/>
      <c r="Q1936" s="630"/>
      <c r="R1936" s="630"/>
      <c r="S1936" s="631"/>
      <c r="T1936" s="163"/>
      <c r="U1936" s="163"/>
    </row>
    <row r="1937" spans="1:21" ht="30" customHeight="1">
      <c r="A1937" s="233"/>
      <c r="B1937" s="239"/>
      <c r="C1937" s="324">
        <v>16</v>
      </c>
      <c r="D1937" s="249">
        <v>3.3</v>
      </c>
      <c r="E1937" s="159" t="s">
        <v>21</v>
      </c>
      <c r="F1937" s="159"/>
      <c r="G1937" s="159" t="s">
        <v>111</v>
      </c>
      <c r="H1937" s="159"/>
      <c r="I1937" s="188"/>
      <c r="J1937" s="189"/>
      <c r="K1937" s="190"/>
      <c r="L1937" s="248"/>
      <c r="M1937" s="202"/>
      <c r="N1937" s="324">
        <v>13</v>
      </c>
      <c r="O1937" s="249">
        <v>4.3</v>
      </c>
      <c r="P1937" s="159" t="s">
        <v>21</v>
      </c>
      <c r="Q1937" s="159"/>
      <c r="R1937" s="159" t="s">
        <v>234</v>
      </c>
      <c r="S1937" s="159"/>
      <c r="T1937" s="188"/>
      <c r="U1937" s="189"/>
    </row>
    <row r="1938" spans="1:21" ht="40.5" customHeight="1">
      <c r="A1938" s="233"/>
      <c r="B1938" s="243"/>
      <c r="C1938" s="220">
        <v>17</v>
      </c>
      <c r="D1938" s="163" t="s">
        <v>112</v>
      </c>
      <c r="E1938" s="163"/>
      <c r="F1938" s="163" t="s">
        <v>21</v>
      </c>
      <c r="G1938" s="155" t="s">
        <v>113</v>
      </c>
      <c r="H1938" s="163" t="s">
        <v>114</v>
      </c>
      <c r="I1938" s="164">
        <v>980.27999999999986</v>
      </c>
      <c r="J1938" s="167">
        <v>5903</v>
      </c>
      <c r="K1938" s="166">
        <f>I1938*J1938</f>
        <v>5786592.8399999989</v>
      </c>
      <c r="L1938" s="248"/>
      <c r="M1938" s="202"/>
      <c r="N1938" s="220">
        <v>14</v>
      </c>
      <c r="O1938" s="163" t="s">
        <v>486</v>
      </c>
      <c r="P1938" s="163"/>
      <c r="Q1938" s="163" t="s">
        <v>21</v>
      </c>
      <c r="R1938" s="155" t="s">
        <v>487</v>
      </c>
      <c r="S1938" s="163" t="s">
        <v>32</v>
      </c>
      <c r="T1938" s="164">
        <v>4</v>
      </c>
      <c r="U1938" s="167">
        <v>13380</v>
      </c>
    </row>
    <row r="1939" spans="1:21" ht="16.5" customHeight="1">
      <c r="A1939" s="233"/>
      <c r="B1939" s="239"/>
      <c r="C1939" s="629" t="s">
        <v>41</v>
      </c>
      <c r="D1939" s="630"/>
      <c r="E1939" s="630"/>
      <c r="F1939" s="630"/>
      <c r="G1939" s="630"/>
      <c r="H1939" s="631"/>
      <c r="I1939" s="163"/>
      <c r="J1939" s="163"/>
      <c r="K1939" s="255">
        <f>SUM(K1938)</f>
        <v>5786592.8399999989</v>
      </c>
      <c r="L1939" s="248"/>
      <c r="M1939" s="202"/>
      <c r="N1939" s="629" t="s">
        <v>41</v>
      </c>
      <c r="O1939" s="630"/>
      <c r="P1939" s="630"/>
      <c r="Q1939" s="630"/>
      <c r="R1939" s="630"/>
      <c r="S1939" s="631"/>
      <c r="T1939" s="163"/>
      <c r="U1939" s="163"/>
    </row>
    <row r="1940" spans="1:21" ht="19.5" customHeight="1">
      <c r="A1940" s="233"/>
      <c r="B1940" s="239"/>
      <c r="C1940" s="324">
        <v>18</v>
      </c>
      <c r="D1940" s="159">
        <v>4.3</v>
      </c>
      <c r="E1940" s="159" t="s">
        <v>21</v>
      </c>
      <c r="F1940" s="159"/>
      <c r="G1940" s="159" t="s">
        <v>234</v>
      </c>
      <c r="H1940" s="159"/>
      <c r="I1940" s="188"/>
      <c r="J1940" s="189"/>
      <c r="K1940" s="190"/>
      <c r="L1940" s="248"/>
      <c r="M1940" s="202"/>
      <c r="N1940" s="324">
        <v>16</v>
      </c>
      <c r="O1940" s="159">
        <v>4.4000000000000004</v>
      </c>
      <c r="P1940" s="159" t="s">
        <v>21</v>
      </c>
      <c r="Q1940" s="159"/>
      <c r="R1940" s="159" t="s">
        <v>121</v>
      </c>
      <c r="S1940" s="159"/>
      <c r="T1940" s="188"/>
      <c r="U1940" s="189"/>
    </row>
    <row r="1941" spans="1:21" ht="36" customHeight="1">
      <c r="A1941" s="233"/>
      <c r="B1941" s="239"/>
      <c r="C1941" s="220">
        <v>19</v>
      </c>
      <c r="D1941" s="163" t="s">
        <v>486</v>
      </c>
      <c r="E1941" s="163"/>
      <c r="F1941" s="163" t="s">
        <v>21</v>
      </c>
      <c r="G1941" s="155" t="s">
        <v>487</v>
      </c>
      <c r="H1941" s="163" t="s">
        <v>32</v>
      </c>
      <c r="I1941" s="164">
        <v>4</v>
      </c>
      <c r="J1941" s="167">
        <v>13262</v>
      </c>
      <c r="K1941" s="166">
        <f t="shared" ref="K1941:K1942" si="179">I1941*J1941</f>
        <v>53048</v>
      </c>
      <c r="L1941" s="248"/>
      <c r="M1941" s="202"/>
      <c r="N1941" s="220">
        <v>17</v>
      </c>
      <c r="O1941" s="163" t="s">
        <v>994</v>
      </c>
      <c r="P1941" s="163"/>
      <c r="Q1941" s="163" t="s">
        <v>21</v>
      </c>
      <c r="R1941" s="155" t="s">
        <v>995</v>
      </c>
      <c r="S1941" s="163" t="s">
        <v>32</v>
      </c>
      <c r="T1941" s="164">
        <v>3</v>
      </c>
      <c r="U1941" s="167">
        <v>38404</v>
      </c>
    </row>
    <row r="1942" spans="1:21" ht="36" customHeight="1">
      <c r="A1942" s="233"/>
      <c r="B1942" s="239"/>
      <c r="C1942" s="220">
        <v>20</v>
      </c>
      <c r="D1942" s="325" t="s">
        <v>372</v>
      </c>
      <c r="E1942" s="163"/>
      <c r="F1942" s="163" t="s">
        <v>21</v>
      </c>
      <c r="G1942" s="155" t="s">
        <v>996</v>
      </c>
      <c r="H1942" s="163" t="s">
        <v>32</v>
      </c>
      <c r="I1942" s="164">
        <v>4</v>
      </c>
      <c r="J1942" s="167">
        <v>13878</v>
      </c>
      <c r="K1942" s="166">
        <f t="shared" si="179"/>
        <v>55512</v>
      </c>
      <c r="L1942" s="248"/>
      <c r="M1942" s="202"/>
      <c r="N1942" s="220">
        <v>18</v>
      </c>
      <c r="O1942" s="325" t="s">
        <v>997</v>
      </c>
      <c r="P1942" s="163"/>
      <c r="Q1942" s="163" t="s">
        <v>21</v>
      </c>
      <c r="R1942" s="155" t="s">
        <v>998</v>
      </c>
      <c r="S1942" s="163" t="s">
        <v>32</v>
      </c>
      <c r="T1942" s="164">
        <v>3</v>
      </c>
      <c r="U1942" s="167">
        <v>51205.333333333205</v>
      </c>
    </row>
    <row r="1943" spans="1:21" ht="16.5" customHeight="1">
      <c r="A1943" s="233"/>
      <c r="B1943" s="239"/>
      <c r="C1943" s="629" t="s">
        <v>41</v>
      </c>
      <c r="D1943" s="630"/>
      <c r="E1943" s="630"/>
      <c r="F1943" s="630"/>
      <c r="G1943" s="630"/>
      <c r="H1943" s="631"/>
      <c r="I1943" s="163"/>
      <c r="J1943" s="163"/>
      <c r="K1943" s="255">
        <f>SUM(K1941:K1942)</f>
        <v>108560</v>
      </c>
      <c r="L1943" s="248"/>
      <c r="M1943" s="202"/>
      <c r="N1943" s="629" t="s">
        <v>41</v>
      </c>
      <c r="O1943" s="630"/>
      <c r="P1943" s="630"/>
      <c r="Q1943" s="630"/>
      <c r="R1943" s="630"/>
      <c r="S1943" s="631"/>
      <c r="T1943" s="163"/>
      <c r="U1943" s="163"/>
    </row>
    <row r="1944" spans="1:21" ht="32.25" customHeight="1">
      <c r="A1944" s="233"/>
      <c r="B1944" s="239"/>
      <c r="C1944" s="324">
        <v>21</v>
      </c>
      <c r="D1944" s="249">
        <v>4.4000000000000004</v>
      </c>
      <c r="E1944" s="159" t="s">
        <v>21</v>
      </c>
      <c r="F1944" s="159"/>
      <c r="G1944" s="159" t="s">
        <v>121</v>
      </c>
      <c r="H1944" s="159"/>
      <c r="I1944" s="188"/>
      <c r="J1944" s="189"/>
      <c r="K1944" s="190"/>
      <c r="L1944" s="248"/>
      <c r="M1944" s="202"/>
      <c r="N1944" s="324">
        <v>19</v>
      </c>
      <c r="O1944" s="249">
        <v>6</v>
      </c>
      <c r="P1944" s="159" t="s">
        <v>21</v>
      </c>
      <c r="Q1944" s="159"/>
      <c r="R1944" s="159" t="s">
        <v>955</v>
      </c>
      <c r="S1944" s="159"/>
      <c r="T1944" s="188"/>
      <c r="U1944" s="189"/>
    </row>
    <row r="1945" spans="1:21" ht="36.75" customHeight="1">
      <c r="A1945" s="233"/>
      <c r="B1945" s="239"/>
      <c r="C1945" s="220">
        <v>22</v>
      </c>
      <c r="D1945" s="163" t="s">
        <v>994</v>
      </c>
      <c r="E1945" s="163"/>
      <c r="F1945" s="163" t="s">
        <v>21</v>
      </c>
      <c r="G1945" s="155" t="s">
        <v>995</v>
      </c>
      <c r="H1945" s="163" t="s">
        <v>32</v>
      </c>
      <c r="I1945" s="164">
        <v>3</v>
      </c>
      <c r="J1945" s="167">
        <v>38109</v>
      </c>
      <c r="K1945" s="166">
        <f t="shared" ref="K1945:K1946" si="180">I1945*J1945</f>
        <v>114327</v>
      </c>
      <c r="L1945" s="248"/>
      <c r="M1945" s="202"/>
      <c r="N1945" s="220">
        <v>20</v>
      </c>
      <c r="O1945" s="163" t="s">
        <v>802</v>
      </c>
      <c r="P1945" s="163"/>
      <c r="Q1945" s="163" t="s">
        <v>21</v>
      </c>
      <c r="R1945" s="155" t="s">
        <v>999</v>
      </c>
      <c r="S1945" s="163" t="s">
        <v>1000</v>
      </c>
      <c r="T1945" s="164">
        <v>0.4</v>
      </c>
      <c r="U1945" s="167">
        <v>40659</v>
      </c>
    </row>
    <row r="1946" spans="1:21" ht="36.75" customHeight="1">
      <c r="A1946" s="233"/>
      <c r="B1946" s="239"/>
      <c r="C1946" s="163">
        <v>23</v>
      </c>
      <c r="D1946" s="163" t="s">
        <v>997</v>
      </c>
      <c r="E1946" s="163"/>
      <c r="F1946" s="163" t="s">
        <v>21</v>
      </c>
      <c r="G1946" s="155" t="s">
        <v>998</v>
      </c>
      <c r="H1946" s="163" t="s">
        <v>32</v>
      </c>
      <c r="I1946" s="164">
        <v>3</v>
      </c>
      <c r="J1946" s="167">
        <v>38109</v>
      </c>
      <c r="K1946" s="166">
        <f t="shared" si="180"/>
        <v>114327</v>
      </c>
      <c r="L1946" s="248"/>
      <c r="M1946" s="202"/>
      <c r="N1946" s="220"/>
      <c r="O1946" s="182"/>
      <c r="P1946" s="182"/>
      <c r="Q1946" s="182"/>
      <c r="R1946" s="160"/>
      <c r="S1946" s="253"/>
      <c r="T1946" s="164"/>
      <c r="U1946" s="167"/>
    </row>
    <row r="1947" spans="1:21" ht="16.5" customHeight="1">
      <c r="A1947" s="233"/>
      <c r="B1947" s="239"/>
      <c r="C1947" s="629" t="s">
        <v>41</v>
      </c>
      <c r="D1947" s="630"/>
      <c r="E1947" s="630"/>
      <c r="F1947" s="630"/>
      <c r="G1947" s="630"/>
      <c r="H1947" s="631"/>
      <c r="I1947" s="163"/>
      <c r="J1947" s="163"/>
      <c r="K1947" s="255">
        <f>SUM(K1945:K1946)</f>
        <v>228654</v>
      </c>
      <c r="L1947" s="248"/>
      <c r="M1947" s="202"/>
      <c r="N1947" s="629" t="s">
        <v>41</v>
      </c>
      <c r="O1947" s="630"/>
      <c r="P1947" s="630"/>
      <c r="Q1947" s="630"/>
      <c r="R1947" s="630"/>
      <c r="S1947" s="631"/>
      <c r="T1947" s="163"/>
      <c r="U1947" s="163"/>
    </row>
    <row r="1948" spans="1:21" ht="28.5" customHeight="1">
      <c r="A1948" s="233"/>
      <c r="B1948" s="239"/>
      <c r="C1948" s="324">
        <v>24</v>
      </c>
      <c r="D1948" s="249" t="s">
        <v>126</v>
      </c>
      <c r="E1948" s="159" t="s">
        <v>21</v>
      </c>
      <c r="F1948" s="159"/>
      <c r="G1948" s="159" t="s">
        <v>127</v>
      </c>
      <c r="H1948" s="159"/>
      <c r="I1948" s="188"/>
      <c r="J1948" s="189"/>
      <c r="K1948" s="190"/>
      <c r="L1948" s="248"/>
      <c r="M1948" s="202"/>
      <c r="N1948" s="324">
        <v>21</v>
      </c>
      <c r="O1948" s="249">
        <v>12</v>
      </c>
      <c r="P1948" s="159" t="s">
        <v>21</v>
      </c>
      <c r="Q1948" s="159"/>
      <c r="R1948" s="159" t="s">
        <v>708</v>
      </c>
      <c r="S1948" s="159"/>
      <c r="T1948" s="188"/>
      <c r="U1948" s="189"/>
    </row>
    <row r="1949" spans="1:21" ht="20.25" customHeight="1">
      <c r="A1949" s="233"/>
      <c r="B1949" s="239"/>
      <c r="C1949" s="220">
        <v>25</v>
      </c>
      <c r="D1949" s="163" t="s">
        <v>1001</v>
      </c>
      <c r="E1949" s="163"/>
      <c r="F1949" s="163" t="s">
        <v>21</v>
      </c>
      <c r="G1949" s="155" t="s">
        <v>1002</v>
      </c>
      <c r="H1949" s="163" t="s">
        <v>32</v>
      </c>
      <c r="I1949" s="164">
        <v>1</v>
      </c>
      <c r="J1949" s="167">
        <v>43062</v>
      </c>
      <c r="K1949" s="166">
        <f t="shared" ref="K1949:K1951" si="181">I1949*J1949</f>
        <v>43062</v>
      </c>
      <c r="L1949" s="248"/>
      <c r="M1949" s="202"/>
      <c r="N1949" s="220">
        <v>22</v>
      </c>
      <c r="O1949" s="163" t="s">
        <v>709</v>
      </c>
      <c r="P1949" s="163"/>
      <c r="Q1949" s="163" t="s">
        <v>21</v>
      </c>
      <c r="R1949" s="155" t="s">
        <v>201</v>
      </c>
      <c r="S1949" s="163" t="s">
        <v>32</v>
      </c>
      <c r="T1949" s="164">
        <v>2</v>
      </c>
      <c r="U1949" s="167">
        <v>1100000</v>
      </c>
    </row>
    <row r="1950" spans="1:21" ht="25.5" customHeight="1">
      <c r="A1950" s="233"/>
      <c r="B1950" s="239"/>
      <c r="C1950" s="220">
        <v>26</v>
      </c>
      <c r="D1950" s="163" t="s">
        <v>1003</v>
      </c>
      <c r="E1950" s="163"/>
      <c r="F1950" s="163" t="s">
        <v>21</v>
      </c>
      <c r="G1950" s="155" t="s">
        <v>1004</v>
      </c>
      <c r="H1950" s="163" t="s">
        <v>32</v>
      </c>
      <c r="I1950" s="164">
        <v>1</v>
      </c>
      <c r="J1950" s="167">
        <v>44207</v>
      </c>
      <c r="K1950" s="166">
        <f t="shared" si="181"/>
        <v>44207</v>
      </c>
      <c r="L1950" s="248"/>
      <c r="M1950" s="202"/>
      <c r="N1950" s="220">
        <v>23</v>
      </c>
      <c r="O1950" s="163" t="s">
        <v>202</v>
      </c>
      <c r="P1950" s="163"/>
      <c r="Q1950" s="163" t="s">
        <v>21</v>
      </c>
      <c r="R1950" s="155" t="s">
        <v>756</v>
      </c>
      <c r="S1950" s="163" t="s">
        <v>712</v>
      </c>
      <c r="T1950" s="164">
        <v>1</v>
      </c>
      <c r="U1950" s="167">
        <v>7947674.4189725881</v>
      </c>
    </row>
    <row r="1951" spans="1:21" ht="38.25" customHeight="1">
      <c r="A1951" s="233"/>
      <c r="B1951" s="239"/>
      <c r="C1951" s="163">
        <v>27</v>
      </c>
      <c r="D1951" s="163" t="s">
        <v>754</v>
      </c>
      <c r="E1951" s="163"/>
      <c r="F1951" s="163" t="s">
        <v>21</v>
      </c>
      <c r="G1951" s="155" t="s">
        <v>755</v>
      </c>
      <c r="H1951" s="163" t="s">
        <v>32</v>
      </c>
      <c r="I1951" s="164">
        <v>1</v>
      </c>
      <c r="J1951" s="167">
        <v>7947674</v>
      </c>
      <c r="K1951" s="166">
        <f t="shared" si="181"/>
        <v>7947674</v>
      </c>
      <c r="L1951" s="248"/>
      <c r="M1951" s="202"/>
      <c r="N1951" s="220"/>
      <c r="O1951" s="182"/>
      <c r="P1951" s="182"/>
      <c r="Q1951" s="182"/>
      <c r="R1951" s="160"/>
      <c r="S1951" s="253"/>
      <c r="T1951" s="164"/>
      <c r="U1951" s="167"/>
    </row>
    <row r="1952" spans="1:21" ht="16.5" customHeight="1">
      <c r="A1952" s="233"/>
      <c r="B1952" s="239"/>
      <c r="C1952" s="629" t="s">
        <v>41</v>
      </c>
      <c r="D1952" s="630"/>
      <c r="E1952" s="630"/>
      <c r="F1952" s="630"/>
      <c r="G1952" s="630"/>
      <c r="H1952" s="631"/>
      <c r="I1952" s="163"/>
      <c r="J1952" s="163"/>
      <c r="K1952" s="255">
        <f>SUM(K1949:K1951)</f>
        <v>8034943</v>
      </c>
      <c r="L1952" s="248"/>
      <c r="M1952" s="202"/>
      <c r="N1952" s="629" t="s">
        <v>41</v>
      </c>
      <c r="O1952" s="630"/>
      <c r="P1952" s="630"/>
      <c r="Q1952" s="630"/>
      <c r="R1952" s="630"/>
      <c r="S1952" s="631"/>
      <c r="T1952" s="163"/>
      <c r="U1952" s="163"/>
    </row>
    <row r="1953" spans="1:21" ht="16.5" customHeight="1">
      <c r="A1953" s="233"/>
      <c r="B1953" s="239"/>
      <c r="C1953" s="324">
        <v>28</v>
      </c>
      <c r="D1953" s="249">
        <v>5</v>
      </c>
      <c r="E1953" s="159" t="s">
        <v>21</v>
      </c>
      <c r="F1953" s="159"/>
      <c r="G1953" s="159" t="e">
        <v>#N/A</v>
      </c>
      <c r="H1953" s="159"/>
      <c r="I1953" s="188"/>
      <c r="J1953" s="189"/>
      <c r="K1953" s="190"/>
      <c r="L1953" s="248"/>
      <c r="M1953" s="202"/>
      <c r="N1953" s="283"/>
      <c r="O1953" s="160"/>
      <c r="P1953" s="160"/>
      <c r="Q1953" s="160"/>
      <c r="R1953" s="160"/>
      <c r="S1953" s="284"/>
      <c r="T1953" s="163"/>
      <c r="U1953" s="163"/>
    </row>
    <row r="1954" spans="1:21" ht="16.5" customHeight="1">
      <c r="A1954" s="233"/>
      <c r="B1954" s="239"/>
      <c r="C1954" s="220">
        <v>29</v>
      </c>
      <c r="D1954" s="325" t="s">
        <v>200</v>
      </c>
      <c r="E1954" s="163"/>
      <c r="F1954" s="163" t="s">
        <v>21</v>
      </c>
      <c r="G1954" s="155" t="s">
        <v>201</v>
      </c>
      <c r="H1954" s="163" t="s">
        <v>32</v>
      </c>
      <c r="I1954" s="164">
        <v>2</v>
      </c>
      <c r="J1954" s="167">
        <v>1164824</v>
      </c>
      <c r="K1954" s="166">
        <f>I1954*J1954</f>
        <v>2329648</v>
      </c>
      <c r="L1954" s="248"/>
      <c r="M1954" s="202"/>
      <c r="N1954" s="283"/>
      <c r="O1954" s="160"/>
      <c r="P1954" s="160"/>
      <c r="Q1954" s="160"/>
      <c r="R1954" s="160"/>
      <c r="S1954" s="284"/>
      <c r="T1954" s="163"/>
      <c r="U1954" s="163"/>
    </row>
    <row r="1955" spans="1:21" ht="16.5" customHeight="1">
      <c r="A1955" s="233"/>
      <c r="B1955" s="239"/>
      <c r="C1955" s="629" t="s">
        <v>41</v>
      </c>
      <c r="D1955" s="630"/>
      <c r="E1955" s="630"/>
      <c r="F1955" s="630"/>
      <c r="G1955" s="630"/>
      <c r="H1955" s="631"/>
      <c r="I1955" s="163"/>
      <c r="J1955" s="163"/>
      <c r="K1955" s="255">
        <f>SUM(K1954)</f>
        <v>2329648</v>
      </c>
      <c r="L1955" s="248"/>
      <c r="M1955" s="202"/>
      <c r="N1955" s="283"/>
      <c r="O1955" s="160"/>
      <c r="P1955" s="160"/>
      <c r="Q1955" s="160"/>
      <c r="R1955" s="160"/>
      <c r="S1955" s="284"/>
      <c r="T1955" s="163"/>
      <c r="U1955" s="163"/>
    </row>
    <row r="1956" spans="1:21" ht="16.5" customHeight="1">
      <c r="A1956" s="233"/>
      <c r="B1956" s="239"/>
      <c r="C1956" s="324">
        <v>30</v>
      </c>
      <c r="D1956" s="249">
        <v>8</v>
      </c>
      <c r="E1956" s="159" t="s">
        <v>21</v>
      </c>
      <c r="F1956" s="159"/>
      <c r="G1956" s="159" t="s">
        <v>535</v>
      </c>
      <c r="H1956" s="159"/>
      <c r="I1956" s="188"/>
      <c r="J1956" s="189"/>
      <c r="K1956" s="190"/>
      <c r="L1956" s="248"/>
      <c r="M1956" s="202"/>
      <c r="N1956" s="324">
        <v>24</v>
      </c>
      <c r="O1956" s="249"/>
      <c r="P1956" s="159" t="s">
        <v>21</v>
      </c>
      <c r="Q1956" s="159"/>
      <c r="R1956" s="159" t="s">
        <v>29</v>
      </c>
      <c r="S1956" s="159"/>
      <c r="T1956" s="188"/>
      <c r="U1956" s="189"/>
    </row>
    <row r="1957" spans="1:21" ht="34.5" customHeight="1">
      <c r="A1957" s="233"/>
      <c r="B1957" s="239"/>
      <c r="C1957" s="220">
        <v>31</v>
      </c>
      <c r="D1957" s="325" t="s">
        <v>142</v>
      </c>
      <c r="E1957" s="163"/>
      <c r="F1957" s="163" t="s">
        <v>21</v>
      </c>
      <c r="G1957" s="155" t="s">
        <v>143</v>
      </c>
      <c r="H1957" s="163" t="s">
        <v>32</v>
      </c>
      <c r="I1957" s="164">
        <v>7</v>
      </c>
      <c r="J1957" s="167">
        <v>15733</v>
      </c>
      <c r="K1957" s="166">
        <f t="shared" ref="K1957:K1959" si="182">I1957*J1957</f>
        <v>110131</v>
      </c>
      <c r="L1957" s="248"/>
      <c r="M1957" s="202"/>
      <c r="N1957" s="220">
        <v>25</v>
      </c>
      <c r="O1957" s="325" t="s">
        <v>144</v>
      </c>
      <c r="P1957" s="163"/>
      <c r="Q1957" s="163" t="s">
        <v>21</v>
      </c>
      <c r="R1957" s="155" t="s">
        <v>145</v>
      </c>
      <c r="S1957" s="163" t="s">
        <v>146</v>
      </c>
      <c r="T1957" s="164">
        <v>7</v>
      </c>
      <c r="U1957" s="167">
        <v>15733</v>
      </c>
    </row>
    <row r="1958" spans="1:21" ht="34.5" customHeight="1">
      <c r="A1958" s="233"/>
      <c r="B1958" s="239"/>
      <c r="C1958" s="163">
        <v>32</v>
      </c>
      <c r="D1958" s="325">
        <v>8.6</v>
      </c>
      <c r="E1958" s="163"/>
      <c r="F1958" s="163" t="s">
        <v>21</v>
      </c>
      <c r="G1958" s="155" t="s">
        <v>147</v>
      </c>
      <c r="H1958" s="163" t="s">
        <v>32</v>
      </c>
      <c r="I1958" s="164">
        <v>2</v>
      </c>
      <c r="J1958" s="167">
        <v>376716</v>
      </c>
      <c r="K1958" s="166">
        <f t="shared" si="182"/>
        <v>753432</v>
      </c>
      <c r="L1958" s="248"/>
      <c r="M1958" s="202"/>
      <c r="N1958" s="163">
        <v>26</v>
      </c>
      <c r="O1958" s="325">
        <v>20.6</v>
      </c>
      <c r="P1958" s="163"/>
      <c r="Q1958" s="163" t="s">
        <v>21</v>
      </c>
      <c r="R1958" s="155" t="s">
        <v>148</v>
      </c>
      <c r="S1958" s="163" t="s">
        <v>146</v>
      </c>
      <c r="T1958" s="164">
        <v>2</v>
      </c>
      <c r="U1958" s="167">
        <v>480677</v>
      </c>
    </row>
    <row r="1959" spans="1:21" ht="54.75" customHeight="1">
      <c r="A1959" s="233"/>
      <c r="B1959" s="243"/>
      <c r="C1959" s="163">
        <v>33</v>
      </c>
      <c r="D1959" s="325">
        <v>8.5</v>
      </c>
      <c r="E1959" s="163"/>
      <c r="F1959" s="163" t="s">
        <v>21</v>
      </c>
      <c r="G1959" s="155" t="s">
        <v>149</v>
      </c>
      <c r="H1959" s="163" t="s">
        <v>32</v>
      </c>
      <c r="I1959" s="164">
        <v>4</v>
      </c>
      <c r="J1959" s="167">
        <v>250853</v>
      </c>
      <c r="K1959" s="166">
        <f t="shared" si="182"/>
        <v>1003412</v>
      </c>
      <c r="L1959" s="248"/>
      <c r="M1959" s="202"/>
      <c r="N1959" s="163">
        <v>27</v>
      </c>
      <c r="O1959" s="325" t="s">
        <v>833</v>
      </c>
      <c r="P1959" s="163"/>
      <c r="Q1959" s="163" t="s">
        <v>21</v>
      </c>
      <c r="R1959" s="155" t="s">
        <v>834</v>
      </c>
      <c r="S1959" s="163" t="s">
        <v>32</v>
      </c>
      <c r="T1959" s="164">
        <v>4</v>
      </c>
      <c r="U1959" s="167">
        <v>250853</v>
      </c>
    </row>
    <row r="1960" spans="1:21" ht="16.5" customHeight="1">
      <c r="A1960" s="233"/>
      <c r="B1960" s="239"/>
      <c r="C1960" s="629" t="s">
        <v>41</v>
      </c>
      <c r="D1960" s="630"/>
      <c r="E1960" s="630"/>
      <c r="F1960" s="630"/>
      <c r="G1960" s="630"/>
      <c r="H1960" s="631"/>
      <c r="I1960" s="163"/>
      <c r="J1960" s="163"/>
      <c r="K1960" s="255">
        <f>SUM(K1957:K1959)</f>
        <v>1866975</v>
      </c>
      <c r="L1960" s="248"/>
      <c r="M1960" s="202"/>
      <c r="N1960" s="629" t="s">
        <v>41</v>
      </c>
      <c r="O1960" s="630"/>
      <c r="P1960" s="630"/>
      <c r="Q1960" s="630"/>
      <c r="R1960" s="630"/>
      <c r="S1960" s="631"/>
      <c r="T1960" s="163"/>
      <c r="U1960" s="163"/>
    </row>
    <row r="1961" spans="1:21" ht="16.5" customHeight="1">
      <c r="A1961" s="233"/>
      <c r="B1961" s="239"/>
      <c r="C1961" s="632" t="s">
        <v>42</v>
      </c>
      <c r="D1961" s="633"/>
      <c r="E1961" s="633"/>
      <c r="F1961" s="633"/>
      <c r="G1961" s="633"/>
      <c r="H1961" s="633"/>
      <c r="I1961" s="633"/>
      <c r="J1961" s="634"/>
      <c r="K1961" s="256">
        <f>ROUND(K1960+K1947+K1943+K1939+K1936+K1933+K1930+K1927+K1922+K1952+K1919+K1955,0)</f>
        <v>24065199</v>
      </c>
      <c r="L1961" s="248"/>
      <c r="M1961" s="202"/>
      <c r="N1961" s="632" t="s">
        <v>42</v>
      </c>
      <c r="O1961" s="633"/>
      <c r="P1961" s="633"/>
      <c r="Q1961" s="633"/>
      <c r="R1961" s="633"/>
      <c r="S1961" s="633"/>
      <c r="T1961" s="633"/>
      <c r="U1961" s="634"/>
    </row>
    <row r="1962" spans="1:21" ht="16.5" customHeight="1">
      <c r="A1962" s="233"/>
      <c r="B1962" s="239"/>
      <c r="C1962" s="257"/>
      <c r="D1962" s="257"/>
      <c r="E1962" s="257"/>
      <c r="F1962" s="257"/>
      <c r="G1962" s="257"/>
      <c r="H1962" s="257"/>
      <c r="I1962" s="257"/>
      <c r="J1962" s="257"/>
      <c r="K1962" s="258"/>
      <c r="L1962" s="248"/>
      <c r="M1962" s="202"/>
      <c r="N1962" s="257"/>
      <c r="O1962" s="257"/>
      <c r="P1962" s="257"/>
      <c r="Q1962" s="257"/>
      <c r="R1962" s="257"/>
      <c r="S1962" s="257"/>
      <c r="T1962" s="257"/>
      <c r="U1962" s="257"/>
    </row>
    <row r="1963" spans="1:21" ht="16.5" customHeight="1">
      <c r="A1963" s="233"/>
      <c r="B1963" s="239"/>
      <c r="C1963" s="644" t="s">
        <v>203</v>
      </c>
      <c r="D1963" s="645"/>
      <c r="E1963" s="645"/>
      <c r="F1963" s="645"/>
      <c r="G1963" s="645"/>
      <c r="H1963" s="645"/>
      <c r="I1963" s="645"/>
      <c r="J1963" s="645"/>
      <c r="K1963" s="646"/>
      <c r="L1963" s="248"/>
      <c r="M1963" s="202"/>
      <c r="N1963" s="644" t="s">
        <v>203</v>
      </c>
      <c r="O1963" s="645"/>
      <c r="P1963" s="645"/>
      <c r="Q1963" s="645"/>
      <c r="R1963" s="645"/>
      <c r="S1963" s="645"/>
      <c r="T1963" s="645"/>
      <c r="U1963" s="646"/>
    </row>
    <row r="1964" spans="1:21" ht="16.5" customHeight="1">
      <c r="A1964" s="233"/>
      <c r="B1964" s="239"/>
      <c r="C1964" s="641" t="s">
        <v>11</v>
      </c>
      <c r="D1964" s="635" t="s">
        <v>12</v>
      </c>
      <c r="E1964" s="637" t="s">
        <v>13</v>
      </c>
      <c r="F1964" s="638"/>
      <c r="G1964" s="641" t="s">
        <v>14</v>
      </c>
      <c r="H1964" s="635" t="s">
        <v>15</v>
      </c>
      <c r="I1964" s="635" t="s">
        <v>16</v>
      </c>
      <c r="J1964" s="643" t="s">
        <v>17</v>
      </c>
      <c r="K1964" s="648" t="s">
        <v>18</v>
      </c>
      <c r="L1964" s="248"/>
      <c r="M1964" s="202"/>
      <c r="N1964" s="641" t="s">
        <v>11</v>
      </c>
      <c r="O1964" s="635" t="s">
        <v>12</v>
      </c>
      <c r="P1964" s="637" t="s">
        <v>13</v>
      </c>
      <c r="Q1964" s="638"/>
      <c r="R1964" s="641" t="s">
        <v>14</v>
      </c>
      <c r="S1964" s="635" t="s">
        <v>15</v>
      </c>
      <c r="T1964" s="635" t="s">
        <v>16</v>
      </c>
      <c r="U1964" s="643" t="s">
        <v>17</v>
      </c>
    </row>
    <row r="1965" spans="1:21" ht="16.5" customHeight="1">
      <c r="A1965" s="233"/>
      <c r="B1965" s="239"/>
      <c r="C1965" s="642"/>
      <c r="D1965" s="636"/>
      <c r="E1965" s="154" t="s">
        <v>19</v>
      </c>
      <c r="F1965" s="154" t="s">
        <v>20</v>
      </c>
      <c r="G1965" s="642"/>
      <c r="H1965" s="636"/>
      <c r="I1965" s="636"/>
      <c r="J1965" s="636"/>
      <c r="K1965" s="649"/>
      <c r="L1965" s="248"/>
      <c r="M1965" s="202"/>
      <c r="N1965" s="642"/>
      <c r="O1965" s="636"/>
      <c r="P1965" s="154" t="s">
        <v>19</v>
      </c>
      <c r="Q1965" s="154" t="s">
        <v>20</v>
      </c>
      <c r="R1965" s="642"/>
      <c r="S1965" s="636"/>
      <c r="T1965" s="636"/>
      <c r="U1965" s="636"/>
    </row>
    <row r="1966" spans="1:21" ht="16.5" customHeight="1">
      <c r="A1966" s="233"/>
      <c r="B1966" s="239"/>
      <c r="C1966" s="159">
        <v>1</v>
      </c>
      <c r="D1966" s="159">
        <v>3</v>
      </c>
      <c r="E1966" s="159" t="s">
        <v>21</v>
      </c>
      <c r="F1966" s="159"/>
      <c r="G1966" s="159" t="s">
        <v>150</v>
      </c>
      <c r="H1966" s="159"/>
      <c r="I1966" s="159"/>
      <c r="J1966" s="159"/>
      <c r="K1966" s="250"/>
      <c r="L1966" s="248"/>
      <c r="M1966" s="202"/>
      <c r="N1966" s="159">
        <v>1</v>
      </c>
      <c r="O1966" s="159">
        <v>3</v>
      </c>
      <c r="P1966" s="159" t="s">
        <v>21</v>
      </c>
      <c r="Q1966" s="159"/>
      <c r="R1966" s="159" t="s">
        <v>150</v>
      </c>
      <c r="S1966" s="159"/>
      <c r="T1966" s="159"/>
      <c r="U1966" s="159"/>
    </row>
    <row r="1967" spans="1:21" ht="16.5" customHeight="1">
      <c r="A1967" s="233"/>
      <c r="B1967" s="239"/>
      <c r="C1967" s="207">
        <v>3</v>
      </c>
      <c r="D1967" s="159" t="s">
        <v>161</v>
      </c>
      <c r="E1967" s="159" t="s">
        <v>21</v>
      </c>
      <c r="F1967" s="159"/>
      <c r="G1967" s="159" t="s">
        <v>206</v>
      </c>
      <c r="H1967" s="159"/>
      <c r="I1967" s="159"/>
      <c r="J1967" s="214"/>
      <c r="K1967" s="250"/>
      <c r="L1967" s="248"/>
      <c r="M1967" s="202"/>
      <c r="N1967" s="207">
        <v>3</v>
      </c>
      <c r="O1967" s="159" t="s">
        <v>161</v>
      </c>
      <c r="P1967" s="159" t="s">
        <v>21</v>
      </c>
      <c r="Q1967" s="159"/>
      <c r="R1967" s="159" t="s">
        <v>206</v>
      </c>
      <c r="S1967" s="159"/>
      <c r="T1967" s="159"/>
      <c r="U1967" s="214"/>
    </row>
    <row r="1968" spans="1:21" ht="16.5" customHeight="1">
      <c r="A1968" s="233"/>
      <c r="B1968" s="239"/>
      <c r="C1968" s="163">
        <v>4</v>
      </c>
      <c r="D1968" s="163" t="s">
        <v>1005</v>
      </c>
      <c r="E1968" s="163"/>
      <c r="F1968" s="163" t="s">
        <v>21</v>
      </c>
      <c r="G1968" s="155" t="s">
        <v>1006</v>
      </c>
      <c r="H1968" s="163" t="s">
        <v>32</v>
      </c>
      <c r="I1968" s="163">
        <v>3</v>
      </c>
      <c r="J1968" s="206">
        <v>808480</v>
      </c>
      <c r="K1968" s="158">
        <f t="shared" ref="K1968:K1969" si="183">I1968*J1968</f>
        <v>2425440</v>
      </c>
      <c r="L1968" s="248"/>
      <c r="M1968" s="202"/>
      <c r="N1968" s="163">
        <v>4</v>
      </c>
      <c r="O1968" s="163" t="s">
        <v>1005</v>
      </c>
      <c r="P1968" s="163"/>
      <c r="Q1968" s="163" t="s">
        <v>21</v>
      </c>
      <c r="R1968" s="155" t="s">
        <v>1006</v>
      </c>
      <c r="S1968" s="163" t="s">
        <v>32</v>
      </c>
      <c r="T1968" s="163">
        <v>3</v>
      </c>
      <c r="U1968" s="206">
        <v>766360</v>
      </c>
    </row>
    <row r="1969" spans="1:21" ht="16.5" customHeight="1">
      <c r="A1969" s="233"/>
      <c r="B1969" s="239"/>
      <c r="C1969" s="163">
        <v>5</v>
      </c>
      <c r="D1969" s="163" t="s">
        <v>1007</v>
      </c>
      <c r="E1969" s="163"/>
      <c r="F1969" s="163" t="s">
        <v>21</v>
      </c>
      <c r="G1969" s="155" t="s">
        <v>1008</v>
      </c>
      <c r="H1969" s="163" t="s">
        <v>32</v>
      </c>
      <c r="I1969" s="163">
        <v>3</v>
      </c>
      <c r="J1969" s="206">
        <v>234360</v>
      </c>
      <c r="K1969" s="158">
        <f t="shared" si="183"/>
        <v>703080</v>
      </c>
      <c r="L1969" s="248"/>
      <c r="M1969" s="202"/>
      <c r="N1969" s="163">
        <v>5</v>
      </c>
      <c r="O1969" s="163" t="s">
        <v>1007</v>
      </c>
      <c r="P1969" s="163"/>
      <c r="Q1969" s="163" t="s">
        <v>21</v>
      </c>
      <c r="R1969" s="155" t="s">
        <v>1008</v>
      </c>
      <c r="S1969" s="163" t="s">
        <v>32</v>
      </c>
      <c r="T1969" s="163">
        <v>3</v>
      </c>
      <c r="U1969" s="206">
        <v>548590</v>
      </c>
    </row>
    <row r="1970" spans="1:21" ht="16.5" customHeight="1">
      <c r="A1970" s="233"/>
      <c r="B1970" s="239"/>
      <c r="C1970" s="629" t="s">
        <v>41</v>
      </c>
      <c r="D1970" s="630"/>
      <c r="E1970" s="630"/>
      <c r="F1970" s="630"/>
      <c r="G1970" s="630"/>
      <c r="H1970" s="631"/>
      <c r="I1970" s="161"/>
      <c r="J1970" s="206"/>
      <c r="K1970" s="255">
        <f>SUM(K1967:K1969)</f>
        <v>3128520</v>
      </c>
      <c r="L1970" s="248"/>
      <c r="M1970" s="202"/>
      <c r="N1970" s="629" t="s">
        <v>41</v>
      </c>
      <c r="O1970" s="630"/>
      <c r="P1970" s="630"/>
      <c r="Q1970" s="630"/>
      <c r="R1970" s="630"/>
      <c r="S1970" s="631"/>
      <c r="T1970" s="161"/>
      <c r="U1970" s="206"/>
    </row>
    <row r="1971" spans="1:21" ht="16.5" customHeight="1">
      <c r="A1971" s="233"/>
      <c r="B1971" s="239"/>
      <c r="C1971" s="159">
        <v>6</v>
      </c>
      <c r="D1971" s="159" t="s">
        <v>871</v>
      </c>
      <c r="E1971" s="159" t="s">
        <v>21</v>
      </c>
      <c r="F1971" s="159"/>
      <c r="G1971" s="159" t="s">
        <v>872</v>
      </c>
      <c r="H1971" s="159"/>
      <c r="I1971" s="159"/>
      <c r="J1971" s="214"/>
      <c r="K1971" s="250"/>
      <c r="L1971" s="248"/>
      <c r="M1971" s="202"/>
      <c r="N1971" s="159">
        <v>6</v>
      </c>
      <c r="O1971" s="159" t="s">
        <v>744</v>
      </c>
      <c r="P1971" s="159" t="s">
        <v>21</v>
      </c>
      <c r="Q1971" s="159"/>
      <c r="R1971" s="159" t="s">
        <v>192</v>
      </c>
      <c r="S1971" s="159"/>
      <c r="T1971" s="159"/>
      <c r="U1971" s="214"/>
    </row>
    <row r="1972" spans="1:21" ht="16.5" customHeight="1">
      <c r="A1972" s="233"/>
      <c r="B1972" s="239"/>
      <c r="C1972" s="178">
        <v>7</v>
      </c>
      <c r="D1972" s="163" t="s">
        <v>1009</v>
      </c>
      <c r="E1972" s="163"/>
      <c r="F1972" s="163" t="s">
        <v>21</v>
      </c>
      <c r="G1972" s="155" t="s">
        <v>1010</v>
      </c>
      <c r="H1972" s="163" t="s">
        <v>32</v>
      </c>
      <c r="I1972" s="163">
        <v>2</v>
      </c>
      <c r="J1972" s="206">
        <v>286576</v>
      </c>
      <c r="K1972" s="158">
        <f t="shared" ref="K1972:K1977" si="184">I1972*J1972</f>
        <v>573152</v>
      </c>
      <c r="L1972" s="248"/>
      <c r="M1972" s="202"/>
      <c r="N1972" s="178">
        <v>7</v>
      </c>
      <c r="O1972" s="163"/>
      <c r="P1972" s="163"/>
      <c r="Q1972" s="163" t="s">
        <v>21</v>
      </c>
      <c r="R1972" s="155" t="s">
        <v>1011</v>
      </c>
      <c r="S1972" s="163" t="s">
        <v>32</v>
      </c>
      <c r="T1972" s="163">
        <v>2</v>
      </c>
      <c r="U1972" s="206">
        <v>257040</v>
      </c>
    </row>
    <row r="1973" spans="1:21" ht="16.5" customHeight="1">
      <c r="A1973" s="233"/>
      <c r="B1973" s="239"/>
      <c r="C1973" s="178">
        <v>8</v>
      </c>
      <c r="D1973" s="163" t="s">
        <v>1012</v>
      </c>
      <c r="E1973" s="163"/>
      <c r="F1973" s="163" t="s">
        <v>21</v>
      </c>
      <c r="G1973" s="155" t="s">
        <v>1013</v>
      </c>
      <c r="H1973" s="163" t="s">
        <v>32</v>
      </c>
      <c r="I1973" s="163">
        <v>1</v>
      </c>
      <c r="J1973" s="206">
        <v>2793834</v>
      </c>
      <c r="K1973" s="158">
        <f t="shared" si="184"/>
        <v>2793834</v>
      </c>
      <c r="L1973" s="248"/>
      <c r="M1973" s="202"/>
      <c r="N1973" s="178">
        <v>8</v>
      </c>
      <c r="O1973" s="163"/>
      <c r="P1973" s="163"/>
      <c r="Q1973" s="163" t="s">
        <v>21</v>
      </c>
      <c r="R1973" s="155" t="s">
        <v>1014</v>
      </c>
      <c r="S1973" s="163" t="s">
        <v>32</v>
      </c>
      <c r="T1973" s="163">
        <v>1</v>
      </c>
      <c r="U1973" s="206">
        <v>2681178.5</v>
      </c>
    </row>
    <row r="1974" spans="1:21" ht="16.5" customHeight="1">
      <c r="A1974" s="233"/>
      <c r="B1974" s="239"/>
      <c r="C1974" s="178">
        <v>9</v>
      </c>
      <c r="D1974" s="163" t="s">
        <v>1015</v>
      </c>
      <c r="E1974" s="163"/>
      <c r="F1974" s="163" t="s">
        <v>21</v>
      </c>
      <c r="G1974" s="155" t="s">
        <v>1016</v>
      </c>
      <c r="H1974" s="163" t="s">
        <v>32</v>
      </c>
      <c r="I1974" s="163">
        <v>1</v>
      </c>
      <c r="J1974" s="206">
        <v>136400</v>
      </c>
      <c r="K1974" s="158">
        <f t="shared" si="184"/>
        <v>136400</v>
      </c>
      <c r="L1974" s="248"/>
      <c r="M1974" s="202"/>
      <c r="N1974" s="178">
        <v>9</v>
      </c>
      <c r="O1974" s="163"/>
      <c r="P1974" s="163"/>
      <c r="Q1974" s="163" t="s">
        <v>21</v>
      </c>
      <c r="R1974" s="155" t="s">
        <v>1017</v>
      </c>
      <c r="S1974" s="163" t="s">
        <v>32</v>
      </c>
      <c r="T1974" s="163">
        <v>1</v>
      </c>
      <c r="U1974" s="206">
        <v>130900</v>
      </c>
    </row>
    <row r="1975" spans="1:21" ht="16.5" customHeight="1">
      <c r="A1975" s="233"/>
      <c r="B1975" s="239"/>
      <c r="C1975" s="163">
        <v>10</v>
      </c>
      <c r="D1975" s="163" t="s">
        <v>1018</v>
      </c>
      <c r="E1975" s="163"/>
      <c r="F1975" s="163" t="s">
        <v>21</v>
      </c>
      <c r="G1975" s="155" t="s">
        <v>1019</v>
      </c>
      <c r="H1975" s="163" t="s">
        <v>32</v>
      </c>
      <c r="I1975" s="163">
        <v>2</v>
      </c>
      <c r="J1975" s="206">
        <v>348440</v>
      </c>
      <c r="K1975" s="158">
        <f t="shared" si="184"/>
        <v>696880</v>
      </c>
      <c r="L1975" s="248"/>
      <c r="M1975" s="202"/>
      <c r="N1975" s="163">
        <v>10</v>
      </c>
      <c r="O1975" s="163" t="s">
        <v>211</v>
      </c>
      <c r="P1975" s="163"/>
      <c r="Q1975" s="163" t="s">
        <v>21</v>
      </c>
      <c r="R1975" s="155" t="s">
        <v>1020</v>
      </c>
      <c r="S1975" s="163" t="s">
        <v>32</v>
      </c>
      <c r="T1975" s="163">
        <v>2</v>
      </c>
      <c r="U1975" s="206">
        <v>334390</v>
      </c>
    </row>
    <row r="1976" spans="1:21" ht="16.5" customHeight="1">
      <c r="A1976" s="233"/>
      <c r="B1976" s="239"/>
      <c r="C1976" s="163">
        <v>11</v>
      </c>
      <c r="D1976" s="163" t="s">
        <v>1021</v>
      </c>
      <c r="E1976" s="163"/>
      <c r="F1976" s="163" t="s">
        <v>21</v>
      </c>
      <c r="G1976" s="155" t="s">
        <v>1022</v>
      </c>
      <c r="H1976" s="163" t="s">
        <v>32</v>
      </c>
      <c r="I1976" s="163">
        <v>1</v>
      </c>
      <c r="J1976" s="206">
        <v>3324662</v>
      </c>
      <c r="K1976" s="158">
        <f t="shared" si="184"/>
        <v>3324662</v>
      </c>
      <c r="L1976" s="248"/>
      <c r="M1976" s="202"/>
      <c r="N1976" s="163">
        <v>11</v>
      </c>
      <c r="O1976" s="163"/>
      <c r="P1976" s="163"/>
      <c r="Q1976" s="163" t="s">
        <v>21</v>
      </c>
      <c r="R1976" s="155" t="s">
        <v>1023</v>
      </c>
      <c r="S1976" s="163" t="s">
        <v>32</v>
      </c>
      <c r="T1976" s="163">
        <v>1</v>
      </c>
      <c r="U1976" s="206">
        <v>2681178.5</v>
      </c>
    </row>
    <row r="1977" spans="1:21" ht="16.5" customHeight="1">
      <c r="A1977" s="233"/>
      <c r="B1977" s="239"/>
      <c r="C1977" s="163">
        <v>12</v>
      </c>
      <c r="D1977" s="163" t="s">
        <v>1024</v>
      </c>
      <c r="E1977" s="163"/>
      <c r="F1977" s="163" t="s">
        <v>21</v>
      </c>
      <c r="G1977" s="155" t="s">
        <v>1025</v>
      </c>
      <c r="H1977" s="163" t="s">
        <v>32</v>
      </c>
      <c r="I1977" s="163">
        <v>1</v>
      </c>
      <c r="J1977" s="206">
        <v>181867</v>
      </c>
      <c r="K1977" s="158">
        <f t="shared" si="184"/>
        <v>181867</v>
      </c>
      <c r="L1977" s="248"/>
      <c r="M1977" s="202"/>
      <c r="N1977" s="163">
        <v>12</v>
      </c>
      <c r="O1977" s="163" t="s">
        <v>1026</v>
      </c>
      <c r="P1977" s="163"/>
      <c r="Q1977" s="163" t="s">
        <v>21</v>
      </c>
      <c r="R1977" s="155" t="s">
        <v>1027</v>
      </c>
      <c r="S1977" s="163" t="s">
        <v>32</v>
      </c>
      <c r="T1977" s="163">
        <v>1</v>
      </c>
      <c r="U1977" s="206">
        <v>174533.33333333288</v>
      </c>
    </row>
    <row r="1978" spans="1:21" ht="16.5" customHeight="1">
      <c r="A1978" s="233"/>
      <c r="B1978" s="239"/>
      <c r="C1978" s="629" t="s">
        <v>41</v>
      </c>
      <c r="D1978" s="630"/>
      <c r="E1978" s="630"/>
      <c r="F1978" s="630"/>
      <c r="G1978" s="630"/>
      <c r="H1978" s="631"/>
      <c r="I1978" s="161"/>
      <c r="J1978" s="206"/>
      <c r="K1978" s="255">
        <f>SUM(K1972:K1977)</f>
        <v>7706795</v>
      </c>
      <c r="L1978" s="248"/>
      <c r="M1978" s="202"/>
      <c r="N1978" s="629" t="s">
        <v>41</v>
      </c>
      <c r="O1978" s="630"/>
      <c r="P1978" s="630"/>
      <c r="Q1978" s="630"/>
      <c r="R1978" s="630"/>
      <c r="S1978" s="631"/>
      <c r="T1978" s="161"/>
      <c r="U1978" s="206"/>
    </row>
    <row r="1979" spans="1:21" ht="16.5" customHeight="1">
      <c r="A1979" s="233"/>
      <c r="B1979" s="239"/>
      <c r="C1979" s="159">
        <v>13</v>
      </c>
      <c r="D1979" s="159" t="s">
        <v>743</v>
      </c>
      <c r="E1979" s="159" t="s">
        <v>21</v>
      </c>
      <c r="F1979" s="159"/>
      <c r="G1979" s="159" t="s">
        <v>133</v>
      </c>
      <c r="H1979" s="159"/>
      <c r="I1979" s="159"/>
      <c r="J1979" s="214"/>
      <c r="K1979" s="250"/>
      <c r="L1979" s="248"/>
      <c r="M1979" s="202"/>
      <c r="N1979" s="159">
        <v>13</v>
      </c>
      <c r="O1979" s="159"/>
      <c r="P1979" s="159" t="s">
        <v>21</v>
      </c>
      <c r="Q1979" s="159"/>
      <c r="R1979" s="159" t="s">
        <v>1028</v>
      </c>
      <c r="S1979" s="159"/>
      <c r="T1979" s="159"/>
      <c r="U1979" s="214"/>
    </row>
    <row r="1980" spans="1:21" ht="16.5" customHeight="1">
      <c r="A1980" s="233"/>
      <c r="B1980" s="243"/>
      <c r="C1980" s="163">
        <v>14</v>
      </c>
      <c r="D1980" s="163" t="s">
        <v>1029</v>
      </c>
      <c r="E1980" s="163"/>
      <c r="F1980" s="163" t="s">
        <v>21</v>
      </c>
      <c r="G1980" s="155" t="s">
        <v>1030</v>
      </c>
      <c r="H1980" s="163" t="s">
        <v>32</v>
      </c>
      <c r="I1980" s="163">
        <v>1</v>
      </c>
      <c r="J1980" s="206">
        <v>979600</v>
      </c>
      <c r="K1980" s="158">
        <f t="shared" ref="K1980:K1981" si="185">I1980*J1980</f>
        <v>979600</v>
      </c>
      <c r="L1980" s="248"/>
      <c r="M1980" s="202"/>
      <c r="N1980" s="163">
        <v>14</v>
      </c>
      <c r="O1980" s="163">
        <v>22.48</v>
      </c>
      <c r="P1980" s="163"/>
      <c r="Q1980" s="163" t="s">
        <v>21</v>
      </c>
      <c r="R1980" s="155" t="s">
        <v>1030</v>
      </c>
      <c r="S1980" s="163" t="s">
        <v>146</v>
      </c>
      <c r="T1980" s="163">
        <v>1</v>
      </c>
      <c r="U1980" s="206">
        <v>1016188</v>
      </c>
    </row>
    <row r="1981" spans="1:21" ht="16.5" customHeight="1">
      <c r="A1981" s="233"/>
      <c r="B1981" s="243"/>
      <c r="C1981" s="163">
        <v>15</v>
      </c>
      <c r="D1981" s="163" t="s">
        <v>1031</v>
      </c>
      <c r="E1981" s="163"/>
      <c r="F1981" s="163" t="s">
        <v>21</v>
      </c>
      <c r="G1981" s="155" t="s">
        <v>1032</v>
      </c>
      <c r="H1981" s="163" t="s">
        <v>32</v>
      </c>
      <c r="I1981" s="163">
        <v>1</v>
      </c>
      <c r="J1981" s="206">
        <v>2410002</v>
      </c>
      <c r="K1981" s="158">
        <f t="shared" si="185"/>
        <v>2410002</v>
      </c>
      <c r="L1981" s="248"/>
      <c r="M1981" s="202"/>
      <c r="N1981" s="163">
        <v>15</v>
      </c>
      <c r="O1981" s="163" t="s">
        <v>1033</v>
      </c>
      <c r="P1981" s="163"/>
      <c r="Q1981" s="163" t="s">
        <v>21</v>
      </c>
      <c r="R1981" s="155" t="s">
        <v>1032</v>
      </c>
      <c r="S1981" s="163" t="s">
        <v>712</v>
      </c>
      <c r="T1981" s="163">
        <v>1</v>
      </c>
      <c r="U1981" s="206">
        <v>1769943.2</v>
      </c>
    </row>
    <row r="1982" spans="1:21" ht="16.5" customHeight="1">
      <c r="A1982" s="233"/>
      <c r="B1982" s="239"/>
      <c r="C1982" s="629" t="s">
        <v>41</v>
      </c>
      <c r="D1982" s="630"/>
      <c r="E1982" s="630"/>
      <c r="F1982" s="630"/>
      <c r="G1982" s="630"/>
      <c r="H1982" s="631"/>
      <c r="I1982" s="161"/>
      <c r="J1982" s="206"/>
      <c r="K1982" s="255">
        <f>SUM(K1980:K1981)</f>
        <v>3389602</v>
      </c>
      <c r="L1982" s="248"/>
      <c r="M1982" s="202"/>
      <c r="N1982" s="629" t="s">
        <v>41</v>
      </c>
      <c r="O1982" s="630"/>
      <c r="P1982" s="630"/>
      <c r="Q1982" s="630"/>
      <c r="R1982" s="630"/>
      <c r="S1982" s="631"/>
      <c r="T1982" s="161"/>
      <c r="U1982" s="206"/>
    </row>
    <row r="1983" spans="1:21" ht="16.5" customHeight="1">
      <c r="A1983" s="233"/>
      <c r="B1983" s="239"/>
      <c r="C1983" s="632" t="s">
        <v>52</v>
      </c>
      <c r="D1983" s="633"/>
      <c r="E1983" s="633"/>
      <c r="F1983" s="633"/>
      <c r="G1983" s="633"/>
      <c r="H1983" s="633"/>
      <c r="I1983" s="633"/>
      <c r="J1983" s="634"/>
      <c r="K1983" s="256">
        <f>SUM(K1970+K1978+K1982)</f>
        <v>14224917</v>
      </c>
      <c r="L1983" s="248"/>
      <c r="M1983" s="202"/>
      <c r="N1983" s="632" t="s">
        <v>52</v>
      </c>
      <c r="O1983" s="633"/>
      <c r="P1983" s="633"/>
      <c r="Q1983" s="633"/>
      <c r="R1983" s="633"/>
      <c r="S1983" s="633"/>
      <c r="T1983" s="633"/>
      <c r="U1983" s="634"/>
    </row>
    <row r="1984" spans="1:21" ht="16.5" customHeight="1">
      <c r="A1984" s="233"/>
      <c r="B1984" s="239"/>
      <c r="C1984" s="257"/>
      <c r="D1984" s="257"/>
      <c r="E1984" s="257"/>
      <c r="F1984" s="257"/>
      <c r="G1984" s="257"/>
      <c r="H1984" s="257"/>
      <c r="I1984" s="257"/>
      <c r="J1984" s="257"/>
      <c r="K1984" s="258"/>
      <c r="L1984" s="248"/>
      <c r="M1984" s="202"/>
      <c r="N1984" s="257"/>
      <c r="O1984" s="257"/>
      <c r="P1984" s="257"/>
      <c r="Q1984" s="257"/>
      <c r="R1984" s="257"/>
      <c r="S1984" s="257"/>
      <c r="T1984" s="257"/>
      <c r="U1984" s="257"/>
    </row>
    <row r="1985" spans="1:21" ht="16.5" customHeight="1">
      <c r="A1985" s="233"/>
      <c r="B1985" s="247">
        <v>34</v>
      </c>
      <c r="C1985" s="647" t="s">
        <v>1034</v>
      </c>
      <c r="D1985" s="633"/>
      <c r="E1985" s="633"/>
      <c r="F1985" s="633"/>
      <c r="G1985" s="633"/>
      <c r="H1985" s="633"/>
      <c r="I1985" s="633"/>
      <c r="J1985" s="633"/>
      <c r="K1985" s="633"/>
      <c r="L1985" s="248"/>
      <c r="M1985" s="202"/>
      <c r="N1985" s="647" t="s">
        <v>1034</v>
      </c>
      <c r="O1985" s="633"/>
      <c r="P1985" s="633"/>
      <c r="Q1985" s="633"/>
      <c r="R1985" s="633"/>
      <c r="S1985" s="633"/>
      <c r="T1985" s="633"/>
      <c r="U1985" s="633"/>
    </row>
    <row r="1986" spans="1:21" ht="16.5" customHeight="1">
      <c r="A1986" s="233"/>
      <c r="B1986" s="239"/>
      <c r="C1986" s="644" t="s">
        <v>10</v>
      </c>
      <c r="D1986" s="645"/>
      <c r="E1986" s="645"/>
      <c r="F1986" s="645"/>
      <c r="G1986" s="645"/>
      <c r="H1986" s="645"/>
      <c r="I1986" s="645"/>
      <c r="J1986" s="645"/>
      <c r="K1986" s="646"/>
      <c r="L1986" s="248"/>
      <c r="M1986" s="202"/>
      <c r="N1986" s="644" t="s">
        <v>10</v>
      </c>
      <c r="O1986" s="645"/>
      <c r="P1986" s="645"/>
      <c r="Q1986" s="645"/>
      <c r="R1986" s="645"/>
      <c r="S1986" s="645"/>
      <c r="T1986" s="645"/>
      <c r="U1986" s="646"/>
    </row>
    <row r="1987" spans="1:21" ht="16.5" customHeight="1">
      <c r="A1987" s="233"/>
      <c r="B1987" s="239"/>
      <c r="C1987" s="641" t="s">
        <v>11</v>
      </c>
      <c r="D1987" s="635" t="s">
        <v>12</v>
      </c>
      <c r="E1987" s="637" t="s">
        <v>13</v>
      </c>
      <c r="F1987" s="638"/>
      <c r="G1987" s="641" t="s">
        <v>14</v>
      </c>
      <c r="H1987" s="635" t="s">
        <v>15</v>
      </c>
      <c r="I1987" s="635" t="s">
        <v>16</v>
      </c>
      <c r="J1987" s="643" t="s">
        <v>17</v>
      </c>
      <c r="K1987" s="648" t="s">
        <v>18</v>
      </c>
      <c r="L1987" s="248"/>
      <c r="M1987" s="202"/>
      <c r="N1987" s="641" t="s">
        <v>11</v>
      </c>
      <c r="O1987" s="635" t="s">
        <v>12</v>
      </c>
      <c r="P1987" s="637" t="s">
        <v>13</v>
      </c>
      <c r="Q1987" s="638"/>
      <c r="R1987" s="641" t="s">
        <v>14</v>
      </c>
      <c r="S1987" s="635" t="s">
        <v>15</v>
      </c>
      <c r="T1987" s="635" t="s">
        <v>16</v>
      </c>
      <c r="U1987" s="643" t="s">
        <v>17</v>
      </c>
    </row>
    <row r="1988" spans="1:21" ht="16.5" customHeight="1">
      <c r="A1988" s="233"/>
      <c r="B1988" s="239"/>
      <c r="C1988" s="642"/>
      <c r="D1988" s="636"/>
      <c r="E1988" s="154" t="s">
        <v>19</v>
      </c>
      <c r="F1988" s="154" t="s">
        <v>20</v>
      </c>
      <c r="G1988" s="642"/>
      <c r="H1988" s="636"/>
      <c r="I1988" s="636"/>
      <c r="J1988" s="636"/>
      <c r="K1988" s="649"/>
      <c r="L1988" s="248"/>
      <c r="M1988" s="202"/>
      <c r="N1988" s="642"/>
      <c r="O1988" s="636"/>
      <c r="P1988" s="154" t="s">
        <v>19</v>
      </c>
      <c r="Q1988" s="154" t="s">
        <v>20</v>
      </c>
      <c r="R1988" s="642"/>
      <c r="S1988" s="636"/>
      <c r="T1988" s="636"/>
      <c r="U1988" s="636"/>
    </row>
    <row r="1989" spans="1:21" ht="16.5" customHeight="1">
      <c r="A1989" s="233"/>
      <c r="B1989" s="239"/>
      <c r="C1989" s="324">
        <v>1</v>
      </c>
      <c r="D1989" s="357">
        <v>1</v>
      </c>
      <c r="E1989" s="159" t="s">
        <v>21</v>
      </c>
      <c r="F1989" s="159"/>
      <c r="G1989" s="159" t="s">
        <v>54</v>
      </c>
      <c r="H1989" s="159"/>
      <c r="I1989" s="159"/>
      <c r="J1989" s="159"/>
      <c r="K1989" s="250"/>
      <c r="L1989" s="248"/>
      <c r="M1989" s="202"/>
      <c r="N1989" s="324">
        <v>1</v>
      </c>
      <c r="O1989" s="357">
        <v>1</v>
      </c>
      <c r="P1989" s="159" t="s">
        <v>21</v>
      </c>
      <c r="Q1989" s="159"/>
      <c r="R1989" s="159" t="s">
        <v>56</v>
      </c>
      <c r="S1989" s="159"/>
      <c r="T1989" s="159"/>
      <c r="U1989" s="159"/>
    </row>
    <row r="1990" spans="1:21" ht="16.5" customHeight="1">
      <c r="A1990" s="233"/>
      <c r="B1990" s="239"/>
      <c r="C1990" s="358">
        <v>2</v>
      </c>
      <c r="D1990" s="322">
        <v>1.1000000000000001</v>
      </c>
      <c r="E1990" s="291"/>
      <c r="F1990" s="291"/>
      <c r="G1990" s="291" t="s">
        <v>57</v>
      </c>
      <c r="H1990" s="291"/>
      <c r="I1990" s="291"/>
      <c r="J1990" s="291"/>
      <c r="K1990" s="296"/>
      <c r="L1990" s="248"/>
      <c r="M1990" s="202"/>
      <c r="N1990" s="324"/>
      <c r="O1990" s="357"/>
      <c r="P1990" s="159"/>
      <c r="Q1990" s="159"/>
      <c r="R1990" s="159"/>
      <c r="S1990" s="159"/>
      <c r="T1990" s="159"/>
      <c r="U1990" s="159"/>
    </row>
    <row r="1991" spans="1:21" ht="42.75" customHeight="1">
      <c r="A1991" s="233"/>
      <c r="B1991" s="239"/>
      <c r="C1991" s="220">
        <v>3</v>
      </c>
      <c r="D1991" s="325" t="s">
        <v>58</v>
      </c>
      <c r="E1991" s="163"/>
      <c r="F1991" s="163" t="s">
        <v>21</v>
      </c>
      <c r="G1991" s="155" t="s">
        <v>59</v>
      </c>
      <c r="H1991" s="163" t="s">
        <v>60</v>
      </c>
      <c r="I1991" s="164">
        <v>15</v>
      </c>
      <c r="J1991" s="167">
        <v>2030</v>
      </c>
      <c r="K1991" s="166">
        <f t="shared" ref="K1991:K1992" si="186">I1991*J1991</f>
        <v>30450</v>
      </c>
      <c r="L1991" s="248"/>
      <c r="M1991" s="202"/>
      <c r="N1991" s="220">
        <v>2</v>
      </c>
      <c r="O1991" s="325" t="s">
        <v>58</v>
      </c>
      <c r="P1991" s="163"/>
      <c r="Q1991" s="163" t="s">
        <v>21</v>
      </c>
      <c r="R1991" s="155" t="s">
        <v>59</v>
      </c>
      <c r="S1991" s="163" t="s">
        <v>60</v>
      </c>
      <c r="T1991" s="164">
        <v>15</v>
      </c>
      <c r="U1991" s="167">
        <v>2030</v>
      </c>
    </row>
    <row r="1992" spans="1:21" ht="21" customHeight="1">
      <c r="A1992" s="233"/>
      <c r="B1992" s="239"/>
      <c r="C1992" s="220">
        <v>4</v>
      </c>
      <c r="D1992" s="164" t="s">
        <v>62</v>
      </c>
      <c r="E1992" s="163"/>
      <c r="F1992" s="163" t="s">
        <v>21</v>
      </c>
      <c r="G1992" s="155" t="s">
        <v>63</v>
      </c>
      <c r="H1992" s="163" t="s">
        <v>25</v>
      </c>
      <c r="I1992" s="164">
        <v>3.57</v>
      </c>
      <c r="J1992" s="167">
        <v>2824</v>
      </c>
      <c r="K1992" s="166">
        <f t="shared" si="186"/>
        <v>10081.68</v>
      </c>
      <c r="L1992" s="248"/>
      <c r="M1992" s="202"/>
      <c r="N1992" s="220">
        <v>3</v>
      </c>
      <c r="O1992" s="164" t="s">
        <v>62</v>
      </c>
      <c r="P1992" s="163"/>
      <c r="Q1992" s="163" t="s">
        <v>21</v>
      </c>
      <c r="R1992" s="155" t="s">
        <v>63</v>
      </c>
      <c r="S1992" s="163" t="s">
        <v>25</v>
      </c>
      <c r="T1992" s="164">
        <v>3.57</v>
      </c>
      <c r="U1992" s="167">
        <v>2824</v>
      </c>
    </row>
    <row r="1993" spans="1:21" ht="16.5" customHeight="1">
      <c r="A1993" s="233"/>
      <c r="B1993" s="239"/>
      <c r="C1993" s="629" t="s">
        <v>41</v>
      </c>
      <c r="D1993" s="630"/>
      <c r="E1993" s="630"/>
      <c r="F1993" s="630"/>
      <c r="G1993" s="630"/>
      <c r="H1993" s="631"/>
      <c r="I1993" s="163"/>
      <c r="J1993" s="163"/>
      <c r="K1993" s="255">
        <f>SUM(K1991:K1992)</f>
        <v>40531.68</v>
      </c>
      <c r="L1993" s="248"/>
      <c r="M1993" s="202"/>
      <c r="N1993" s="629" t="s">
        <v>41</v>
      </c>
      <c r="O1993" s="630"/>
      <c r="P1993" s="630"/>
      <c r="Q1993" s="630"/>
      <c r="R1993" s="630"/>
      <c r="S1993" s="631"/>
      <c r="T1993" s="163"/>
      <c r="U1993" s="163"/>
    </row>
    <row r="1994" spans="1:21" ht="16.5" customHeight="1">
      <c r="A1994" s="233"/>
      <c r="B1994" s="239"/>
      <c r="C1994" s="360">
        <v>5</v>
      </c>
      <c r="D1994" s="357" t="s">
        <v>336</v>
      </c>
      <c r="E1994" s="159" t="s">
        <v>21</v>
      </c>
      <c r="F1994" s="361"/>
      <c r="G1994" s="159" t="s">
        <v>337</v>
      </c>
      <c r="H1994" s="361"/>
      <c r="I1994" s="215"/>
      <c r="J1994" s="216"/>
      <c r="K1994" s="217"/>
      <c r="L1994" s="248"/>
      <c r="M1994" s="202"/>
      <c r="N1994" s="360">
        <v>4</v>
      </c>
      <c r="O1994" s="357">
        <v>4</v>
      </c>
      <c r="P1994" s="159" t="s">
        <v>21</v>
      </c>
      <c r="Q1994" s="361"/>
      <c r="R1994" s="159" t="s">
        <v>227</v>
      </c>
      <c r="S1994" s="361"/>
      <c r="T1994" s="215"/>
      <c r="U1994" s="216"/>
    </row>
    <row r="1995" spans="1:21" ht="20.25" customHeight="1">
      <c r="A1995" s="233"/>
      <c r="B1995" s="239"/>
      <c r="C1995" s="220">
        <v>6</v>
      </c>
      <c r="D1995" s="163" t="s">
        <v>338</v>
      </c>
      <c r="E1995" s="163"/>
      <c r="F1995" s="163" t="s">
        <v>21</v>
      </c>
      <c r="G1995" s="155" t="s">
        <v>339</v>
      </c>
      <c r="H1995" s="163" t="s">
        <v>73</v>
      </c>
      <c r="I1995" s="164">
        <v>101.42</v>
      </c>
      <c r="J1995" s="167">
        <v>8298</v>
      </c>
      <c r="K1995" s="166">
        <f>I1995*J1995</f>
        <v>841583.16</v>
      </c>
      <c r="L1995" s="248"/>
      <c r="M1995" s="202"/>
      <c r="N1995" s="220">
        <v>5</v>
      </c>
      <c r="O1995" s="163">
        <v>4.0999999999999996</v>
      </c>
      <c r="P1995" s="163"/>
      <c r="Q1995" s="163" t="s">
        <v>21</v>
      </c>
      <c r="R1995" s="155" t="s">
        <v>767</v>
      </c>
      <c r="S1995" s="163" t="s">
        <v>73</v>
      </c>
      <c r="T1995" s="164">
        <v>101.42</v>
      </c>
      <c r="U1995" s="167">
        <v>13594</v>
      </c>
    </row>
    <row r="1996" spans="1:21" ht="16.5" customHeight="1">
      <c r="A1996" s="233"/>
      <c r="B1996" s="239"/>
      <c r="C1996" s="629" t="s">
        <v>41</v>
      </c>
      <c r="D1996" s="630"/>
      <c r="E1996" s="630"/>
      <c r="F1996" s="630"/>
      <c r="G1996" s="630"/>
      <c r="H1996" s="631"/>
      <c r="I1996" s="163"/>
      <c r="J1996" s="163"/>
      <c r="K1996" s="255">
        <f>SUM(K1995)</f>
        <v>841583.16</v>
      </c>
      <c r="L1996" s="248"/>
      <c r="M1996" s="202"/>
      <c r="N1996" s="629" t="s">
        <v>41</v>
      </c>
      <c r="O1996" s="630"/>
      <c r="P1996" s="630"/>
      <c r="Q1996" s="630"/>
      <c r="R1996" s="630"/>
      <c r="S1996" s="631"/>
      <c r="T1996" s="163"/>
      <c r="U1996" s="163"/>
    </row>
    <row r="1997" spans="1:21" ht="26.25" customHeight="1">
      <c r="A1997" s="233"/>
      <c r="B1997" s="239"/>
      <c r="C1997" s="324">
        <v>7</v>
      </c>
      <c r="D1997" s="249">
        <v>2.2000000000000002</v>
      </c>
      <c r="E1997" s="159" t="s">
        <v>21</v>
      </c>
      <c r="F1997" s="159"/>
      <c r="G1997" s="159" t="s">
        <v>183</v>
      </c>
      <c r="H1997" s="159"/>
      <c r="I1997" s="188"/>
      <c r="J1997" s="189"/>
      <c r="K1997" s="190"/>
      <c r="L1997" s="248"/>
      <c r="M1997" s="202"/>
      <c r="N1997" s="324">
        <v>6</v>
      </c>
      <c r="O1997" s="249">
        <v>2.2000000000000002</v>
      </c>
      <c r="P1997" s="159" t="s">
        <v>21</v>
      </c>
      <c r="Q1997" s="159"/>
      <c r="R1997" s="159" t="s">
        <v>22</v>
      </c>
      <c r="S1997" s="159"/>
      <c r="T1997" s="188"/>
      <c r="U1997" s="189"/>
    </row>
    <row r="1998" spans="1:21" ht="42" customHeight="1">
      <c r="A1998" s="233"/>
      <c r="B1998" s="239"/>
      <c r="C1998" s="163">
        <v>8</v>
      </c>
      <c r="D1998" s="163" t="s">
        <v>83</v>
      </c>
      <c r="E1998" s="163"/>
      <c r="F1998" s="163" t="s">
        <v>21</v>
      </c>
      <c r="G1998" s="155" t="s">
        <v>84</v>
      </c>
      <c r="H1998" s="163" t="s">
        <v>85</v>
      </c>
      <c r="I1998" s="164">
        <v>89.263689221814886</v>
      </c>
      <c r="J1998" s="167">
        <v>20619</v>
      </c>
      <c r="K1998" s="166">
        <f>I1998*J1998</f>
        <v>1840528.0080646011</v>
      </c>
      <c r="L1998" s="248"/>
      <c r="M1998" s="202"/>
      <c r="N1998" s="163">
        <v>7</v>
      </c>
      <c r="O1998" s="163" t="s">
        <v>86</v>
      </c>
      <c r="P1998" s="163"/>
      <c r="Q1998" s="163" t="s">
        <v>21</v>
      </c>
      <c r="R1998" s="155" t="s">
        <v>84</v>
      </c>
      <c r="S1998" s="163" t="s">
        <v>88</v>
      </c>
      <c r="T1998" s="164">
        <v>89.263689221814886</v>
      </c>
      <c r="U1998" s="167">
        <v>20619</v>
      </c>
    </row>
    <row r="1999" spans="1:21" ht="16.5" customHeight="1">
      <c r="A1999" s="233"/>
      <c r="B1999" s="239"/>
      <c r="C1999" s="629" t="s">
        <v>41</v>
      </c>
      <c r="D1999" s="630"/>
      <c r="E1999" s="630"/>
      <c r="F1999" s="630"/>
      <c r="G1999" s="630"/>
      <c r="H1999" s="631"/>
      <c r="I1999" s="163"/>
      <c r="J1999" s="163"/>
      <c r="K1999" s="255">
        <f>SUM(K1998)</f>
        <v>1840528.0080646011</v>
      </c>
      <c r="L1999" s="248"/>
      <c r="M1999" s="202"/>
      <c r="N1999" s="629" t="s">
        <v>41</v>
      </c>
      <c r="O1999" s="630"/>
      <c r="P1999" s="630"/>
      <c r="Q1999" s="630"/>
      <c r="R1999" s="630"/>
      <c r="S1999" s="631"/>
      <c r="T1999" s="163"/>
      <c r="U1999" s="163"/>
    </row>
    <row r="2000" spans="1:21" ht="32.25" customHeight="1">
      <c r="A2000" s="233"/>
      <c r="B2000" s="239"/>
      <c r="C2000" s="324">
        <v>9</v>
      </c>
      <c r="D2000" s="249">
        <v>2.2999999999999998</v>
      </c>
      <c r="E2000" s="159" t="s">
        <v>21</v>
      </c>
      <c r="F2000" s="159"/>
      <c r="G2000" s="159" t="s">
        <v>89</v>
      </c>
      <c r="H2000" s="159"/>
      <c r="I2000" s="188"/>
      <c r="J2000" s="189"/>
      <c r="K2000" s="190"/>
      <c r="L2000" s="248"/>
      <c r="M2000" s="202"/>
      <c r="N2000" s="324">
        <v>8</v>
      </c>
      <c r="O2000" s="249">
        <v>2.2999999999999998</v>
      </c>
      <c r="P2000" s="159" t="s">
        <v>21</v>
      </c>
      <c r="Q2000" s="159"/>
      <c r="R2000" s="159" t="s">
        <v>89</v>
      </c>
      <c r="S2000" s="159"/>
      <c r="T2000" s="188"/>
      <c r="U2000" s="189"/>
    </row>
    <row r="2001" spans="1:21" ht="21.75" customHeight="1">
      <c r="A2001" s="233"/>
      <c r="B2001" s="239"/>
      <c r="C2001" s="220">
        <v>10</v>
      </c>
      <c r="D2001" s="325" t="s">
        <v>90</v>
      </c>
      <c r="E2001" s="163"/>
      <c r="F2001" s="163" t="s">
        <v>21</v>
      </c>
      <c r="G2001" s="155" t="s">
        <v>91</v>
      </c>
      <c r="H2001" s="163" t="s">
        <v>73</v>
      </c>
      <c r="I2001" s="164">
        <v>9.839810778185111</v>
      </c>
      <c r="J2001" s="167">
        <v>5350</v>
      </c>
      <c r="K2001" s="166">
        <f t="shared" ref="K2001:K2003" si="187">I2001*J2001</f>
        <v>52642.987663290347</v>
      </c>
      <c r="L2001" s="248"/>
      <c r="M2001" s="202"/>
      <c r="N2001" s="220">
        <v>9</v>
      </c>
      <c r="O2001" s="325">
        <v>1.4</v>
      </c>
      <c r="P2001" s="163"/>
      <c r="Q2001" s="163" t="s">
        <v>21</v>
      </c>
      <c r="R2001" s="155" t="s">
        <v>689</v>
      </c>
      <c r="S2001" s="163" t="s">
        <v>73</v>
      </c>
      <c r="T2001" s="164">
        <v>9.839810778185111</v>
      </c>
      <c r="U2001" s="167">
        <v>43302.400000000001</v>
      </c>
    </row>
    <row r="2002" spans="1:21" ht="19.5" customHeight="1">
      <c r="A2002" s="233"/>
      <c r="B2002" s="239"/>
      <c r="C2002" s="220">
        <v>11</v>
      </c>
      <c r="D2002" s="325" t="s">
        <v>93</v>
      </c>
      <c r="E2002" s="163"/>
      <c r="F2002" s="163" t="s">
        <v>21</v>
      </c>
      <c r="G2002" s="155" t="s">
        <v>94</v>
      </c>
      <c r="H2002" s="163" t="s">
        <v>95</v>
      </c>
      <c r="I2002" s="164">
        <v>236.15545867644266</v>
      </c>
      <c r="J2002" s="167">
        <v>1392</v>
      </c>
      <c r="K2002" s="166">
        <f t="shared" si="187"/>
        <v>328728.39847760816</v>
      </c>
      <c r="L2002" s="248"/>
      <c r="M2002" s="202"/>
      <c r="N2002" s="220"/>
      <c r="O2002" s="362"/>
      <c r="P2002" s="182"/>
      <c r="Q2002" s="182"/>
      <c r="R2002" s="160"/>
      <c r="S2002" s="253"/>
      <c r="T2002" s="164"/>
      <c r="U2002" s="167"/>
    </row>
    <row r="2003" spans="1:21" ht="45.75" customHeight="1">
      <c r="A2003" s="233"/>
      <c r="B2003" s="239"/>
      <c r="C2003" s="163">
        <v>12</v>
      </c>
      <c r="D2003" s="325" t="s">
        <v>98</v>
      </c>
      <c r="E2003" s="163"/>
      <c r="F2003" s="163" t="s">
        <v>21</v>
      </c>
      <c r="G2003" s="155" t="s">
        <v>99</v>
      </c>
      <c r="H2003" s="163" t="s">
        <v>73</v>
      </c>
      <c r="I2003" s="164">
        <v>9.839810778185111</v>
      </c>
      <c r="J2003" s="167">
        <v>3571</v>
      </c>
      <c r="K2003" s="166">
        <f t="shared" si="187"/>
        <v>35137.964288899035</v>
      </c>
      <c r="L2003" s="248"/>
      <c r="M2003" s="202"/>
      <c r="N2003" s="220"/>
      <c r="O2003" s="362"/>
      <c r="P2003" s="182"/>
      <c r="Q2003" s="182"/>
      <c r="R2003" s="160"/>
      <c r="S2003" s="253"/>
      <c r="T2003" s="164"/>
      <c r="U2003" s="167"/>
    </row>
    <row r="2004" spans="1:21" ht="16.5" customHeight="1">
      <c r="A2004" s="233"/>
      <c r="B2004" s="239"/>
      <c r="C2004" s="629" t="s">
        <v>41</v>
      </c>
      <c r="D2004" s="630"/>
      <c r="E2004" s="630"/>
      <c r="F2004" s="630"/>
      <c r="G2004" s="630"/>
      <c r="H2004" s="631"/>
      <c r="I2004" s="163"/>
      <c r="J2004" s="163"/>
      <c r="K2004" s="255">
        <f>SUM(K2001:K2003)</f>
        <v>416509.35042979755</v>
      </c>
      <c r="L2004" s="248"/>
      <c r="M2004" s="202"/>
      <c r="N2004" s="629" t="s">
        <v>41</v>
      </c>
      <c r="O2004" s="630"/>
      <c r="P2004" s="630"/>
      <c r="Q2004" s="630"/>
      <c r="R2004" s="630"/>
      <c r="S2004" s="631"/>
      <c r="T2004" s="163"/>
      <c r="U2004" s="163"/>
    </row>
    <row r="2005" spans="1:21" ht="15" customHeight="1">
      <c r="A2005" s="233"/>
      <c r="B2005" s="239"/>
      <c r="C2005" s="324">
        <v>13</v>
      </c>
      <c r="D2005" s="249">
        <v>2.5</v>
      </c>
      <c r="E2005" s="159" t="s">
        <v>21</v>
      </c>
      <c r="F2005" s="159"/>
      <c r="G2005" s="159" t="s">
        <v>291</v>
      </c>
      <c r="H2005" s="159"/>
      <c r="I2005" s="188"/>
      <c r="J2005" s="189"/>
      <c r="K2005" s="190"/>
      <c r="L2005" s="248"/>
      <c r="M2005" s="202"/>
      <c r="N2005" s="324">
        <v>10</v>
      </c>
      <c r="O2005" s="249">
        <v>2.6</v>
      </c>
      <c r="P2005" s="159" t="s">
        <v>21</v>
      </c>
      <c r="Q2005" s="159"/>
      <c r="R2005" s="159" t="s">
        <v>101</v>
      </c>
      <c r="S2005" s="159"/>
      <c r="T2005" s="188"/>
      <c r="U2005" s="189"/>
    </row>
    <row r="2006" spans="1:21" ht="19.5" customHeight="1">
      <c r="A2006" s="233"/>
      <c r="B2006" s="239"/>
      <c r="C2006" s="220">
        <v>14</v>
      </c>
      <c r="D2006" s="325" t="s">
        <v>292</v>
      </c>
      <c r="E2006" s="163"/>
      <c r="F2006" s="163" t="s">
        <v>21</v>
      </c>
      <c r="G2006" s="155" t="s">
        <v>293</v>
      </c>
      <c r="H2006" s="163" t="s">
        <v>73</v>
      </c>
      <c r="I2006" s="164">
        <v>0.4</v>
      </c>
      <c r="J2006" s="167">
        <v>40659</v>
      </c>
      <c r="K2006" s="166">
        <f>I2006*J2006</f>
        <v>16263.6</v>
      </c>
      <c r="L2006" s="248"/>
      <c r="M2006" s="202"/>
      <c r="N2006" s="220">
        <v>11</v>
      </c>
      <c r="O2006" s="325" t="s">
        <v>102</v>
      </c>
      <c r="P2006" s="163"/>
      <c r="Q2006" s="163" t="s">
        <v>21</v>
      </c>
      <c r="R2006" s="155" t="s">
        <v>103</v>
      </c>
      <c r="S2006" s="163" t="s">
        <v>25</v>
      </c>
      <c r="T2006" s="164">
        <v>23.119999999999997</v>
      </c>
      <c r="U2006" s="167">
        <v>37645.599999999999</v>
      </c>
    </row>
    <row r="2007" spans="1:21" ht="16.5" customHeight="1">
      <c r="A2007" s="233"/>
      <c r="B2007" s="239"/>
      <c r="C2007" s="629" t="s">
        <v>41</v>
      </c>
      <c r="D2007" s="630"/>
      <c r="E2007" s="630"/>
      <c r="F2007" s="630"/>
      <c r="G2007" s="630"/>
      <c r="H2007" s="631"/>
      <c r="I2007" s="163"/>
      <c r="J2007" s="163"/>
      <c r="K2007" s="255">
        <f>SUM(K2006)</f>
        <v>16263.6</v>
      </c>
      <c r="L2007" s="248"/>
      <c r="M2007" s="202"/>
      <c r="N2007" s="629" t="s">
        <v>41</v>
      </c>
      <c r="O2007" s="630"/>
      <c r="P2007" s="630"/>
      <c r="Q2007" s="630"/>
      <c r="R2007" s="630"/>
      <c r="S2007" s="631"/>
      <c r="T2007" s="163"/>
      <c r="U2007" s="163"/>
    </row>
    <row r="2008" spans="1:21" ht="19.5" customHeight="1">
      <c r="A2008" s="233"/>
      <c r="B2008" s="239"/>
      <c r="C2008" s="324">
        <v>15</v>
      </c>
      <c r="D2008" s="249">
        <v>2.6</v>
      </c>
      <c r="E2008" s="159" t="s">
        <v>21</v>
      </c>
      <c r="F2008" s="159"/>
      <c r="G2008" s="159" t="s">
        <v>101</v>
      </c>
      <c r="H2008" s="159"/>
      <c r="I2008" s="188"/>
      <c r="J2008" s="189"/>
      <c r="K2008" s="190"/>
      <c r="L2008" s="248"/>
      <c r="M2008" s="202"/>
      <c r="N2008" s="324">
        <v>12</v>
      </c>
      <c r="O2008" s="249">
        <v>5</v>
      </c>
      <c r="P2008" s="159" t="s">
        <v>21</v>
      </c>
      <c r="Q2008" s="159"/>
      <c r="R2008" s="159" t="s">
        <v>107</v>
      </c>
      <c r="S2008" s="159"/>
      <c r="T2008" s="188"/>
      <c r="U2008" s="189"/>
    </row>
    <row r="2009" spans="1:21" ht="20.25" customHeight="1">
      <c r="A2009" s="233"/>
      <c r="B2009" s="243"/>
      <c r="C2009" s="220">
        <v>16</v>
      </c>
      <c r="D2009" s="325" t="s">
        <v>102</v>
      </c>
      <c r="E2009" s="163"/>
      <c r="F2009" s="163" t="s">
        <v>21</v>
      </c>
      <c r="G2009" s="155" t="s">
        <v>103</v>
      </c>
      <c r="H2009" s="163" t="s">
        <v>25</v>
      </c>
      <c r="I2009" s="164">
        <v>23.119999999999997</v>
      </c>
      <c r="J2009" s="167">
        <v>55381</v>
      </c>
      <c r="K2009" s="166">
        <f>I2009*J2009</f>
        <v>1280408.72</v>
      </c>
      <c r="L2009" s="248"/>
      <c r="M2009" s="202"/>
      <c r="N2009" s="220">
        <v>13</v>
      </c>
      <c r="O2009" s="325">
        <v>5.5</v>
      </c>
      <c r="P2009" s="163"/>
      <c r="Q2009" s="163" t="s">
        <v>21</v>
      </c>
      <c r="R2009" s="155" t="s">
        <v>110</v>
      </c>
      <c r="S2009" s="163" t="s">
        <v>73</v>
      </c>
      <c r="T2009" s="164">
        <v>9.8030249999999999</v>
      </c>
      <c r="U2009" s="167">
        <v>535504</v>
      </c>
    </row>
    <row r="2010" spans="1:21" ht="16.5" customHeight="1">
      <c r="A2010" s="233"/>
      <c r="B2010" s="239"/>
      <c r="C2010" s="629" t="s">
        <v>41</v>
      </c>
      <c r="D2010" s="630"/>
      <c r="E2010" s="630"/>
      <c r="F2010" s="630"/>
      <c r="G2010" s="630"/>
      <c r="H2010" s="631"/>
      <c r="I2010" s="163"/>
      <c r="J2010" s="163"/>
      <c r="K2010" s="255">
        <f>SUM(K2009)</f>
        <v>1280408.72</v>
      </c>
      <c r="L2010" s="248"/>
      <c r="M2010" s="202"/>
      <c r="N2010" s="629" t="s">
        <v>41</v>
      </c>
      <c r="O2010" s="630"/>
      <c r="P2010" s="630"/>
      <c r="Q2010" s="630"/>
      <c r="R2010" s="630"/>
      <c r="S2010" s="631"/>
      <c r="T2010" s="163"/>
      <c r="U2010" s="163"/>
    </row>
    <row r="2011" spans="1:21" ht="16.5" customHeight="1">
      <c r="A2011" s="233"/>
      <c r="B2011" s="239"/>
      <c r="C2011" s="324">
        <v>17</v>
      </c>
      <c r="D2011" s="249" t="s">
        <v>105</v>
      </c>
      <c r="E2011" s="159" t="s">
        <v>21</v>
      </c>
      <c r="F2011" s="159"/>
      <c r="G2011" s="159" t="s">
        <v>106</v>
      </c>
      <c r="H2011" s="159"/>
      <c r="I2011" s="188"/>
      <c r="J2011" s="189"/>
      <c r="K2011" s="190"/>
      <c r="L2011" s="248"/>
      <c r="M2011" s="202"/>
      <c r="N2011" s="324">
        <v>14</v>
      </c>
      <c r="O2011" s="249">
        <v>3.3</v>
      </c>
      <c r="P2011" s="159" t="s">
        <v>21</v>
      </c>
      <c r="Q2011" s="159"/>
      <c r="R2011" s="159" t="s">
        <v>111</v>
      </c>
      <c r="S2011" s="159"/>
      <c r="T2011" s="188"/>
      <c r="U2011" s="189"/>
    </row>
    <row r="2012" spans="1:21" ht="35.25" customHeight="1">
      <c r="A2012" s="233"/>
      <c r="B2012" s="243"/>
      <c r="C2012" s="220">
        <v>18</v>
      </c>
      <c r="D2012" s="325" t="s">
        <v>108</v>
      </c>
      <c r="E2012" s="163"/>
      <c r="F2012" s="163" t="s">
        <v>21</v>
      </c>
      <c r="G2012" s="155" t="s">
        <v>109</v>
      </c>
      <c r="H2012" s="163" t="s">
        <v>73</v>
      </c>
      <c r="I2012" s="164">
        <v>9.8030249999999999</v>
      </c>
      <c r="J2012" s="167">
        <v>535504</v>
      </c>
      <c r="K2012" s="166">
        <f>I2012*J2012</f>
        <v>5249559.0996000003</v>
      </c>
      <c r="L2012" s="248"/>
      <c r="M2012" s="202"/>
      <c r="N2012" s="220">
        <v>15</v>
      </c>
      <c r="O2012" s="325" t="s">
        <v>112</v>
      </c>
      <c r="P2012" s="163"/>
      <c r="Q2012" s="163" t="s">
        <v>21</v>
      </c>
      <c r="R2012" s="155" t="s">
        <v>113</v>
      </c>
      <c r="S2012" s="163" t="s">
        <v>114</v>
      </c>
      <c r="T2012" s="164">
        <v>1176.3630000000001</v>
      </c>
      <c r="U2012" s="167">
        <v>5903</v>
      </c>
    </row>
    <row r="2013" spans="1:21" ht="16.5" customHeight="1">
      <c r="A2013" s="233"/>
      <c r="B2013" s="239"/>
      <c r="C2013" s="629" t="s">
        <v>41</v>
      </c>
      <c r="D2013" s="630"/>
      <c r="E2013" s="630"/>
      <c r="F2013" s="630"/>
      <c r="G2013" s="630"/>
      <c r="H2013" s="631"/>
      <c r="I2013" s="163"/>
      <c r="J2013" s="163"/>
      <c r="K2013" s="255">
        <f>SUM(K2012)</f>
        <v>5249559.0996000003</v>
      </c>
      <c r="L2013" s="248"/>
      <c r="M2013" s="202"/>
      <c r="N2013" s="629" t="s">
        <v>41</v>
      </c>
      <c r="O2013" s="630"/>
      <c r="P2013" s="630"/>
      <c r="Q2013" s="630"/>
      <c r="R2013" s="630"/>
      <c r="S2013" s="631"/>
      <c r="T2013" s="163"/>
      <c r="U2013" s="163"/>
    </row>
    <row r="2014" spans="1:21" ht="23.25" customHeight="1">
      <c r="A2014" s="233"/>
      <c r="B2014" s="239"/>
      <c r="C2014" s="324">
        <v>19</v>
      </c>
      <c r="D2014" s="249">
        <v>3.3</v>
      </c>
      <c r="E2014" s="159" t="s">
        <v>21</v>
      </c>
      <c r="F2014" s="159"/>
      <c r="G2014" s="159" t="s">
        <v>111</v>
      </c>
      <c r="H2014" s="159"/>
      <c r="I2014" s="188"/>
      <c r="J2014" s="189"/>
      <c r="K2014" s="190"/>
      <c r="L2014" s="248"/>
      <c r="M2014" s="202"/>
      <c r="N2014" s="324">
        <v>20</v>
      </c>
      <c r="O2014" s="249">
        <v>4.4000000000000004</v>
      </c>
      <c r="P2014" s="159" t="s">
        <v>21</v>
      </c>
      <c r="Q2014" s="159"/>
      <c r="R2014" s="159" t="s">
        <v>1035</v>
      </c>
      <c r="S2014" s="159"/>
      <c r="T2014" s="188"/>
      <c r="U2014" s="189"/>
    </row>
    <row r="2015" spans="1:21" ht="51.75" customHeight="1">
      <c r="A2015" s="233"/>
      <c r="B2015" s="243"/>
      <c r="C2015" s="220">
        <v>20</v>
      </c>
      <c r="D2015" s="164" t="s">
        <v>112</v>
      </c>
      <c r="E2015" s="163"/>
      <c r="F2015" s="163" t="s">
        <v>21</v>
      </c>
      <c r="G2015" s="155" t="s">
        <v>113</v>
      </c>
      <c r="H2015" s="163" t="s">
        <v>114</v>
      </c>
      <c r="I2015" s="164">
        <v>1176.3630000000001</v>
      </c>
      <c r="J2015" s="167">
        <v>5903</v>
      </c>
      <c r="K2015" s="166">
        <f>I2015*J2015</f>
        <v>6944070.7889999999</v>
      </c>
      <c r="L2015" s="248"/>
      <c r="M2015" s="202"/>
      <c r="N2015" s="220">
        <v>21</v>
      </c>
      <c r="O2015" s="164" t="s">
        <v>617</v>
      </c>
      <c r="P2015" s="163"/>
      <c r="Q2015" s="163" t="s">
        <v>21</v>
      </c>
      <c r="R2015" s="155" t="s">
        <v>618</v>
      </c>
      <c r="S2015" s="163" t="s">
        <v>60</v>
      </c>
      <c r="T2015" s="164">
        <v>15</v>
      </c>
      <c r="U2015" s="167">
        <v>5099</v>
      </c>
    </row>
    <row r="2016" spans="1:21" ht="16.5" customHeight="1">
      <c r="A2016" s="233"/>
      <c r="B2016" s="239"/>
      <c r="C2016" s="629" t="s">
        <v>41</v>
      </c>
      <c r="D2016" s="630"/>
      <c r="E2016" s="630"/>
      <c r="F2016" s="630"/>
      <c r="G2016" s="630"/>
      <c r="H2016" s="631"/>
      <c r="I2016" s="163"/>
      <c r="J2016" s="163"/>
      <c r="K2016" s="255">
        <f>SUM(K2015)</f>
        <v>6944070.7889999999</v>
      </c>
      <c r="L2016" s="248"/>
      <c r="M2016" s="202"/>
      <c r="N2016" s="629" t="s">
        <v>41</v>
      </c>
      <c r="O2016" s="630"/>
      <c r="P2016" s="630"/>
      <c r="Q2016" s="630"/>
      <c r="R2016" s="630"/>
      <c r="S2016" s="631"/>
      <c r="T2016" s="163"/>
      <c r="U2016" s="163"/>
    </row>
    <row r="2017" spans="1:21" ht="16.5" customHeight="1">
      <c r="A2017" s="233"/>
      <c r="B2017" s="239"/>
      <c r="C2017" s="324">
        <v>21</v>
      </c>
      <c r="D2017" s="249">
        <v>4.2</v>
      </c>
      <c r="E2017" s="159" t="s">
        <v>21</v>
      </c>
      <c r="F2017" s="159"/>
      <c r="G2017" s="159" t="s">
        <v>616</v>
      </c>
      <c r="H2017" s="159"/>
      <c r="I2017" s="188"/>
      <c r="J2017" s="189"/>
      <c r="K2017" s="190"/>
      <c r="L2017" s="248"/>
      <c r="M2017" s="202"/>
      <c r="N2017" s="283"/>
      <c r="O2017" s="160"/>
      <c r="P2017" s="160"/>
      <c r="Q2017" s="160"/>
      <c r="R2017" s="160"/>
      <c r="S2017" s="284"/>
      <c r="T2017" s="163"/>
      <c r="U2017" s="163"/>
    </row>
    <row r="2018" spans="1:21" ht="16.5" customHeight="1">
      <c r="A2018" s="233"/>
      <c r="B2018" s="239"/>
      <c r="C2018" s="220">
        <v>22</v>
      </c>
      <c r="D2018" s="325" t="s">
        <v>617</v>
      </c>
      <c r="E2018" s="163"/>
      <c r="F2018" s="163" t="s">
        <v>21</v>
      </c>
      <c r="G2018" s="155" t="s">
        <v>618</v>
      </c>
      <c r="H2018" s="163" t="s">
        <v>60</v>
      </c>
      <c r="I2018" s="164">
        <v>15</v>
      </c>
      <c r="J2018" s="167">
        <v>5060</v>
      </c>
      <c r="K2018" s="166">
        <f>I2018*J2018</f>
        <v>75900</v>
      </c>
      <c r="L2018" s="248"/>
      <c r="M2018" s="202"/>
      <c r="N2018" s="283"/>
      <c r="O2018" s="160"/>
      <c r="P2018" s="160"/>
      <c r="Q2018" s="160"/>
      <c r="R2018" s="160"/>
      <c r="S2018" s="284"/>
      <c r="T2018" s="163"/>
      <c r="U2018" s="163"/>
    </row>
    <row r="2019" spans="1:21" ht="16.5" customHeight="1">
      <c r="A2019" s="233"/>
      <c r="B2019" s="239"/>
      <c r="C2019" s="629" t="s">
        <v>41</v>
      </c>
      <c r="D2019" s="630"/>
      <c r="E2019" s="630"/>
      <c r="F2019" s="630"/>
      <c r="G2019" s="630"/>
      <c r="H2019" s="631"/>
      <c r="I2019" s="163"/>
      <c r="J2019" s="163"/>
      <c r="K2019" s="255">
        <f>SUM(K2018)</f>
        <v>75900</v>
      </c>
      <c r="L2019" s="248"/>
      <c r="M2019" s="202"/>
      <c r="N2019" s="283"/>
      <c r="O2019" s="160"/>
      <c r="P2019" s="160"/>
      <c r="Q2019" s="160"/>
      <c r="R2019" s="160"/>
      <c r="S2019" s="284"/>
      <c r="T2019" s="163"/>
      <c r="U2019" s="163"/>
    </row>
    <row r="2020" spans="1:21" ht="32.25" customHeight="1">
      <c r="A2020" s="233"/>
      <c r="B2020" s="239"/>
      <c r="C2020" s="324">
        <v>23</v>
      </c>
      <c r="D2020" s="188">
        <v>4.4000000000000004</v>
      </c>
      <c r="E2020" s="159" t="s">
        <v>21</v>
      </c>
      <c r="F2020" s="159"/>
      <c r="G2020" s="159" t="s">
        <v>121</v>
      </c>
      <c r="H2020" s="159"/>
      <c r="I2020" s="188"/>
      <c r="J2020" s="189"/>
      <c r="K2020" s="190"/>
      <c r="L2020" s="248"/>
      <c r="M2020" s="202"/>
      <c r="N2020" s="324">
        <v>22</v>
      </c>
      <c r="O2020" s="188">
        <v>4.4000000000000004</v>
      </c>
      <c r="P2020" s="159" t="s">
        <v>21</v>
      </c>
      <c r="Q2020" s="159"/>
      <c r="R2020" s="159" t="s">
        <v>121</v>
      </c>
      <c r="S2020" s="159"/>
      <c r="T2020" s="188"/>
      <c r="U2020" s="189"/>
    </row>
    <row r="2021" spans="1:21" ht="39.75" customHeight="1">
      <c r="A2021" s="233"/>
      <c r="B2021" s="243"/>
      <c r="C2021" s="163">
        <v>24</v>
      </c>
      <c r="D2021" s="164" t="s">
        <v>997</v>
      </c>
      <c r="E2021" s="163"/>
      <c r="F2021" s="163" t="s">
        <v>21</v>
      </c>
      <c r="G2021" s="155" t="s">
        <v>998</v>
      </c>
      <c r="H2021" s="163" t="s">
        <v>32</v>
      </c>
      <c r="I2021" s="164">
        <v>4</v>
      </c>
      <c r="J2021" s="167">
        <v>38109</v>
      </c>
      <c r="K2021" s="166">
        <f t="shared" ref="K2021:K2022" si="188">I2021*J2021</f>
        <v>152436</v>
      </c>
      <c r="L2021" s="248"/>
      <c r="M2021" s="202"/>
      <c r="N2021" s="163">
        <v>23</v>
      </c>
      <c r="O2021" s="164" t="s">
        <v>997</v>
      </c>
      <c r="P2021" s="163"/>
      <c r="Q2021" s="163" t="s">
        <v>21</v>
      </c>
      <c r="R2021" s="155" t="s">
        <v>998</v>
      </c>
      <c r="S2021" s="163" t="s">
        <v>32</v>
      </c>
      <c r="T2021" s="164">
        <v>4</v>
      </c>
      <c r="U2021" s="167">
        <v>51205.333333333205</v>
      </c>
    </row>
    <row r="2022" spans="1:21" ht="33" customHeight="1">
      <c r="A2022" s="233"/>
      <c r="B2022" s="243"/>
      <c r="C2022" s="163">
        <v>25</v>
      </c>
      <c r="D2022" s="164" t="s">
        <v>372</v>
      </c>
      <c r="E2022" s="163"/>
      <c r="F2022" s="163" t="s">
        <v>21</v>
      </c>
      <c r="G2022" s="155" t="s">
        <v>996</v>
      </c>
      <c r="H2022" s="163" t="s">
        <v>32</v>
      </c>
      <c r="I2022" s="164">
        <v>2</v>
      </c>
      <c r="J2022" s="167">
        <v>13878</v>
      </c>
      <c r="K2022" s="166">
        <f t="shared" si="188"/>
        <v>27756</v>
      </c>
      <c r="L2022" s="248"/>
      <c r="M2022" s="202"/>
      <c r="N2022" s="163">
        <v>24</v>
      </c>
      <c r="O2022" s="164" t="s">
        <v>372</v>
      </c>
      <c r="P2022" s="163"/>
      <c r="Q2022" s="163" t="s">
        <v>21</v>
      </c>
      <c r="R2022" s="155" t="s">
        <v>996</v>
      </c>
      <c r="S2022" s="163" t="s">
        <v>32</v>
      </c>
      <c r="T2022" s="164">
        <v>2</v>
      </c>
      <c r="U2022" s="167">
        <v>14008</v>
      </c>
    </row>
    <row r="2023" spans="1:21" ht="16.5" customHeight="1">
      <c r="A2023" s="233"/>
      <c r="B2023" s="239"/>
      <c r="C2023" s="629" t="s">
        <v>41</v>
      </c>
      <c r="D2023" s="630"/>
      <c r="E2023" s="630"/>
      <c r="F2023" s="630"/>
      <c r="G2023" s="630"/>
      <c r="H2023" s="631"/>
      <c r="I2023" s="163"/>
      <c r="J2023" s="163"/>
      <c r="K2023" s="255">
        <f>SUM(K2021:K2022)</f>
        <v>180192</v>
      </c>
      <c r="L2023" s="248"/>
      <c r="M2023" s="202"/>
      <c r="N2023" s="629" t="s">
        <v>41</v>
      </c>
      <c r="O2023" s="630"/>
      <c r="P2023" s="630"/>
      <c r="Q2023" s="630"/>
      <c r="R2023" s="630"/>
      <c r="S2023" s="631"/>
      <c r="T2023" s="163"/>
      <c r="U2023" s="163"/>
    </row>
    <row r="2024" spans="1:21" ht="18" customHeight="1">
      <c r="A2024" s="233"/>
      <c r="B2024" s="239"/>
      <c r="C2024" s="324">
        <v>26</v>
      </c>
      <c r="D2024" s="249" t="s">
        <v>126</v>
      </c>
      <c r="E2024" s="159" t="s">
        <v>21</v>
      </c>
      <c r="F2024" s="159"/>
      <c r="G2024" s="159" t="s">
        <v>127</v>
      </c>
      <c r="H2024" s="159"/>
      <c r="I2024" s="188"/>
      <c r="J2024" s="189"/>
      <c r="K2024" s="190"/>
      <c r="L2024" s="248"/>
      <c r="M2024" s="202"/>
      <c r="N2024" s="324">
        <v>25</v>
      </c>
      <c r="O2024" s="249"/>
      <c r="P2024" s="159" t="s">
        <v>21</v>
      </c>
      <c r="Q2024" s="159"/>
      <c r="R2024" s="159" t="s">
        <v>927</v>
      </c>
      <c r="S2024" s="159"/>
      <c r="T2024" s="188"/>
      <c r="U2024" s="189"/>
    </row>
    <row r="2025" spans="1:21" ht="18.75" customHeight="1">
      <c r="A2025" s="233"/>
      <c r="B2025" s="239"/>
      <c r="C2025" s="220">
        <v>27</v>
      </c>
      <c r="D2025" s="163" t="s">
        <v>1003</v>
      </c>
      <c r="E2025" s="163"/>
      <c r="F2025" s="163" t="s">
        <v>21</v>
      </c>
      <c r="G2025" s="155" t="s">
        <v>1004</v>
      </c>
      <c r="H2025" s="163" t="s">
        <v>32</v>
      </c>
      <c r="I2025" s="164">
        <v>1</v>
      </c>
      <c r="J2025" s="167">
        <v>44207</v>
      </c>
      <c r="K2025" s="166">
        <f>I2025*J2025</f>
        <v>44207</v>
      </c>
      <c r="L2025" s="248"/>
      <c r="M2025" s="202"/>
      <c r="N2025" s="220">
        <v>26</v>
      </c>
      <c r="O2025" s="163" t="s">
        <v>1003</v>
      </c>
      <c r="P2025" s="163"/>
      <c r="Q2025" s="163" t="s">
        <v>21</v>
      </c>
      <c r="R2025" s="155" t="s">
        <v>1004</v>
      </c>
      <c r="S2025" s="163" t="s">
        <v>32</v>
      </c>
      <c r="T2025" s="164">
        <v>1</v>
      </c>
      <c r="U2025" s="167">
        <v>44602</v>
      </c>
    </row>
    <row r="2026" spans="1:21" ht="16.5" customHeight="1">
      <c r="A2026" s="233"/>
      <c r="B2026" s="239"/>
      <c r="C2026" s="629" t="s">
        <v>41</v>
      </c>
      <c r="D2026" s="630"/>
      <c r="E2026" s="630"/>
      <c r="F2026" s="630"/>
      <c r="G2026" s="630"/>
      <c r="H2026" s="631"/>
      <c r="I2026" s="163"/>
      <c r="J2026" s="163"/>
      <c r="K2026" s="255">
        <f>SUM(K2025)</f>
        <v>44207</v>
      </c>
      <c r="L2026" s="248"/>
      <c r="M2026" s="202"/>
      <c r="N2026" s="629" t="s">
        <v>41</v>
      </c>
      <c r="O2026" s="630"/>
      <c r="P2026" s="630"/>
      <c r="Q2026" s="630"/>
      <c r="R2026" s="630"/>
      <c r="S2026" s="631"/>
      <c r="T2026" s="163"/>
      <c r="U2026" s="163"/>
    </row>
    <row r="2027" spans="1:21" ht="16.5" customHeight="1">
      <c r="A2027" s="233"/>
      <c r="B2027" s="239"/>
      <c r="C2027" s="324">
        <v>28</v>
      </c>
      <c r="D2027" s="249">
        <v>8</v>
      </c>
      <c r="E2027" s="159" t="s">
        <v>21</v>
      </c>
      <c r="F2027" s="159"/>
      <c r="G2027" s="159" t="s">
        <v>535</v>
      </c>
      <c r="H2027" s="159"/>
      <c r="I2027" s="188"/>
      <c r="J2027" s="189"/>
      <c r="K2027" s="190"/>
      <c r="L2027" s="248"/>
      <c r="M2027" s="202"/>
      <c r="N2027" s="324">
        <v>29</v>
      </c>
      <c r="O2027" s="249"/>
      <c r="P2027" s="159" t="s">
        <v>21</v>
      </c>
      <c r="Q2027" s="159"/>
      <c r="R2027" s="159" t="s">
        <v>29</v>
      </c>
      <c r="S2027" s="159"/>
      <c r="T2027" s="188"/>
      <c r="U2027" s="189"/>
    </row>
    <row r="2028" spans="1:21" ht="33" customHeight="1">
      <c r="A2028" s="233"/>
      <c r="B2028" s="239"/>
      <c r="C2028" s="220">
        <v>29</v>
      </c>
      <c r="D2028" s="163" t="s">
        <v>142</v>
      </c>
      <c r="E2028" s="163"/>
      <c r="F2028" s="163" t="s">
        <v>21</v>
      </c>
      <c r="G2028" s="155" t="s">
        <v>143</v>
      </c>
      <c r="H2028" s="163" t="s">
        <v>32</v>
      </c>
      <c r="I2028" s="164">
        <v>10.4</v>
      </c>
      <c r="J2028" s="167">
        <v>15733</v>
      </c>
      <c r="K2028" s="166">
        <f t="shared" ref="K2028:K2030" si="189">I2028*J2028</f>
        <v>163623.20000000001</v>
      </c>
      <c r="L2028" s="248"/>
      <c r="M2028" s="202"/>
      <c r="N2028" s="220">
        <v>30</v>
      </c>
      <c r="O2028" s="163" t="s">
        <v>144</v>
      </c>
      <c r="P2028" s="163"/>
      <c r="Q2028" s="163" t="s">
        <v>21</v>
      </c>
      <c r="R2028" s="155" t="s">
        <v>145</v>
      </c>
      <c r="S2028" s="163" t="s">
        <v>146</v>
      </c>
      <c r="T2028" s="164">
        <v>10.4</v>
      </c>
      <c r="U2028" s="167">
        <v>15733</v>
      </c>
    </row>
    <row r="2029" spans="1:21" ht="36.75" customHeight="1">
      <c r="A2029" s="233"/>
      <c r="B2029" s="239"/>
      <c r="C2029" s="163">
        <v>30</v>
      </c>
      <c r="D2029" s="163">
        <v>8.6</v>
      </c>
      <c r="E2029" s="163"/>
      <c r="F2029" s="163" t="s">
        <v>21</v>
      </c>
      <c r="G2029" s="155" t="s">
        <v>147</v>
      </c>
      <c r="H2029" s="163" t="s">
        <v>32</v>
      </c>
      <c r="I2029" s="164">
        <v>1</v>
      </c>
      <c r="J2029" s="167">
        <v>376716</v>
      </c>
      <c r="K2029" s="166">
        <f t="shared" si="189"/>
        <v>376716</v>
      </c>
      <c r="L2029" s="248"/>
      <c r="M2029" s="202"/>
      <c r="N2029" s="163">
        <v>31</v>
      </c>
      <c r="O2029" s="163">
        <v>20.6</v>
      </c>
      <c r="P2029" s="163"/>
      <c r="Q2029" s="163" t="s">
        <v>21</v>
      </c>
      <c r="R2029" s="155" t="s">
        <v>148</v>
      </c>
      <c r="S2029" s="163" t="s">
        <v>146</v>
      </c>
      <c r="T2029" s="164">
        <v>1</v>
      </c>
      <c r="U2029" s="167">
        <v>480677</v>
      </c>
    </row>
    <row r="2030" spans="1:21" ht="51" customHeight="1">
      <c r="A2030" s="233"/>
      <c r="B2030" s="243"/>
      <c r="C2030" s="163">
        <v>31</v>
      </c>
      <c r="D2030" s="163">
        <v>8.5</v>
      </c>
      <c r="E2030" s="163"/>
      <c r="F2030" s="163" t="s">
        <v>21</v>
      </c>
      <c r="G2030" s="155" t="s">
        <v>149</v>
      </c>
      <c r="H2030" s="163" t="s">
        <v>32</v>
      </c>
      <c r="I2030" s="164">
        <v>2</v>
      </c>
      <c r="J2030" s="167">
        <v>250853</v>
      </c>
      <c r="K2030" s="166">
        <f t="shared" si="189"/>
        <v>501706</v>
      </c>
      <c r="L2030" s="248"/>
      <c r="M2030" s="202"/>
      <c r="N2030" s="163">
        <v>32</v>
      </c>
      <c r="O2030" s="163" t="s">
        <v>833</v>
      </c>
      <c r="P2030" s="163"/>
      <c r="Q2030" s="163" t="s">
        <v>21</v>
      </c>
      <c r="R2030" s="155" t="s">
        <v>834</v>
      </c>
      <c r="S2030" s="163" t="s">
        <v>32</v>
      </c>
      <c r="T2030" s="164">
        <v>2</v>
      </c>
      <c r="U2030" s="167">
        <v>250853</v>
      </c>
    </row>
    <row r="2031" spans="1:21" ht="16.5" customHeight="1">
      <c r="A2031" s="233"/>
      <c r="B2031" s="239"/>
      <c r="C2031" s="629" t="s">
        <v>41</v>
      </c>
      <c r="D2031" s="630"/>
      <c r="E2031" s="630"/>
      <c r="F2031" s="630"/>
      <c r="G2031" s="630"/>
      <c r="H2031" s="631"/>
      <c r="I2031" s="163"/>
      <c r="J2031" s="163"/>
      <c r="K2031" s="255">
        <f>SUM(K2028:K2030)</f>
        <v>1042045.2</v>
      </c>
      <c r="L2031" s="248"/>
      <c r="M2031" s="202"/>
      <c r="N2031" s="629" t="s">
        <v>41</v>
      </c>
      <c r="O2031" s="630"/>
      <c r="P2031" s="630"/>
      <c r="Q2031" s="630"/>
      <c r="R2031" s="630"/>
      <c r="S2031" s="631"/>
      <c r="T2031" s="163"/>
      <c r="U2031" s="163"/>
    </row>
    <row r="2032" spans="1:21" ht="16.5" customHeight="1">
      <c r="A2032" s="233"/>
      <c r="B2032" s="239"/>
      <c r="C2032" s="632" t="s">
        <v>42</v>
      </c>
      <c r="D2032" s="633"/>
      <c r="E2032" s="633"/>
      <c r="F2032" s="633"/>
      <c r="G2032" s="633"/>
      <c r="H2032" s="633"/>
      <c r="I2032" s="633"/>
      <c r="J2032" s="634"/>
      <c r="K2032" s="365">
        <f>ROUND(K2031+K2026+K2023+K2013+K2010+K2007+K2004+K1999+K1996+K1993+K2016+K2019,0)</f>
        <v>17971799</v>
      </c>
      <c r="L2032" s="248"/>
      <c r="M2032" s="202"/>
      <c r="N2032" s="632" t="s">
        <v>42</v>
      </c>
      <c r="O2032" s="633"/>
      <c r="P2032" s="633"/>
      <c r="Q2032" s="633"/>
      <c r="R2032" s="633"/>
      <c r="S2032" s="633"/>
      <c r="T2032" s="633"/>
      <c r="U2032" s="634"/>
    </row>
    <row r="2033" spans="1:21" ht="16.5" customHeight="1">
      <c r="A2033" s="233"/>
      <c r="B2033" s="239"/>
      <c r="C2033" s="257"/>
      <c r="D2033" s="257"/>
      <c r="E2033" s="257"/>
      <c r="F2033" s="257"/>
      <c r="G2033" s="257"/>
      <c r="H2033" s="257"/>
      <c r="I2033" s="257"/>
      <c r="J2033" s="257"/>
      <c r="K2033" s="258"/>
      <c r="L2033" s="248"/>
      <c r="M2033" s="202"/>
      <c r="N2033" s="257"/>
      <c r="O2033" s="257"/>
      <c r="P2033" s="257"/>
      <c r="Q2033" s="257"/>
      <c r="R2033" s="257"/>
      <c r="S2033" s="257"/>
      <c r="T2033" s="257"/>
      <c r="U2033" s="257"/>
    </row>
    <row r="2034" spans="1:21" ht="16.5" customHeight="1">
      <c r="A2034" s="233"/>
      <c r="B2034" s="239"/>
      <c r="C2034" s="644" t="s">
        <v>203</v>
      </c>
      <c r="D2034" s="645"/>
      <c r="E2034" s="645"/>
      <c r="F2034" s="645"/>
      <c r="G2034" s="645"/>
      <c r="H2034" s="645"/>
      <c r="I2034" s="645"/>
      <c r="J2034" s="645"/>
      <c r="K2034" s="646"/>
      <c r="L2034" s="248"/>
      <c r="M2034" s="202"/>
      <c r="N2034" s="644" t="s">
        <v>203</v>
      </c>
      <c r="O2034" s="645"/>
      <c r="P2034" s="645"/>
      <c r="Q2034" s="645"/>
      <c r="R2034" s="645"/>
      <c r="S2034" s="645"/>
      <c r="T2034" s="645"/>
      <c r="U2034" s="646"/>
    </row>
    <row r="2035" spans="1:21" ht="16.5" customHeight="1">
      <c r="A2035" s="233"/>
      <c r="B2035" s="239"/>
      <c r="C2035" s="641" t="s">
        <v>11</v>
      </c>
      <c r="D2035" s="635" t="s">
        <v>12</v>
      </c>
      <c r="E2035" s="637" t="s">
        <v>13</v>
      </c>
      <c r="F2035" s="638"/>
      <c r="G2035" s="641" t="s">
        <v>14</v>
      </c>
      <c r="H2035" s="635" t="s">
        <v>15</v>
      </c>
      <c r="I2035" s="635" t="s">
        <v>16</v>
      </c>
      <c r="J2035" s="643" t="s">
        <v>17</v>
      </c>
      <c r="K2035" s="648" t="s">
        <v>18</v>
      </c>
      <c r="L2035" s="248"/>
      <c r="M2035" s="202"/>
      <c r="N2035" s="641" t="s">
        <v>11</v>
      </c>
      <c r="O2035" s="635" t="s">
        <v>12</v>
      </c>
      <c r="P2035" s="637" t="s">
        <v>13</v>
      </c>
      <c r="Q2035" s="638"/>
      <c r="R2035" s="641" t="s">
        <v>14</v>
      </c>
      <c r="S2035" s="635" t="s">
        <v>15</v>
      </c>
      <c r="T2035" s="635" t="s">
        <v>16</v>
      </c>
      <c r="U2035" s="643" t="s">
        <v>17</v>
      </c>
    </row>
    <row r="2036" spans="1:21" ht="16.5" customHeight="1">
      <c r="A2036" s="233"/>
      <c r="B2036" s="239"/>
      <c r="C2036" s="642"/>
      <c r="D2036" s="636"/>
      <c r="E2036" s="154" t="s">
        <v>19</v>
      </c>
      <c r="F2036" s="154" t="s">
        <v>20</v>
      </c>
      <c r="G2036" s="642"/>
      <c r="H2036" s="636"/>
      <c r="I2036" s="636"/>
      <c r="J2036" s="636"/>
      <c r="K2036" s="649"/>
      <c r="L2036" s="248"/>
      <c r="M2036" s="202"/>
      <c r="N2036" s="642"/>
      <c r="O2036" s="636"/>
      <c r="P2036" s="154" t="s">
        <v>19</v>
      </c>
      <c r="Q2036" s="154" t="s">
        <v>20</v>
      </c>
      <c r="R2036" s="642"/>
      <c r="S2036" s="636"/>
      <c r="T2036" s="636"/>
      <c r="U2036" s="636"/>
    </row>
    <row r="2037" spans="1:21" ht="16.5" customHeight="1">
      <c r="A2037" s="233"/>
      <c r="B2037" s="239"/>
      <c r="C2037" s="159">
        <v>1</v>
      </c>
      <c r="D2037" s="159">
        <v>3</v>
      </c>
      <c r="E2037" s="159" t="s">
        <v>21</v>
      </c>
      <c r="F2037" s="159"/>
      <c r="G2037" s="159" t="s">
        <v>150</v>
      </c>
      <c r="H2037" s="159"/>
      <c r="I2037" s="159"/>
      <c r="J2037" s="159"/>
      <c r="K2037" s="250"/>
      <c r="L2037" s="248"/>
      <c r="M2037" s="202"/>
      <c r="N2037" s="159">
        <v>1</v>
      </c>
      <c r="O2037" s="159">
        <v>3</v>
      </c>
      <c r="P2037" s="159" t="s">
        <v>21</v>
      </c>
      <c r="Q2037" s="159"/>
      <c r="R2037" s="159" t="s">
        <v>150</v>
      </c>
      <c r="S2037" s="159"/>
      <c r="T2037" s="159"/>
      <c r="U2037" s="159"/>
    </row>
    <row r="2038" spans="1:21" ht="22.5" customHeight="1">
      <c r="A2038" s="233"/>
      <c r="B2038" s="239"/>
      <c r="C2038" s="301">
        <v>2</v>
      </c>
      <c r="D2038" s="302" t="s">
        <v>151</v>
      </c>
      <c r="E2038" s="302"/>
      <c r="F2038" s="302"/>
      <c r="G2038" s="193" t="s">
        <v>152</v>
      </c>
      <c r="H2038" s="302"/>
      <c r="I2038" s="302"/>
      <c r="J2038" s="302"/>
      <c r="K2038" s="316"/>
      <c r="L2038" s="248"/>
      <c r="M2038" s="202"/>
      <c r="N2038" s="301">
        <v>2</v>
      </c>
      <c r="O2038" s="302"/>
      <c r="P2038" s="302"/>
      <c r="Q2038" s="302"/>
      <c r="R2038" s="193" t="s">
        <v>153</v>
      </c>
      <c r="S2038" s="302"/>
      <c r="T2038" s="302"/>
      <c r="U2038" s="302"/>
    </row>
    <row r="2039" spans="1:21" ht="16.5" customHeight="1">
      <c r="A2039" s="233"/>
      <c r="B2039" s="243"/>
      <c r="C2039" s="178">
        <v>3</v>
      </c>
      <c r="D2039" s="163" t="s">
        <v>636</v>
      </c>
      <c r="E2039" s="163"/>
      <c r="F2039" s="163" t="s">
        <v>21</v>
      </c>
      <c r="G2039" s="155" t="s">
        <v>637</v>
      </c>
      <c r="H2039" s="163" t="s">
        <v>32</v>
      </c>
      <c r="I2039" s="163">
        <v>15</v>
      </c>
      <c r="J2039" s="206">
        <v>38065</v>
      </c>
      <c r="K2039" s="158">
        <f>I2039*J2039</f>
        <v>570975</v>
      </c>
      <c r="L2039" s="248"/>
      <c r="M2039" s="202"/>
      <c r="N2039" s="178">
        <v>3</v>
      </c>
      <c r="O2039" s="163" t="s">
        <v>638</v>
      </c>
      <c r="P2039" s="163"/>
      <c r="Q2039" s="163" t="s">
        <v>21</v>
      </c>
      <c r="R2039" s="155" t="s">
        <v>639</v>
      </c>
      <c r="S2039" s="163" t="s">
        <v>60</v>
      </c>
      <c r="T2039" s="163">
        <v>15</v>
      </c>
      <c r="U2039" s="206">
        <v>55507</v>
      </c>
    </row>
    <row r="2040" spans="1:21" ht="16.5" customHeight="1">
      <c r="A2040" s="233"/>
      <c r="B2040" s="239"/>
      <c r="C2040" s="629" t="s">
        <v>41</v>
      </c>
      <c r="D2040" s="630"/>
      <c r="E2040" s="630"/>
      <c r="F2040" s="630"/>
      <c r="G2040" s="630"/>
      <c r="H2040" s="631"/>
      <c r="I2040" s="161"/>
      <c r="J2040" s="206"/>
      <c r="K2040" s="255">
        <f>SUM(K2039)</f>
        <v>570975</v>
      </c>
      <c r="L2040" s="248"/>
      <c r="M2040" s="202"/>
      <c r="N2040" s="629" t="s">
        <v>41</v>
      </c>
      <c r="O2040" s="630"/>
      <c r="P2040" s="630"/>
      <c r="Q2040" s="630"/>
      <c r="R2040" s="630"/>
      <c r="S2040" s="631"/>
      <c r="T2040" s="161"/>
      <c r="U2040" s="206"/>
    </row>
    <row r="2041" spans="1:21" ht="16.5" customHeight="1">
      <c r="A2041" s="233"/>
      <c r="B2041" s="239"/>
      <c r="C2041" s="159">
        <v>4</v>
      </c>
      <c r="D2041" s="159" t="s">
        <v>161</v>
      </c>
      <c r="E2041" s="159" t="s">
        <v>21</v>
      </c>
      <c r="F2041" s="159"/>
      <c r="G2041" s="159" t="s">
        <v>206</v>
      </c>
      <c r="H2041" s="159"/>
      <c r="I2041" s="159"/>
      <c r="J2041" s="214"/>
      <c r="K2041" s="250"/>
      <c r="L2041" s="248"/>
      <c r="M2041" s="202"/>
      <c r="N2041" s="159">
        <v>4</v>
      </c>
      <c r="O2041" s="159" t="s">
        <v>161</v>
      </c>
      <c r="P2041" s="159" t="s">
        <v>21</v>
      </c>
      <c r="Q2041" s="159"/>
      <c r="R2041" s="159" t="s">
        <v>206</v>
      </c>
      <c r="S2041" s="159"/>
      <c r="T2041" s="159"/>
      <c r="U2041" s="214"/>
    </row>
    <row r="2042" spans="1:21" ht="16.5" customHeight="1">
      <c r="A2042" s="233"/>
      <c r="B2042" s="239"/>
      <c r="C2042" s="178">
        <v>5</v>
      </c>
      <c r="D2042" s="163" t="s">
        <v>1005</v>
      </c>
      <c r="E2042" s="163"/>
      <c r="F2042" s="163" t="s">
        <v>21</v>
      </c>
      <c r="G2042" s="155" t="s">
        <v>1006</v>
      </c>
      <c r="H2042" s="163" t="s">
        <v>32</v>
      </c>
      <c r="I2042" s="163">
        <v>4</v>
      </c>
      <c r="J2042" s="206">
        <v>808480</v>
      </c>
      <c r="K2042" s="158">
        <f>I2042*J2042</f>
        <v>3233920</v>
      </c>
      <c r="L2042" s="248"/>
      <c r="M2042" s="202"/>
      <c r="N2042" s="178">
        <v>5</v>
      </c>
      <c r="O2042" s="163" t="s">
        <v>1005</v>
      </c>
      <c r="P2042" s="163"/>
      <c r="Q2042" s="163" t="s">
        <v>21</v>
      </c>
      <c r="R2042" s="155" t="s">
        <v>1006</v>
      </c>
      <c r="S2042" s="163" t="s">
        <v>32</v>
      </c>
      <c r="T2042" s="163">
        <v>4</v>
      </c>
      <c r="U2042" s="206">
        <v>766360</v>
      </c>
    </row>
    <row r="2043" spans="1:21" ht="16.5" customHeight="1">
      <c r="A2043" s="233"/>
      <c r="B2043" s="239"/>
      <c r="C2043" s="629" t="s">
        <v>41</v>
      </c>
      <c r="D2043" s="630"/>
      <c r="E2043" s="630"/>
      <c r="F2043" s="630"/>
      <c r="G2043" s="630"/>
      <c r="H2043" s="631"/>
      <c r="I2043" s="161"/>
      <c r="J2043" s="206"/>
      <c r="K2043" s="255">
        <f>SUM(K2042)</f>
        <v>3233920</v>
      </c>
      <c r="L2043" s="248"/>
      <c r="M2043" s="202"/>
      <c r="N2043" s="629" t="s">
        <v>41</v>
      </c>
      <c r="O2043" s="630"/>
      <c r="P2043" s="630"/>
      <c r="Q2043" s="630"/>
      <c r="R2043" s="630"/>
      <c r="S2043" s="631"/>
      <c r="T2043" s="161"/>
      <c r="U2043" s="206"/>
    </row>
    <row r="2044" spans="1:21" ht="16.5" customHeight="1">
      <c r="A2044" s="233"/>
      <c r="B2044" s="239"/>
      <c r="C2044" s="159">
        <v>6</v>
      </c>
      <c r="D2044" s="159" t="s">
        <v>871</v>
      </c>
      <c r="E2044" s="159" t="s">
        <v>21</v>
      </c>
      <c r="F2044" s="159"/>
      <c r="G2044" s="159" t="s">
        <v>872</v>
      </c>
      <c r="H2044" s="159"/>
      <c r="I2044" s="159"/>
      <c r="J2044" s="214"/>
      <c r="K2044" s="250"/>
      <c r="L2044" s="248"/>
      <c r="M2044" s="202"/>
      <c r="N2044" s="159">
        <v>6</v>
      </c>
      <c r="O2044" s="159" t="s">
        <v>744</v>
      </c>
      <c r="P2044" s="159" t="s">
        <v>21</v>
      </c>
      <c r="Q2044" s="159"/>
      <c r="R2044" s="159" t="s">
        <v>192</v>
      </c>
      <c r="S2044" s="159"/>
      <c r="T2044" s="159"/>
      <c r="U2044" s="214"/>
    </row>
    <row r="2045" spans="1:21" ht="16.5" customHeight="1">
      <c r="A2045" s="233"/>
      <c r="B2045" s="239"/>
      <c r="C2045" s="178">
        <v>7</v>
      </c>
      <c r="D2045" s="163" t="s">
        <v>1036</v>
      </c>
      <c r="E2045" s="163"/>
      <c r="F2045" s="163" t="s">
        <v>21</v>
      </c>
      <c r="G2045" s="155" t="s">
        <v>1019</v>
      </c>
      <c r="H2045" s="163" t="s">
        <v>32</v>
      </c>
      <c r="I2045" s="163">
        <v>1</v>
      </c>
      <c r="J2045" s="206">
        <v>321408</v>
      </c>
      <c r="K2045" s="158">
        <f t="shared" ref="K2045:K2046" si="190">I2045*J2045</f>
        <v>321408</v>
      </c>
      <c r="L2045" s="248"/>
      <c r="M2045" s="202"/>
      <c r="N2045" s="178">
        <v>7</v>
      </c>
      <c r="O2045" s="163"/>
      <c r="P2045" s="163"/>
      <c r="Q2045" s="163" t="s">
        <v>21</v>
      </c>
      <c r="R2045" s="155" t="s">
        <v>1037</v>
      </c>
      <c r="S2045" s="163" t="s">
        <v>712</v>
      </c>
      <c r="T2045" s="163">
        <v>1</v>
      </c>
      <c r="U2045" s="206">
        <v>334390</v>
      </c>
    </row>
    <row r="2046" spans="1:21" ht="16.5" customHeight="1">
      <c r="A2046" s="233"/>
      <c r="B2046" s="239"/>
      <c r="C2046" s="178">
        <v>8</v>
      </c>
      <c r="D2046" s="163" t="s">
        <v>1038</v>
      </c>
      <c r="E2046" s="163"/>
      <c r="F2046" s="163" t="s">
        <v>21</v>
      </c>
      <c r="G2046" s="155" t="s">
        <v>1039</v>
      </c>
      <c r="H2046" s="163" t="s">
        <v>32</v>
      </c>
      <c r="I2046" s="163">
        <v>1</v>
      </c>
      <c r="J2046" s="206">
        <v>2434269</v>
      </c>
      <c r="K2046" s="158">
        <f t="shared" si="190"/>
        <v>2434269</v>
      </c>
      <c r="L2046" s="248"/>
      <c r="M2046" s="202"/>
      <c r="N2046" s="178">
        <v>8</v>
      </c>
      <c r="O2046" s="163"/>
      <c r="P2046" s="163"/>
      <c r="Q2046" s="163" t="s">
        <v>21</v>
      </c>
      <c r="R2046" s="155" t="s">
        <v>1023</v>
      </c>
      <c r="S2046" s="163" t="s">
        <v>712</v>
      </c>
      <c r="T2046" s="163">
        <v>1</v>
      </c>
      <c r="U2046" s="206">
        <v>2681178.5</v>
      </c>
    </row>
    <row r="2047" spans="1:21" ht="16.5" customHeight="1">
      <c r="A2047" s="233"/>
      <c r="B2047" s="239"/>
      <c r="C2047" s="629" t="s">
        <v>41</v>
      </c>
      <c r="D2047" s="630"/>
      <c r="E2047" s="630"/>
      <c r="F2047" s="630"/>
      <c r="G2047" s="630"/>
      <c r="H2047" s="631"/>
      <c r="I2047" s="161"/>
      <c r="J2047" s="206"/>
      <c r="K2047" s="255">
        <f>SUM(K2045:K2046)</f>
        <v>2755677</v>
      </c>
      <c r="L2047" s="248"/>
      <c r="M2047" s="202"/>
      <c r="N2047" s="629" t="s">
        <v>41</v>
      </c>
      <c r="O2047" s="630"/>
      <c r="P2047" s="630"/>
      <c r="Q2047" s="630"/>
      <c r="R2047" s="630"/>
      <c r="S2047" s="631"/>
      <c r="T2047" s="161"/>
      <c r="U2047" s="206"/>
    </row>
    <row r="2048" spans="1:21" ht="16.5" customHeight="1">
      <c r="A2048" s="233"/>
      <c r="B2048" s="239"/>
      <c r="C2048" s="159">
        <v>9</v>
      </c>
      <c r="D2048" s="159" t="s">
        <v>743</v>
      </c>
      <c r="E2048" s="159" t="s">
        <v>21</v>
      </c>
      <c r="F2048" s="159"/>
      <c r="G2048" s="159" t="s">
        <v>133</v>
      </c>
      <c r="H2048" s="159"/>
      <c r="I2048" s="159"/>
      <c r="J2048" s="214"/>
      <c r="K2048" s="250"/>
      <c r="L2048" s="248"/>
      <c r="M2048" s="202"/>
      <c r="N2048" s="159">
        <v>9</v>
      </c>
      <c r="O2048" s="159"/>
      <c r="P2048" s="159" t="s">
        <v>21</v>
      </c>
      <c r="Q2048" s="159"/>
      <c r="R2048" s="159" t="s">
        <v>133</v>
      </c>
      <c r="S2048" s="159"/>
      <c r="T2048" s="159"/>
      <c r="U2048" s="214"/>
    </row>
    <row r="2049" spans="1:21" ht="16.5" customHeight="1">
      <c r="A2049" s="233"/>
      <c r="B2049" s="243"/>
      <c r="C2049" s="163">
        <v>10</v>
      </c>
      <c r="D2049" s="163" t="s">
        <v>1040</v>
      </c>
      <c r="E2049" s="163"/>
      <c r="F2049" s="163" t="s">
        <v>21</v>
      </c>
      <c r="G2049" s="155" t="s">
        <v>1041</v>
      </c>
      <c r="H2049" s="163" t="s">
        <v>32</v>
      </c>
      <c r="I2049" s="163">
        <v>1</v>
      </c>
      <c r="J2049" s="206">
        <v>1350050</v>
      </c>
      <c r="K2049" s="158">
        <f>I2049*J2049</f>
        <v>1350050</v>
      </c>
      <c r="L2049" s="248"/>
      <c r="M2049" s="202"/>
      <c r="N2049" s="163">
        <v>10</v>
      </c>
      <c r="O2049" s="163"/>
      <c r="P2049" s="163"/>
      <c r="Q2049" s="163" t="s">
        <v>21</v>
      </c>
      <c r="R2049" s="155" t="s">
        <v>1042</v>
      </c>
      <c r="S2049" s="163" t="s">
        <v>712</v>
      </c>
      <c r="T2049" s="163">
        <v>1</v>
      </c>
      <c r="U2049" s="206">
        <v>2373269</v>
      </c>
    </row>
    <row r="2050" spans="1:21" ht="16.5" customHeight="1">
      <c r="A2050" s="233"/>
      <c r="B2050" s="239"/>
      <c r="C2050" s="629" t="s">
        <v>41</v>
      </c>
      <c r="D2050" s="630"/>
      <c r="E2050" s="630"/>
      <c r="F2050" s="630"/>
      <c r="G2050" s="630"/>
      <c r="H2050" s="631"/>
      <c r="I2050" s="161"/>
      <c r="J2050" s="206"/>
      <c r="K2050" s="255">
        <f>SUM(K2049)</f>
        <v>1350050</v>
      </c>
      <c r="L2050" s="248"/>
      <c r="M2050" s="202"/>
      <c r="N2050" s="629" t="s">
        <v>41</v>
      </c>
      <c r="O2050" s="630"/>
      <c r="P2050" s="630"/>
      <c r="Q2050" s="630"/>
      <c r="R2050" s="630"/>
      <c r="S2050" s="631"/>
      <c r="T2050" s="161"/>
      <c r="U2050" s="206"/>
    </row>
    <row r="2051" spans="1:21" ht="16.5" customHeight="1">
      <c r="A2051" s="233"/>
      <c r="B2051" s="239"/>
      <c r="C2051" s="632" t="s">
        <v>52</v>
      </c>
      <c r="D2051" s="633"/>
      <c r="E2051" s="633"/>
      <c r="F2051" s="633"/>
      <c r="G2051" s="633"/>
      <c r="H2051" s="633"/>
      <c r="I2051" s="633"/>
      <c r="J2051" s="634"/>
      <c r="K2051" s="256">
        <f>SUM(K2040+K2043+K2047+K2050)</f>
        <v>7910622</v>
      </c>
      <c r="L2051" s="248"/>
      <c r="M2051" s="202"/>
      <c r="N2051" s="632" t="s">
        <v>52</v>
      </c>
      <c r="O2051" s="633"/>
      <c r="P2051" s="633"/>
      <c r="Q2051" s="633"/>
      <c r="R2051" s="633"/>
      <c r="S2051" s="633"/>
      <c r="T2051" s="633"/>
      <c r="U2051" s="634"/>
    </row>
    <row r="2052" spans="1:21" ht="16.5" customHeight="1">
      <c r="A2052" s="233"/>
      <c r="B2052" s="239"/>
      <c r="C2052" s="257"/>
      <c r="D2052" s="257"/>
      <c r="E2052" s="257"/>
      <c r="F2052" s="257"/>
      <c r="G2052" s="257"/>
      <c r="H2052" s="257"/>
      <c r="I2052" s="257"/>
      <c r="J2052" s="257"/>
      <c r="K2052" s="258"/>
      <c r="L2052" s="248"/>
      <c r="M2052" s="202"/>
      <c r="N2052" s="257"/>
      <c r="O2052" s="257"/>
      <c r="P2052" s="257"/>
      <c r="Q2052" s="257"/>
      <c r="R2052" s="257"/>
      <c r="S2052" s="257"/>
      <c r="T2052" s="257"/>
      <c r="U2052" s="257"/>
    </row>
    <row r="2053" spans="1:21" ht="16.5" customHeight="1">
      <c r="A2053" s="233"/>
      <c r="B2053" s="247">
        <v>35</v>
      </c>
      <c r="C2053" s="647" t="s">
        <v>1043</v>
      </c>
      <c r="D2053" s="633"/>
      <c r="E2053" s="633"/>
      <c r="F2053" s="633"/>
      <c r="G2053" s="633"/>
      <c r="H2053" s="633"/>
      <c r="I2053" s="633"/>
      <c r="J2053" s="633"/>
      <c r="K2053" s="633"/>
      <c r="L2053" s="248"/>
      <c r="M2053" s="202"/>
      <c r="N2053" s="647" t="s">
        <v>1043</v>
      </c>
      <c r="O2053" s="633"/>
      <c r="P2053" s="633"/>
      <c r="Q2053" s="633"/>
      <c r="R2053" s="633"/>
      <c r="S2053" s="633"/>
      <c r="T2053" s="633"/>
      <c r="U2053" s="633"/>
    </row>
    <row r="2054" spans="1:21" ht="16.5" customHeight="1">
      <c r="A2054" s="233"/>
      <c r="B2054" s="239"/>
      <c r="C2054" s="644" t="s">
        <v>10</v>
      </c>
      <c r="D2054" s="645"/>
      <c r="E2054" s="645"/>
      <c r="F2054" s="645"/>
      <c r="G2054" s="645"/>
      <c r="H2054" s="645"/>
      <c r="I2054" s="645"/>
      <c r="J2054" s="645"/>
      <c r="K2054" s="646"/>
      <c r="L2054" s="248"/>
      <c r="M2054" s="202"/>
      <c r="N2054" s="644" t="s">
        <v>10</v>
      </c>
      <c r="O2054" s="645"/>
      <c r="P2054" s="645"/>
      <c r="Q2054" s="645"/>
      <c r="R2054" s="645"/>
      <c r="S2054" s="645"/>
      <c r="T2054" s="645"/>
      <c r="U2054" s="646"/>
    </row>
    <row r="2055" spans="1:21" ht="16.5" customHeight="1">
      <c r="A2055" s="233"/>
      <c r="B2055" s="239"/>
      <c r="C2055" s="641" t="s">
        <v>11</v>
      </c>
      <c r="D2055" s="635" t="s">
        <v>12</v>
      </c>
      <c r="E2055" s="637" t="s">
        <v>13</v>
      </c>
      <c r="F2055" s="638"/>
      <c r="G2055" s="641" t="s">
        <v>14</v>
      </c>
      <c r="H2055" s="635" t="s">
        <v>15</v>
      </c>
      <c r="I2055" s="635" t="s">
        <v>16</v>
      </c>
      <c r="J2055" s="643" t="s">
        <v>17</v>
      </c>
      <c r="K2055" s="648" t="s">
        <v>18</v>
      </c>
      <c r="L2055" s="248"/>
      <c r="M2055" s="202"/>
      <c r="N2055" s="641" t="s">
        <v>11</v>
      </c>
      <c r="O2055" s="635" t="s">
        <v>12</v>
      </c>
      <c r="P2055" s="637" t="s">
        <v>13</v>
      </c>
      <c r="Q2055" s="638"/>
      <c r="R2055" s="641" t="s">
        <v>14</v>
      </c>
      <c r="S2055" s="635" t="s">
        <v>15</v>
      </c>
      <c r="T2055" s="635" t="s">
        <v>16</v>
      </c>
      <c r="U2055" s="643" t="s">
        <v>17</v>
      </c>
    </row>
    <row r="2056" spans="1:21" ht="16.5" customHeight="1">
      <c r="A2056" s="233"/>
      <c r="B2056" s="239"/>
      <c r="C2056" s="642"/>
      <c r="D2056" s="636"/>
      <c r="E2056" s="154" t="s">
        <v>19</v>
      </c>
      <c r="F2056" s="154" t="s">
        <v>20</v>
      </c>
      <c r="G2056" s="642"/>
      <c r="H2056" s="636"/>
      <c r="I2056" s="636"/>
      <c r="J2056" s="636"/>
      <c r="K2056" s="649"/>
      <c r="L2056" s="248"/>
      <c r="M2056" s="202"/>
      <c r="N2056" s="642"/>
      <c r="O2056" s="636"/>
      <c r="P2056" s="154" t="s">
        <v>19</v>
      </c>
      <c r="Q2056" s="154" t="s">
        <v>20</v>
      </c>
      <c r="R2056" s="642"/>
      <c r="S2056" s="636"/>
      <c r="T2056" s="636"/>
      <c r="U2056" s="636"/>
    </row>
    <row r="2057" spans="1:21" ht="16.5" customHeight="1">
      <c r="A2057" s="233"/>
      <c r="B2057" s="239"/>
      <c r="C2057" s="324">
        <v>1</v>
      </c>
      <c r="D2057" s="357">
        <v>5</v>
      </c>
      <c r="E2057" s="159" t="s">
        <v>21</v>
      </c>
      <c r="F2057" s="159"/>
      <c r="G2057" s="159" t="s">
        <v>708</v>
      </c>
      <c r="H2057" s="159"/>
      <c r="I2057" s="159"/>
      <c r="J2057" s="159"/>
      <c r="K2057" s="250"/>
      <c r="L2057" s="248"/>
      <c r="M2057" s="202"/>
      <c r="N2057" s="324">
        <v>1</v>
      </c>
      <c r="O2057" s="357">
        <v>12</v>
      </c>
      <c r="P2057" s="159" t="s">
        <v>21</v>
      </c>
      <c r="Q2057" s="159"/>
      <c r="R2057" s="159" t="s">
        <v>708</v>
      </c>
      <c r="S2057" s="159"/>
      <c r="T2057" s="159"/>
      <c r="U2057" s="159"/>
    </row>
    <row r="2058" spans="1:21" ht="20.25" customHeight="1">
      <c r="A2058" s="233"/>
      <c r="B2058" s="239"/>
      <c r="C2058" s="220">
        <v>2</v>
      </c>
      <c r="D2058" s="325" t="s">
        <v>1044</v>
      </c>
      <c r="E2058" s="163"/>
      <c r="F2058" s="163" t="s">
        <v>21</v>
      </c>
      <c r="G2058" s="155" t="s">
        <v>1045</v>
      </c>
      <c r="H2058" s="163" t="s">
        <v>60</v>
      </c>
      <c r="I2058" s="164">
        <v>1230.73</v>
      </c>
      <c r="J2058" s="167">
        <v>1470</v>
      </c>
      <c r="K2058" s="166">
        <f t="shared" ref="K2058:K2059" si="191">I2058*J2058</f>
        <v>1809173.1</v>
      </c>
      <c r="L2058" s="248"/>
      <c r="M2058" s="202"/>
      <c r="N2058" s="220">
        <v>2</v>
      </c>
      <c r="O2058" s="325"/>
      <c r="P2058" s="163"/>
      <c r="Q2058" s="163" t="s">
        <v>21</v>
      </c>
      <c r="R2058" s="155" t="s">
        <v>1046</v>
      </c>
      <c r="S2058" s="163" t="s">
        <v>60</v>
      </c>
      <c r="T2058" s="164">
        <v>707.58</v>
      </c>
      <c r="U2058" s="167">
        <v>1698.62</v>
      </c>
    </row>
    <row r="2059" spans="1:21" ht="18.75" customHeight="1">
      <c r="A2059" s="233"/>
      <c r="B2059" s="239"/>
      <c r="C2059" s="163">
        <v>3</v>
      </c>
      <c r="D2059" s="325" t="s">
        <v>1047</v>
      </c>
      <c r="E2059" s="163"/>
      <c r="F2059" s="163" t="s">
        <v>21</v>
      </c>
      <c r="G2059" s="155" t="s">
        <v>1048</v>
      </c>
      <c r="H2059" s="163" t="s">
        <v>60</v>
      </c>
      <c r="I2059" s="164">
        <v>707.58</v>
      </c>
      <c r="J2059" s="167">
        <v>1682</v>
      </c>
      <c r="K2059" s="166">
        <f t="shared" si="191"/>
        <v>1190149.56</v>
      </c>
      <c r="L2059" s="248"/>
      <c r="M2059" s="202"/>
      <c r="N2059" s="163">
        <v>3</v>
      </c>
      <c r="O2059" s="325"/>
      <c r="P2059" s="163"/>
      <c r="Q2059" s="163" t="s">
        <v>21</v>
      </c>
      <c r="R2059" s="155" t="s">
        <v>1049</v>
      </c>
      <c r="S2059" s="163" t="s">
        <v>60</v>
      </c>
      <c r="T2059" s="164">
        <v>1230.73</v>
      </c>
      <c r="U2059" s="167">
        <v>1455.96</v>
      </c>
    </row>
    <row r="2060" spans="1:21" ht="16.5" customHeight="1">
      <c r="A2060" s="233"/>
      <c r="B2060" s="239"/>
      <c r="C2060" s="629" t="s">
        <v>41</v>
      </c>
      <c r="D2060" s="630"/>
      <c r="E2060" s="630"/>
      <c r="F2060" s="630"/>
      <c r="G2060" s="630"/>
      <c r="H2060" s="631"/>
      <c r="I2060" s="163"/>
      <c r="J2060" s="163"/>
      <c r="K2060" s="255">
        <f>SUM(K2058:K2059)</f>
        <v>2999322.66</v>
      </c>
      <c r="L2060" s="248"/>
      <c r="M2060" s="202"/>
      <c r="N2060" s="629" t="s">
        <v>41</v>
      </c>
      <c r="O2060" s="630"/>
      <c r="P2060" s="630"/>
      <c r="Q2060" s="630"/>
      <c r="R2060" s="630"/>
      <c r="S2060" s="631"/>
      <c r="T2060" s="163"/>
      <c r="U2060" s="163"/>
    </row>
    <row r="2061" spans="1:21" ht="16.5" customHeight="1">
      <c r="A2061" s="233"/>
      <c r="B2061" s="239"/>
      <c r="C2061" s="632" t="s">
        <v>180</v>
      </c>
      <c r="D2061" s="633"/>
      <c r="E2061" s="633"/>
      <c r="F2061" s="633"/>
      <c r="G2061" s="633"/>
      <c r="H2061" s="633"/>
      <c r="I2061" s="633"/>
      <c r="J2061" s="634"/>
      <c r="K2061" s="256">
        <f>ROUND(K2060,0)</f>
        <v>2999323</v>
      </c>
      <c r="L2061" s="248"/>
      <c r="M2061" s="202"/>
      <c r="N2061" s="632" t="s">
        <v>180</v>
      </c>
      <c r="O2061" s="633"/>
      <c r="P2061" s="633"/>
      <c r="Q2061" s="633"/>
      <c r="R2061" s="633"/>
      <c r="S2061" s="633"/>
      <c r="T2061" s="633"/>
      <c r="U2061" s="634"/>
    </row>
    <row r="2062" spans="1:21" ht="16.5" customHeight="1">
      <c r="A2062" s="233"/>
      <c r="B2062" s="239"/>
      <c r="C2062" s="257"/>
      <c r="D2062" s="257"/>
      <c r="E2062" s="257"/>
      <c r="F2062" s="257"/>
      <c r="G2062" s="257"/>
      <c r="H2062" s="257"/>
      <c r="I2062" s="257"/>
      <c r="J2062" s="257"/>
      <c r="K2062" s="258"/>
      <c r="L2062" s="248"/>
      <c r="M2062" s="202"/>
      <c r="N2062" s="257"/>
      <c r="O2062" s="257"/>
      <c r="P2062" s="257"/>
      <c r="Q2062" s="257"/>
      <c r="R2062" s="257"/>
      <c r="S2062" s="257"/>
      <c r="T2062" s="257"/>
      <c r="U2062" s="257"/>
    </row>
    <row r="2063" spans="1:21" ht="16.5" customHeight="1">
      <c r="A2063" s="233"/>
      <c r="B2063" s="247">
        <v>36</v>
      </c>
      <c r="C2063" s="647" t="s">
        <v>1050</v>
      </c>
      <c r="D2063" s="633"/>
      <c r="E2063" s="633"/>
      <c r="F2063" s="633"/>
      <c r="G2063" s="633"/>
      <c r="H2063" s="633"/>
      <c r="I2063" s="633"/>
      <c r="J2063" s="633"/>
      <c r="K2063" s="633"/>
      <c r="L2063" s="248"/>
      <c r="M2063" s="202"/>
      <c r="N2063" s="647" t="s">
        <v>1050</v>
      </c>
      <c r="O2063" s="633"/>
      <c r="P2063" s="633"/>
      <c r="Q2063" s="633"/>
      <c r="R2063" s="633"/>
      <c r="S2063" s="633"/>
      <c r="T2063" s="633"/>
      <c r="U2063" s="633"/>
    </row>
    <row r="2064" spans="1:21" ht="16.5" customHeight="1">
      <c r="A2064" s="233"/>
      <c r="B2064" s="239"/>
      <c r="C2064" s="644" t="s">
        <v>10</v>
      </c>
      <c r="D2064" s="645"/>
      <c r="E2064" s="645"/>
      <c r="F2064" s="645"/>
      <c r="G2064" s="645"/>
      <c r="H2064" s="645"/>
      <c r="I2064" s="645"/>
      <c r="J2064" s="645"/>
      <c r="K2064" s="646"/>
      <c r="L2064" s="248"/>
      <c r="M2064" s="202"/>
      <c r="N2064" s="644" t="s">
        <v>10</v>
      </c>
      <c r="O2064" s="645"/>
      <c r="P2064" s="645"/>
      <c r="Q2064" s="645"/>
      <c r="R2064" s="645"/>
      <c r="S2064" s="645"/>
      <c r="T2064" s="645"/>
      <c r="U2064" s="646"/>
    </row>
    <row r="2065" spans="1:21" ht="16.5" customHeight="1">
      <c r="A2065" s="233"/>
      <c r="B2065" s="239"/>
      <c r="C2065" s="641" t="s">
        <v>11</v>
      </c>
      <c r="D2065" s="635" t="s">
        <v>12</v>
      </c>
      <c r="E2065" s="637" t="s">
        <v>13</v>
      </c>
      <c r="F2065" s="638"/>
      <c r="G2065" s="641" t="s">
        <v>14</v>
      </c>
      <c r="H2065" s="635" t="s">
        <v>15</v>
      </c>
      <c r="I2065" s="635" t="s">
        <v>16</v>
      </c>
      <c r="J2065" s="643" t="s">
        <v>17</v>
      </c>
      <c r="K2065" s="648" t="s">
        <v>18</v>
      </c>
      <c r="L2065" s="248"/>
      <c r="M2065" s="202"/>
      <c r="N2065" s="641" t="s">
        <v>11</v>
      </c>
      <c r="O2065" s="635" t="s">
        <v>12</v>
      </c>
      <c r="P2065" s="637" t="s">
        <v>13</v>
      </c>
      <c r="Q2065" s="638"/>
      <c r="R2065" s="641" t="s">
        <v>14</v>
      </c>
      <c r="S2065" s="635" t="s">
        <v>15</v>
      </c>
      <c r="T2065" s="635" t="s">
        <v>16</v>
      </c>
      <c r="U2065" s="643" t="s">
        <v>17</v>
      </c>
    </row>
    <row r="2066" spans="1:21" ht="16.5" customHeight="1">
      <c r="A2066" s="233"/>
      <c r="B2066" s="239"/>
      <c r="C2066" s="642"/>
      <c r="D2066" s="636"/>
      <c r="E2066" s="154" t="s">
        <v>19</v>
      </c>
      <c r="F2066" s="154" t="s">
        <v>20</v>
      </c>
      <c r="G2066" s="642"/>
      <c r="H2066" s="636"/>
      <c r="I2066" s="636"/>
      <c r="J2066" s="636"/>
      <c r="K2066" s="649"/>
      <c r="L2066" s="248"/>
      <c r="M2066" s="202"/>
      <c r="N2066" s="642"/>
      <c r="O2066" s="636"/>
      <c r="P2066" s="154" t="s">
        <v>19</v>
      </c>
      <c r="Q2066" s="154" t="s">
        <v>20</v>
      </c>
      <c r="R2066" s="642"/>
      <c r="S2066" s="636"/>
      <c r="T2066" s="636"/>
      <c r="U2066" s="636"/>
    </row>
    <row r="2067" spans="1:21" ht="20.25" customHeight="1">
      <c r="A2067" s="233"/>
      <c r="B2067" s="239"/>
      <c r="C2067" s="360">
        <v>1</v>
      </c>
      <c r="D2067" s="357" t="s">
        <v>336</v>
      </c>
      <c r="E2067" s="159" t="s">
        <v>21</v>
      </c>
      <c r="F2067" s="361"/>
      <c r="G2067" s="159" t="s">
        <v>337</v>
      </c>
      <c r="H2067" s="361"/>
      <c r="I2067" s="215"/>
      <c r="J2067" s="216"/>
      <c r="K2067" s="217"/>
      <c r="L2067" s="248"/>
      <c r="M2067" s="202"/>
      <c r="N2067" s="360">
        <v>4</v>
      </c>
      <c r="O2067" s="357">
        <v>4</v>
      </c>
      <c r="P2067" s="159" t="s">
        <v>21</v>
      </c>
      <c r="Q2067" s="361"/>
      <c r="R2067" s="159" t="s">
        <v>227</v>
      </c>
      <c r="S2067" s="361"/>
      <c r="T2067" s="215"/>
      <c r="U2067" s="216"/>
    </row>
    <row r="2068" spans="1:21" ht="21" customHeight="1">
      <c r="A2068" s="233"/>
      <c r="B2068" s="239"/>
      <c r="C2068" s="220">
        <v>2</v>
      </c>
      <c r="D2068" s="163" t="s">
        <v>338</v>
      </c>
      <c r="E2068" s="163"/>
      <c r="F2068" s="163" t="s">
        <v>21</v>
      </c>
      <c r="G2068" s="155" t="s">
        <v>339</v>
      </c>
      <c r="H2068" s="163" t="s">
        <v>73</v>
      </c>
      <c r="I2068" s="164">
        <v>504</v>
      </c>
      <c r="J2068" s="167">
        <v>8298</v>
      </c>
      <c r="K2068" s="166">
        <f>I2068*J2068</f>
        <v>4182192</v>
      </c>
      <c r="L2068" s="248"/>
      <c r="M2068" s="202"/>
      <c r="N2068" s="220">
        <v>5</v>
      </c>
      <c r="O2068" s="163">
        <v>4.0999999999999996</v>
      </c>
      <c r="P2068" s="163"/>
      <c r="Q2068" s="163" t="s">
        <v>21</v>
      </c>
      <c r="R2068" s="155" t="s">
        <v>767</v>
      </c>
      <c r="S2068" s="163" t="s">
        <v>73</v>
      </c>
      <c r="T2068" s="164">
        <v>504</v>
      </c>
      <c r="U2068" s="167">
        <v>13594</v>
      </c>
    </row>
    <row r="2069" spans="1:21" ht="16.5" customHeight="1">
      <c r="A2069" s="233"/>
      <c r="B2069" s="239"/>
      <c r="C2069" s="629" t="s">
        <v>41</v>
      </c>
      <c r="D2069" s="630"/>
      <c r="E2069" s="630"/>
      <c r="F2069" s="630"/>
      <c r="G2069" s="630"/>
      <c r="H2069" s="631"/>
      <c r="I2069" s="163"/>
      <c r="J2069" s="163"/>
      <c r="K2069" s="255">
        <f>SUM(K2068)</f>
        <v>4182192</v>
      </c>
      <c r="L2069" s="248"/>
      <c r="M2069" s="202"/>
      <c r="N2069" s="629" t="s">
        <v>41</v>
      </c>
      <c r="O2069" s="630"/>
      <c r="P2069" s="630"/>
      <c r="Q2069" s="630"/>
      <c r="R2069" s="630"/>
      <c r="S2069" s="631"/>
      <c r="T2069" s="163"/>
      <c r="U2069" s="163"/>
    </row>
    <row r="2070" spans="1:21" ht="16.5" customHeight="1">
      <c r="A2070" s="233"/>
      <c r="B2070" s="239"/>
      <c r="C2070" s="324">
        <v>3</v>
      </c>
      <c r="D2070" s="249">
        <v>2.2000000000000002</v>
      </c>
      <c r="E2070" s="159" t="s">
        <v>21</v>
      </c>
      <c r="F2070" s="159"/>
      <c r="G2070" s="159" t="s">
        <v>183</v>
      </c>
      <c r="H2070" s="159"/>
      <c r="I2070" s="188"/>
      <c r="J2070" s="189"/>
      <c r="K2070" s="190"/>
      <c r="L2070" s="248"/>
      <c r="M2070" s="202"/>
      <c r="N2070" s="324">
        <v>6</v>
      </c>
      <c r="O2070" s="249"/>
      <c r="P2070" s="159" t="s">
        <v>21</v>
      </c>
      <c r="Q2070" s="159"/>
      <c r="R2070" s="159" t="s">
        <v>22</v>
      </c>
      <c r="S2070" s="159"/>
      <c r="T2070" s="188"/>
      <c r="U2070" s="189"/>
    </row>
    <row r="2071" spans="1:21" ht="31.5" customHeight="1">
      <c r="A2071" s="233"/>
      <c r="B2071" s="243"/>
      <c r="C2071" s="163">
        <v>4</v>
      </c>
      <c r="D2071" s="163" t="s">
        <v>341</v>
      </c>
      <c r="E2071" s="163"/>
      <c r="F2071" s="163" t="s">
        <v>21</v>
      </c>
      <c r="G2071" s="155" t="s">
        <v>342</v>
      </c>
      <c r="H2071" s="163" t="s">
        <v>85</v>
      </c>
      <c r="I2071" s="164">
        <v>37.799999999999997</v>
      </c>
      <c r="J2071" s="167">
        <v>64533</v>
      </c>
      <c r="K2071" s="166">
        <f t="shared" ref="K2071:K2072" si="192">I2071*J2071</f>
        <v>2439347.4</v>
      </c>
      <c r="L2071" s="248"/>
      <c r="M2071" s="202"/>
      <c r="N2071" s="163">
        <v>7</v>
      </c>
      <c r="O2071" s="163" t="s">
        <v>343</v>
      </c>
      <c r="P2071" s="163"/>
      <c r="Q2071" s="163" t="s">
        <v>21</v>
      </c>
      <c r="R2071" s="155" t="s">
        <v>1051</v>
      </c>
      <c r="S2071" s="163" t="s">
        <v>73</v>
      </c>
      <c r="T2071" s="164">
        <v>37.799999999999997</v>
      </c>
      <c r="U2071" s="167">
        <v>97848.8</v>
      </c>
    </row>
    <row r="2072" spans="1:21" ht="36.75" customHeight="1">
      <c r="A2072" s="233"/>
      <c r="B2072" s="239"/>
      <c r="C2072" s="163">
        <v>5</v>
      </c>
      <c r="D2072" s="163" t="s">
        <v>289</v>
      </c>
      <c r="E2072" s="163"/>
      <c r="F2072" s="163" t="s">
        <v>21</v>
      </c>
      <c r="G2072" s="155" t="s">
        <v>290</v>
      </c>
      <c r="H2072" s="163" t="s">
        <v>85</v>
      </c>
      <c r="I2072" s="164">
        <v>504</v>
      </c>
      <c r="J2072" s="167">
        <v>54921</v>
      </c>
      <c r="K2072" s="166">
        <f t="shared" si="192"/>
        <v>27680184</v>
      </c>
      <c r="L2072" s="248"/>
      <c r="M2072" s="202"/>
      <c r="N2072" s="163">
        <v>8</v>
      </c>
      <c r="O2072" s="163">
        <v>1.1100000000000001</v>
      </c>
      <c r="P2072" s="163"/>
      <c r="Q2072" s="163" t="s">
        <v>21</v>
      </c>
      <c r="R2072" s="155" t="s">
        <v>232</v>
      </c>
      <c r="S2072" s="163" t="s">
        <v>88</v>
      </c>
      <c r="T2072" s="164">
        <v>504</v>
      </c>
      <c r="U2072" s="167">
        <v>54921.599999999999</v>
      </c>
    </row>
    <row r="2073" spans="1:21" ht="16.5" customHeight="1">
      <c r="A2073" s="233"/>
      <c r="B2073" s="239"/>
      <c r="C2073" s="629" t="s">
        <v>41</v>
      </c>
      <c r="D2073" s="630"/>
      <c r="E2073" s="630"/>
      <c r="F2073" s="630"/>
      <c r="G2073" s="630"/>
      <c r="H2073" s="631"/>
      <c r="I2073" s="163"/>
      <c r="J2073" s="163"/>
      <c r="K2073" s="255">
        <f>SUM(K2071:K2072)</f>
        <v>30119531.399999999</v>
      </c>
      <c r="L2073" s="248"/>
      <c r="M2073" s="202"/>
      <c r="N2073" s="629" t="s">
        <v>41</v>
      </c>
      <c r="O2073" s="630"/>
      <c r="P2073" s="630"/>
      <c r="Q2073" s="630"/>
      <c r="R2073" s="630"/>
      <c r="S2073" s="631"/>
      <c r="T2073" s="163"/>
      <c r="U2073" s="163"/>
    </row>
    <row r="2074" spans="1:21" ht="36.75" customHeight="1">
      <c r="A2074" s="233"/>
      <c r="B2074" s="239"/>
      <c r="C2074" s="324">
        <v>6</v>
      </c>
      <c r="D2074" s="249">
        <v>2.2999999999999998</v>
      </c>
      <c r="E2074" s="159" t="s">
        <v>21</v>
      </c>
      <c r="F2074" s="159"/>
      <c r="G2074" s="159" t="s">
        <v>89</v>
      </c>
      <c r="H2074" s="159"/>
      <c r="I2074" s="188"/>
      <c r="J2074" s="189"/>
      <c r="K2074" s="190"/>
      <c r="L2074" s="248"/>
      <c r="M2074" s="202"/>
      <c r="N2074" s="324">
        <v>10</v>
      </c>
      <c r="O2074" s="249">
        <v>2.2999999999999998</v>
      </c>
      <c r="P2074" s="159" t="s">
        <v>21</v>
      </c>
      <c r="Q2074" s="159"/>
      <c r="R2074" s="159" t="s">
        <v>89</v>
      </c>
      <c r="S2074" s="159"/>
      <c r="T2074" s="188"/>
      <c r="U2074" s="189"/>
    </row>
    <row r="2075" spans="1:21" ht="23.25" customHeight="1">
      <c r="A2075" s="233"/>
      <c r="B2075" s="239"/>
      <c r="C2075" s="220">
        <v>7</v>
      </c>
      <c r="D2075" s="325" t="s">
        <v>90</v>
      </c>
      <c r="E2075" s="163"/>
      <c r="F2075" s="163" t="s">
        <v>21</v>
      </c>
      <c r="G2075" s="155" t="s">
        <v>91</v>
      </c>
      <c r="H2075" s="163" t="s">
        <v>73</v>
      </c>
      <c r="I2075" s="164">
        <v>504</v>
      </c>
      <c r="J2075" s="167">
        <v>5350</v>
      </c>
      <c r="K2075" s="166">
        <f t="shared" ref="K2075:K2077" si="193">I2075*J2075</f>
        <v>2696400</v>
      </c>
      <c r="L2075" s="248"/>
      <c r="M2075" s="202"/>
      <c r="N2075" s="220">
        <v>11</v>
      </c>
      <c r="O2075" s="325">
        <v>1.4</v>
      </c>
      <c r="P2075" s="163"/>
      <c r="Q2075" s="163" t="s">
        <v>21</v>
      </c>
      <c r="R2075" s="155" t="s">
        <v>689</v>
      </c>
      <c r="S2075" s="163" t="s">
        <v>73</v>
      </c>
      <c r="T2075" s="164">
        <v>504</v>
      </c>
      <c r="U2075" s="167">
        <v>43302.400000000001</v>
      </c>
    </row>
    <row r="2076" spans="1:21" ht="23.25" customHeight="1">
      <c r="A2076" s="233"/>
      <c r="B2076" s="239"/>
      <c r="C2076" s="163">
        <v>8</v>
      </c>
      <c r="D2076" s="325" t="s">
        <v>93</v>
      </c>
      <c r="E2076" s="163"/>
      <c r="F2076" s="163" t="s">
        <v>21</v>
      </c>
      <c r="G2076" s="155" t="s">
        <v>94</v>
      </c>
      <c r="H2076" s="163" t="s">
        <v>95</v>
      </c>
      <c r="I2076" s="164">
        <v>12096</v>
      </c>
      <c r="J2076" s="167">
        <v>1392</v>
      </c>
      <c r="K2076" s="166">
        <f t="shared" si="193"/>
        <v>16837632</v>
      </c>
      <c r="L2076" s="248"/>
      <c r="M2076" s="202"/>
      <c r="N2076" s="220"/>
      <c r="O2076" s="362"/>
      <c r="P2076" s="182"/>
      <c r="Q2076" s="182"/>
      <c r="R2076" s="160"/>
      <c r="S2076" s="253"/>
      <c r="T2076" s="164"/>
      <c r="U2076" s="167"/>
    </row>
    <row r="2077" spans="1:21" ht="40.5" customHeight="1">
      <c r="A2077" s="233"/>
      <c r="B2077" s="239"/>
      <c r="C2077" s="163">
        <v>9</v>
      </c>
      <c r="D2077" s="325" t="s">
        <v>98</v>
      </c>
      <c r="E2077" s="163"/>
      <c r="F2077" s="163" t="s">
        <v>21</v>
      </c>
      <c r="G2077" s="155" t="s">
        <v>99</v>
      </c>
      <c r="H2077" s="163" t="s">
        <v>73</v>
      </c>
      <c r="I2077" s="164">
        <v>504</v>
      </c>
      <c r="J2077" s="167">
        <v>3571</v>
      </c>
      <c r="K2077" s="166">
        <f t="shared" si="193"/>
        <v>1799784</v>
      </c>
      <c r="L2077" s="248"/>
      <c r="M2077" s="202"/>
      <c r="N2077" s="220"/>
      <c r="O2077" s="362"/>
      <c r="P2077" s="182"/>
      <c r="Q2077" s="182"/>
      <c r="R2077" s="160"/>
      <c r="S2077" s="253"/>
      <c r="T2077" s="164"/>
      <c r="U2077" s="167"/>
    </row>
    <row r="2078" spans="1:21" ht="16.5" customHeight="1">
      <c r="A2078" s="233"/>
      <c r="B2078" s="239"/>
      <c r="C2078" s="629" t="s">
        <v>41</v>
      </c>
      <c r="D2078" s="630"/>
      <c r="E2078" s="630"/>
      <c r="F2078" s="630"/>
      <c r="G2078" s="630"/>
      <c r="H2078" s="631"/>
      <c r="I2078" s="163"/>
      <c r="J2078" s="163"/>
      <c r="K2078" s="255">
        <f>SUM(K2075:K2077)</f>
        <v>21333816</v>
      </c>
      <c r="L2078" s="248"/>
      <c r="M2078" s="202"/>
      <c r="N2078" s="629" t="s">
        <v>41</v>
      </c>
      <c r="O2078" s="630"/>
      <c r="P2078" s="630"/>
      <c r="Q2078" s="630"/>
      <c r="R2078" s="630"/>
      <c r="S2078" s="631"/>
      <c r="T2078" s="163"/>
      <c r="U2078" s="163"/>
    </row>
    <row r="2079" spans="1:21" ht="21" customHeight="1">
      <c r="A2079" s="233"/>
      <c r="B2079" s="239"/>
      <c r="C2079" s="324">
        <v>10</v>
      </c>
      <c r="D2079" s="249">
        <v>4.2</v>
      </c>
      <c r="E2079" s="159" t="s">
        <v>21</v>
      </c>
      <c r="F2079" s="159"/>
      <c r="G2079" s="159" t="s">
        <v>616</v>
      </c>
      <c r="H2079" s="159"/>
      <c r="I2079" s="188"/>
      <c r="J2079" s="189"/>
      <c r="K2079" s="190"/>
      <c r="L2079" s="248"/>
      <c r="M2079" s="202"/>
      <c r="N2079" s="324">
        <v>12</v>
      </c>
      <c r="O2079" s="249">
        <v>2.6</v>
      </c>
      <c r="P2079" s="159" t="s">
        <v>21</v>
      </c>
      <c r="Q2079" s="159"/>
      <c r="R2079" s="159" t="s">
        <v>101</v>
      </c>
      <c r="S2079" s="159"/>
      <c r="T2079" s="188"/>
      <c r="U2079" s="189"/>
    </row>
    <row r="2080" spans="1:21" ht="21" customHeight="1">
      <c r="A2080" s="233"/>
      <c r="B2080" s="239"/>
      <c r="C2080" s="220">
        <v>11</v>
      </c>
      <c r="D2080" s="325" t="s">
        <v>918</v>
      </c>
      <c r="E2080" s="163"/>
      <c r="F2080" s="163" t="s">
        <v>21</v>
      </c>
      <c r="G2080" s="155" t="s">
        <v>919</v>
      </c>
      <c r="H2080" s="163" t="s">
        <v>60</v>
      </c>
      <c r="I2080" s="164">
        <v>252</v>
      </c>
      <c r="J2080" s="167">
        <v>13304</v>
      </c>
      <c r="K2080" s="166">
        <f>I2080*J2080</f>
        <v>3352608</v>
      </c>
      <c r="L2080" s="248"/>
      <c r="M2080" s="202"/>
      <c r="N2080" s="220">
        <v>13</v>
      </c>
      <c r="O2080" s="325" t="s">
        <v>102</v>
      </c>
      <c r="P2080" s="163"/>
      <c r="Q2080" s="163" t="s">
        <v>21</v>
      </c>
      <c r="R2080" s="155" t="s">
        <v>103</v>
      </c>
      <c r="S2080" s="163" t="s">
        <v>25</v>
      </c>
      <c r="T2080" s="164"/>
      <c r="U2080" s="167">
        <v>37645.599999999999</v>
      </c>
    </row>
    <row r="2081" spans="1:21" ht="16.5" customHeight="1">
      <c r="A2081" s="233"/>
      <c r="B2081" s="239"/>
      <c r="C2081" s="629" t="s">
        <v>41</v>
      </c>
      <c r="D2081" s="630"/>
      <c r="E2081" s="630"/>
      <c r="F2081" s="630"/>
      <c r="G2081" s="630"/>
      <c r="H2081" s="631"/>
      <c r="I2081" s="163"/>
      <c r="J2081" s="163"/>
      <c r="K2081" s="255">
        <f>SUM(K2080)</f>
        <v>3352608</v>
      </c>
      <c r="L2081" s="248"/>
      <c r="M2081" s="202"/>
      <c r="N2081" s="629" t="s">
        <v>41</v>
      </c>
      <c r="O2081" s="630"/>
      <c r="P2081" s="630"/>
      <c r="Q2081" s="630"/>
      <c r="R2081" s="630"/>
      <c r="S2081" s="631"/>
      <c r="T2081" s="163"/>
      <c r="U2081" s="163"/>
    </row>
    <row r="2082" spans="1:21" ht="19.5" customHeight="1">
      <c r="A2082" s="233"/>
      <c r="B2082" s="239"/>
      <c r="C2082" s="324">
        <v>12</v>
      </c>
      <c r="D2082" s="249">
        <v>4.3</v>
      </c>
      <c r="E2082" s="159" t="s">
        <v>21</v>
      </c>
      <c r="F2082" s="159"/>
      <c r="G2082" s="159" t="s">
        <v>234</v>
      </c>
      <c r="H2082" s="159"/>
      <c r="I2082" s="188"/>
      <c r="J2082" s="189"/>
      <c r="K2082" s="190"/>
      <c r="L2082" s="248"/>
      <c r="M2082" s="202"/>
      <c r="N2082" s="324">
        <v>14</v>
      </c>
      <c r="O2082" s="249">
        <v>5</v>
      </c>
      <c r="P2082" s="159" t="s">
        <v>21</v>
      </c>
      <c r="Q2082" s="159"/>
      <c r="R2082" s="159" t="s">
        <v>107</v>
      </c>
      <c r="S2082" s="159"/>
      <c r="T2082" s="188"/>
      <c r="U2082" s="189"/>
    </row>
    <row r="2083" spans="1:21" ht="36.75" customHeight="1">
      <c r="A2083" s="233"/>
      <c r="B2083" s="239"/>
      <c r="C2083" s="220">
        <v>13</v>
      </c>
      <c r="D2083" s="325" t="s">
        <v>758</v>
      </c>
      <c r="E2083" s="163"/>
      <c r="F2083" s="163" t="s">
        <v>21</v>
      </c>
      <c r="G2083" s="155" t="s">
        <v>759</v>
      </c>
      <c r="H2083" s="163" t="s">
        <v>32</v>
      </c>
      <c r="I2083" s="164">
        <v>16</v>
      </c>
      <c r="J2083" s="167">
        <v>16578</v>
      </c>
      <c r="K2083" s="166">
        <f>I2083*J2083</f>
        <v>265248</v>
      </c>
      <c r="L2083" s="248"/>
      <c r="M2083" s="202"/>
      <c r="N2083" s="220">
        <v>15</v>
      </c>
      <c r="O2083" s="325">
        <v>5.5</v>
      </c>
      <c r="P2083" s="163"/>
      <c r="Q2083" s="163" t="s">
        <v>21</v>
      </c>
      <c r="R2083" s="155" t="s">
        <v>110</v>
      </c>
      <c r="S2083" s="163" t="s">
        <v>73</v>
      </c>
      <c r="T2083" s="164"/>
      <c r="U2083" s="167">
        <v>535504</v>
      </c>
    </row>
    <row r="2084" spans="1:21" ht="16.5" customHeight="1">
      <c r="A2084" s="233"/>
      <c r="B2084" s="239"/>
      <c r="C2084" s="629" t="s">
        <v>41</v>
      </c>
      <c r="D2084" s="630"/>
      <c r="E2084" s="630"/>
      <c r="F2084" s="630"/>
      <c r="G2084" s="630"/>
      <c r="H2084" s="631"/>
      <c r="I2084" s="163"/>
      <c r="J2084" s="163"/>
      <c r="K2084" s="255">
        <f>SUM(K2083)</f>
        <v>265248</v>
      </c>
      <c r="L2084" s="248"/>
      <c r="M2084" s="202"/>
      <c r="N2084" s="629" t="s">
        <v>41</v>
      </c>
      <c r="O2084" s="630"/>
      <c r="P2084" s="630"/>
      <c r="Q2084" s="630"/>
      <c r="R2084" s="630"/>
      <c r="S2084" s="631"/>
      <c r="T2084" s="163"/>
      <c r="U2084" s="163"/>
    </row>
    <row r="2085" spans="1:21" ht="16.5" customHeight="1">
      <c r="A2085" s="233"/>
      <c r="B2085" s="239"/>
      <c r="C2085" s="324">
        <v>17</v>
      </c>
      <c r="D2085" s="249" t="s">
        <v>126</v>
      </c>
      <c r="E2085" s="159" t="s">
        <v>21</v>
      </c>
      <c r="F2085" s="159"/>
      <c r="G2085" s="159" t="s">
        <v>127</v>
      </c>
      <c r="H2085" s="159"/>
      <c r="I2085" s="188"/>
      <c r="J2085" s="189"/>
      <c r="K2085" s="190"/>
      <c r="L2085" s="248"/>
      <c r="M2085" s="202"/>
      <c r="N2085" s="324">
        <v>16</v>
      </c>
      <c r="O2085" s="249">
        <v>3.3</v>
      </c>
      <c r="P2085" s="159" t="s">
        <v>21</v>
      </c>
      <c r="Q2085" s="159"/>
      <c r="R2085" s="159" t="s">
        <v>111</v>
      </c>
      <c r="S2085" s="159"/>
      <c r="T2085" s="188"/>
      <c r="U2085" s="189"/>
    </row>
    <row r="2086" spans="1:21" ht="18" customHeight="1">
      <c r="A2086" s="233"/>
      <c r="B2086" s="239"/>
      <c r="C2086" s="220">
        <v>18</v>
      </c>
      <c r="D2086" s="325" t="s">
        <v>704</v>
      </c>
      <c r="E2086" s="163"/>
      <c r="F2086" s="163" t="s">
        <v>21</v>
      </c>
      <c r="G2086" s="155" t="s">
        <v>705</v>
      </c>
      <c r="H2086" s="163" t="s">
        <v>32</v>
      </c>
      <c r="I2086" s="164">
        <v>2</v>
      </c>
      <c r="J2086" s="167">
        <v>83585</v>
      </c>
      <c r="K2086" s="166">
        <f>I2086*J2086</f>
        <v>167170</v>
      </c>
      <c r="L2086" s="248"/>
      <c r="M2086" s="202"/>
      <c r="N2086" s="220">
        <v>17</v>
      </c>
      <c r="O2086" s="325" t="s">
        <v>112</v>
      </c>
      <c r="P2086" s="163"/>
      <c r="Q2086" s="163" t="s">
        <v>21</v>
      </c>
      <c r="R2086" s="155" t="s">
        <v>113</v>
      </c>
      <c r="S2086" s="163" t="s">
        <v>114</v>
      </c>
      <c r="T2086" s="164"/>
      <c r="U2086" s="167">
        <v>5903</v>
      </c>
    </row>
    <row r="2087" spans="1:21" ht="16.5" customHeight="1">
      <c r="A2087" s="233"/>
      <c r="B2087" s="239"/>
      <c r="C2087" s="629" t="s">
        <v>41</v>
      </c>
      <c r="D2087" s="630"/>
      <c r="E2087" s="630"/>
      <c r="F2087" s="630"/>
      <c r="G2087" s="630"/>
      <c r="H2087" s="631"/>
      <c r="I2087" s="163"/>
      <c r="J2087" s="163"/>
      <c r="K2087" s="255">
        <f>SUM(K2086)</f>
        <v>167170</v>
      </c>
      <c r="L2087" s="248"/>
      <c r="M2087" s="202"/>
      <c r="N2087" s="629" t="s">
        <v>41</v>
      </c>
      <c r="O2087" s="630"/>
      <c r="P2087" s="630"/>
      <c r="Q2087" s="630"/>
      <c r="R2087" s="630"/>
      <c r="S2087" s="631"/>
      <c r="T2087" s="163"/>
      <c r="U2087" s="163"/>
    </row>
    <row r="2088" spans="1:21" ht="27" customHeight="1">
      <c r="A2088" s="233"/>
      <c r="B2088" s="239"/>
      <c r="C2088" s="324">
        <v>19</v>
      </c>
      <c r="D2088" s="188">
        <v>5.3</v>
      </c>
      <c r="E2088" s="159" t="s">
        <v>21</v>
      </c>
      <c r="F2088" s="159"/>
      <c r="G2088" s="159" t="s">
        <v>1052</v>
      </c>
      <c r="H2088" s="159"/>
      <c r="I2088" s="188"/>
      <c r="J2088" s="189"/>
      <c r="K2088" s="190"/>
      <c r="L2088" s="248"/>
      <c r="M2088" s="202"/>
      <c r="N2088" s="324">
        <v>18</v>
      </c>
      <c r="O2088" s="188">
        <v>12</v>
      </c>
      <c r="P2088" s="159" t="s">
        <v>21</v>
      </c>
      <c r="Q2088" s="159"/>
      <c r="R2088" s="159" t="s">
        <v>708</v>
      </c>
      <c r="S2088" s="159"/>
      <c r="T2088" s="188"/>
      <c r="U2088" s="189"/>
    </row>
    <row r="2089" spans="1:21" ht="33.75" customHeight="1">
      <c r="A2089" s="233"/>
      <c r="B2089" s="243"/>
      <c r="C2089" s="163">
        <v>20</v>
      </c>
      <c r="D2089" s="164" t="s">
        <v>1053</v>
      </c>
      <c r="E2089" s="163"/>
      <c r="F2089" s="163" t="s">
        <v>21</v>
      </c>
      <c r="G2089" s="155" t="s">
        <v>1054</v>
      </c>
      <c r="H2089" s="163" t="s">
        <v>32</v>
      </c>
      <c r="I2089" s="164">
        <v>3</v>
      </c>
      <c r="J2089" s="167">
        <v>677114</v>
      </c>
      <c r="K2089" s="166">
        <f t="shared" ref="K2089:K2091" si="194">I2089*J2089</f>
        <v>2031342</v>
      </c>
      <c r="L2089" s="248"/>
      <c r="M2089" s="202"/>
      <c r="N2089" s="163">
        <v>19</v>
      </c>
      <c r="O2089" s="164" t="s">
        <v>1055</v>
      </c>
      <c r="P2089" s="163"/>
      <c r="Q2089" s="163" t="s">
        <v>21</v>
      </c>
      <c r="R2089" s="155" t="s">
        <v>1056</v>
      </c>
      <c r="S2089" s="163" t="s">
        <v>32</v>
      </c>
      <c r="T2089" s="164">
        <v>3</v>
      </c>
      <c r="U2089" s="167">
        <v>678633</v>
      </c>
    </row>
    <row r="2090" spans="1:21" ht="33.75" customHeight="1">
      <c r="A2090" s="233"/>
      <c r="B2090" s="243"/>
      <c r="C2090" s="163">
        <v>21</v>
      </c>
      <c r="D2090" s="164" t="s">
        <v>1057</v>
      </c>
      <c r="E2090" s="163"/>
      <c r="F2090" s="163" t="s">
        <v>21</v>
      </c>
      <c r="G2090" s="155" t="s">
        <v>1058</v>
      </c>
      <c r="H2090" s="163" t="s">
        <v>32</v>
      </c>
      <c r="I2090" s="164">
        <v>3</v>
      </c>
      <c r="J2090" s="167">
        <v>251782</v>
      </c>
      <c r="K2090" s="166">
        <f t="shared" si="194"/>
        <v>755346</v>
      </c>
      <c r="L2090" s="248"/>
      <c r="M2090" s="202"/>
      <c r="N2090" s="163">
        <v>20</v>
      </c>
      <c r="O2090" s="164" t="s">
        <v>1059</v>
      </c>
      <c r="P2090" s="163"/>
      <c r="Q2090" s="163" t="s">
        <v>21</v>
      </c>
      <c r="R2090" s="155" t="s">
        <v>1060</v>
      </c>
      <c r="S2090" s="163" t="s">
        <v>32</v>
      </c>
      <c r="T2090" s="164">
        <v>3</v>
      </c>
      <c r="U2090" s="167">
        <v>251856</v>
      </c>
    </row>
    <row r="2091" spans="1:21" ht="33.75" customHeight="1">
      <c r="A2091" s="233"/>
      <c r="B2091" s="243"/>
      <c r="C2091" s="163">
        <v>22</v>
      </c>
      <c r="D2091" s="164" t="s">
        <v>1061</v>
      </c>
      <c r="E2091" s="163"/>
      <c r="F2091" s="163" t="s">
        <v>21</v>
      </c>
      <c r="G2091" s="155" t="s">
        <v>1062</v>
      </c>
      <c r="H2091" s="163" t="s">
        <v>60</v>
      </c>
      <c r="I2091" s="164">
        <v>3</v>
      </c>
      <c r="J2091" s="167">
        <v>490101</v>
      </c>
      <c r="K2091" s="166">
        <f t="shared" si="194"/>
        <v>1470303</v>
      </c>
      <c r="L2091" s="248"/>
      <c r="M2091" s="202"/>
      <c r="N2091" s="163">
        <v>21</v>
      </c>
      <c r="O2091" s="164" t="s">
        <v>1063</v>
      </c>
      <c r="P2091" s="163"/>
      <c r="Q2091" s="163" t="s">
        <v>21</v>
      </c>
      <c r="R2091" s="155" t="s">
        <v>1064</v>
      </c>
      <c r="S2091" s="163" t="s">
        <v>727</v>
      </c>
      <c r="T2091" s="164">
        <v>3</v>
      </c>
      <c r="U2091" s="167">
        <v>490988</v>
      </c>
    </row>
    <row r="2092" spans="1:21" ht="16.5" customHeight="1">
      <c r="A2092" s="233"/>
      <c r="B2092" s="239"/>
      <c r="C2092" s="629" t="s">
        <v>41</v>
      </c>
      <c r="D2092" s="630"/>
      <c r="E2092" s="630"/>
      <c r="F2092" s="630"/>
      <c r="G2092" s="630"/>
      <c r="H2092" s="631"/>
      <c r="I2092" s="163"/>
      <c r="J2092" s="163"/>
      <c r="K2092" s="255">
        <f>SUM(K2089:K2091)</f>
        <v>4256991</v>
      </c>
      <c r="L2092" s="248"/>
      <c r="M2092" s="202"/>
      <c r="N2092" s="629" t="s">
        <v>41</v>
      </c>
      <c r="O2092" s="630"/>
      <c r="P2092" s="630"/>
      <c r="Q2092" s="630"/>
      <c r="R2092" s="630"/>
      <c r="S2092" s="631"/>
      <c r="T2092" s="163"/>
      <c r="U2092" s="163"/>
    </row>
    <row r="2093" spans="1:21" ht="16.5" customHeight="1">
      <c r="A2093" s="233"/>
      <c r="B2093" s="239"/>
      <c r="C2093" s="632" t="s">
        <v>42</v>
      </c>
      <c r="D2093" s="633"/>
      <c r="E2093" s="633"/>
      <c r="F2093" s="633"/>
      <c r="G2093" s="633"/>
      <c r="H2093" s="633"/>
      <c r="I2093" s="633"/>
      <c r="J2093" s="634"/>
      <c r="K2093" s="365">
        <f>ROUND(K2092+K2087+K2084+K2081+K2078+K2073+K2069,0)</f>
        <v>63677556</v>
      </c>
      <c r="L2093" s="248"/>
      <c r="M2093" s="202"/>
      <c r="N2093" s="632" t="s">
        <v>42</v>
      </c>
      <c r="O2093" s="633"/>
      <c r="P2093" s="633"/>
      <c r="Q2093" s="633"/>
      <c r="R2093" s="633"/>
      <c r="S2093" s="633"/>
      <c r="T2093" s="633"/>
      <c r="U2093" s="634"/>
    </row>
    <row r="2094" spans="1:21" ht="16.5" customHeight="1">
      <c r="A2094" s="233"/>
      <c r="B2094" s="239"/>
      <c r="C2094" s="257"/>
      <c r="D2094" s="257"/>
      <c r="E2094" s="257"/>
      <c r="F2094" s="257"/>
      <c r="G2094" s="257"/>
      <c r="H2094" s="257"/>
      <c r="I2094" s="257"/>
      <c r="J2094" s="257"/>
      <c r="K2094" s="258"/>
      <c r="L2094" s="248"/>
      <c r="M2094" s="202"/>
      <c r="N2094" s="257"/>
      <c r="O2094" s="257"/>
      <c r="P2094" s="257"/>
      <c r="Q2094" s="257"/>
      <c r="R2094" s="257"/>
      <c r="S2094" s="257"/>
      <c r="T2094" s="257"/>
      <c r="U2094" s="257"/>
    </row>
    <row r="2095" spans="1:21" ht="16.5" customHeight="1">
      <c r="A2095" s="233"/>
      <c r="B2095" s="239"/>
      <c r="C2095" s="644" t="s">
        <v>203</v>
      </c>
      <c r="D2095" s="645"/>
      <c r="E2095" s="645"/>
      <c r="F2095" s="645"/>
      <c r="G2095" s="645"/>
      <c r="H2095" s="645"/>
      <c r="I2095" s="645"/>
      <c r="J2095" s="645"/>
      <c r="K2095" s="646"/>
      <c r="L2095" s="248"/>
      <c r="M2095" s="202"/>
      <c r="N2095" s="644" t="s">
        <v>203</v>
      </c>
      <c r="O2095" s="645"/>
      <c r="P2095" s="645"/>
      <c r="Q2095" s="645"/>
      <c r="R2095" s="645"/>
      <c r="S2095" s="645"/>
      <c r="T2095" s="645"/>
      <c r="U2095" s="646"/>
    </row>
    <row r="2096" spans="1:21" ht="16.5" customHeight="1">
      <c r="A2096" s="233"/>
      <c r="B2096" s="239"/>
      <c r="C2096" s="641" t="s">
        <v>11</v>
      </c>
      <c r="D2096" s="635" t="s">
        <v>12</v>
      </c>
      <c r="E2096" s="637" t="s">
        <v>13</v>
      </c>
      <c r="F2096" s="638"/>
      <c r="G2096" s="641" t="s">
        <v>14</v>
      </c>
      <c r="H2096" s="635" t="s">
        <v>15</v>
      </c>
      <c r="I2096" s="635" t="s">
        <v>16</v>
      </c>
      <c r="J2096" s="643" t="s">
        <v>17</v>
      </c>
      <c r="K2096" s="648" t="s">
        <v>18</v>
      </c>
      <c r="L2096" s="248"/>
      <c r="M2096" s="202"/>
      <c r="N2096" s="641" t="s">
        <v>11</v>
      </c>
      <c r="O2096" s="635" t="s">
        <v>12</v>
      </c>
      <c r="P2096" s="637" t="s">
        <v>13</v>
      </c>
      <c r="Q2096" s="638"/>
      <c r="R2096" s="641" t="s">
        <v>14</v>
      </c>
      <c r="S2096" s="635" t="s">
        <v>15</v>
      </c>
      <c r="T2096" s="635" t="s">
        <v>16</v>
      </c>
      <c r="U2096" s="643" t="s">
        <v>17</v>
      </c>
    </row>
    <row r="2097" spans="1:21" ht="16.5" customHeight="1">
      <c r="A2097" s="233"/>
      <c r="B2097" s="239"/>
      <c r="C2097" s="642"/>
      <c r="D2097" s="636"/>
      <c r="E2097" s="154" t="s">
        <v>19</v>
      </c>
      <c r="F2097" s="154" t="s">
        <v>20</v>
      </c>
      <c r="G2097" s="642"/>
      <c r="H2097" s="636"/>
      <c r="I2097" s="636"/>
      <c r="J2097" s="636"/>
      <c r="K2097" s="649"/>
      <c r="L2097" s="248"/>
      <c r="M2097" s="202"/>
      <c r="N2097" s="642"/>
      <c r="O2097" s="636"/>
      <c r="P2097" s="154" t="s">
        <v>19</v>
      </c>
      <c r="Q2097" s="154" t="s">
        <v>20</v>
      </c>
      <c r="R2097" s="642"/>
      <c r="S2097" s="636"/>
      <c r="T2097" s="636"/>
      <c r="U2097" s="636"/>
    </row>
    <row r="2098" spans="1:21" ht="16.5" customHeight="1">
      <c r="A2098" s="233"/>
      <c r="B2098" s="239"/>
      <c r="C2098" s="159">
        <v>1</v>
      </c>
      <c r="D2098" s="159" t="s">
        <v>151</v>
      </c>
      <c r="E2098" s="159" t="s">
        <v>21</v>
      </c>
      <c r="F2098" s="159"/>
      <c r="G2098" s="159" t="s">
        <v>152</v>
      </c>
      <c r="H2098" s="159"/>
      <c r="I2098" s="159"/>
      <c r="J2098" s="159"/>
      <c r="K2098" s="250"/>
      <c r="L2098" s="248"/>
      <c r="M2098" s="202"/>
      <c r="N2098" s="159">
        <v>1</v>
      </c>
      <c r="O2098" s="159" t="s">
        <v>782</v>
      </c>
      <c r="P2098" s="159" t="s">
        <v>21</v>
      </c>
      <c r="Q2098" s="159"/>
      <c r="R2098" s="159" t="s">
        <v>1065</v>
      </c>
      <c r="S2098" s="159"/>
      <c r="T2098" s="159"/>
      <c r="U2098" s="159"/>
    </row>
    <row r="2099" spans="1:21" ht="16.5" customHeight="1">
      <c r="A2099" s="233"/>
      <c r="B2099" s="243"/>
      <c r="C2099" s="178">
        <v>2</v>
      </c>
      <c r="D2099" s="163" t="s">
        <v>929</v>
      </c>
      <c r="E2099" s="163"/>
      <c r="F2099" s="163" t="s">
        <v>21</v>
      </c>
      <c r="G2099" s="155" t="s">
        <v>930</v>
      </c>
      <c r="H2099" s="163" t="s">
        <v>32</v>
      </c>
      <c r="I2099" s="163">
        <v>252</v>
      </c>
      <c r="J2099" s="206">
        <v>351168</v>
      </c>
      <c r="K2099" s="158">
        <f>I2099*J2099</f>
        <v>88494336</v>
      </c>
      <c r="L2099" s="248"/>
      <c r="M2099" s="202"/>
      <c r="N2099" s="178">
        <v>2</v>
      </c>
      <c r="O2099" s="163" t="s">
        <v>929</v>
      </c>
      <c r="P2099" s="163"/>
      <c r="Q2099" s="163" t="s">
        <v>21</v>
      </c>
      <c r="R2099" s="155" t="s">
        <v>1066</v>
      </c>
      <c r="S2099" s="163" t="s">
        <v>727</v>
      </c>
      <c r="T2099" s="163">
        <v>252</v>
      </c>
      <c r="U2099" s="206">
        <v>199551</v>
      </c>
    </row>
    <row r="2100" spans="1:21" ht="16.5" customHeight="1">
      <c r="A2100" s="233"/>
      <c r="B2100" s="239"/>
      <c r="C2100" s="629" t="s">
        <v>41</v>
      </c>
      <c r="D2100" s="630"/>
      <c r="E2100" s="630"/>
      <c r="F2100" s="630"/>
      <c r="G2100" s="630"/>
      <c r="H2100" s="631"/>
      <c r="I2100" s="161"/>
      <c r="J2100" s="206"/>
      <c r="K2100" s="255">
        <f>SUM(K2099)</f>
        <v>88494336</v>
      </c>
      <c r="L2100" s="248"/>
      <c r="M2100" s="202"/>
      <c r="N2100" s="629" t="s">
        <v>41</v>
      </c>
      <c r="O2100" s="630"/>
      <c r="P2100" s="630"/>
      <c r="Q2100" s="630"/>
      <c r="R2100" s="630"/>
      <c r="S2100" s="631"/>
      <c r="T2100" s="161"/>
      <c r="U2100" s="206"/>
    </row>
    <row r="2101" spans="1:21" ht="16.5" customHeight="1">
      <c r="A2101" s="233"/>
      <c r="B2101" s="239"/>
      <c r="C2101" s="159">
        <v>3</v>
      </c>
      <c r="D2101" s="159" t="s">
        <v>161</v>
      </c>
      <c r="E2101" s="159" t="s">
        <v>21</v>
      </c>
      <c r="F2101" s="159"/>
      <c r="G2101" s="159" t="s">
        <v>206</v>
      </c>
      <c r="H2101" s="159"/>
      <c r="I2101" s="159"/>
      <c r="J2101" s="214"/>
      <c r="K2101" s="250"/>
      <c r="L2101" s="248"/>
      <c r="M2101" s="202"/>
      <c r="N2101" s="159">
        <v>3</v>
      </c>
      <c r="O2101" s="159" t="s">
        <v>161</v>
      </c>
      <c r="P2101" s="159" t="s">
        <v>21</v>
      </c>
      <c r="Q2101" s="159"/>
      <c r="R2101" s="159" t="s">
        <v>206</v>
      </c>
      <c r="S2101" s="159"/>
      <c r="T2101" s="159"/>
      <c r="U2101" s="214"/>
    </row>
    <row r="2102" spans="1:21" ht="16.5" customHeight="1">
      <c r="A2102" s="233"/>
      <c r="B2102" s="239"/>
      <c r="C2102" s="178">
        <v>4</v>
      </c>
      <c r="D2102" s="163" t="s">
        <v>1067</v>
      </c>
      <c r="E2102" s="163"/>
      <c r="F2102" s="163" t="s">
        <v>21</v>
      </c>
      <c r="G2102" s="155" t="s">
        <v>1068</v>
      </c>
      <c r="H2102" s="163" t="s">
        <v>32</v>
      </c>
      <c r="I2102" s="163">
        <v>4</v>
      </c>
      <c r="J2102" s="206">
        <v>889070</v>
      </c>
      <c r="K2102" s="158">
        <f t="shared" ref="K2102:K2105" si="195">I2102*J2102</f>
        <v>3556280</v>
      </c>
      <c r="L2102" s="248"/>
      <c r="M2102" s="202"/>
      <c r="N2102" s="178">
        <v>4</v>
      </c>
      <c r="O2102" s="163"/>
      <c r="P2102" s="163"/>
      <c r="Q2102" s="163" t="s">
        <v>21</v>
      </c>
      <c r="R2102" s="155" t="s">
        <v>1069</v>
      </c>
      <c r="S2102" s="163" t="s">
        <v>32</v>
      </c>
      <c r="T2102" s="163">
        <v>4</v>
      </c>
      <c r="U2102" s="206">
        <v>716992.13599999994</v>
      </c>
    </row>
    <row r="2103" spans="1:21" ht="16.5" customHeight="1">
      <c r="A2103" s="233"/>
      <c r="B2103" s="239"/>
      <c r="C2103" s="163">
        <v>5</v>
      </c>
      <c r="D2103" s="163" t="s">
        <v>1070</v>
      </c>
      <c r="E2103" s="163"/>
      <c r="F2103" s="163" t="s">
        <v>21</v>
      </c>
      <c r="G2103" s="155" t="s">
        <v>1071</v>
      </c>
      <c r="H2103" s="163" t="s">
        <v>32</v>
      </c>
      <c r="I2103" s="163">
        <v>2</v>
      </c>
      <c r="J2103" s="206">
        <v>1165600</v>
      </c>
      <c r="K2103" s="158">
        <f t="shared" si="195"/>
        <v>2331200</v>
      </c>
      <c r="L2103" s="248"/>
      <c r="M2103" s="202"/>
      <c r="N2103" s="163">
        <v>5</v>
      </c>
      <c r="O2103" s="163"/>
      <c r="P2103" s="163"/>
      <c r="Q2103" s="163" t="s">
        <v>21</v>
      </c>
      <c r="R2103" s="155" t="s">
        <v>1072</v>
      </c>
      <c r="S2103" s="163" t="s">
        <v>32</v>
      </c>
      <c r="T2103" s="163">
        <v>2</v>
      </c>
      <c r="U2103" s="206">
        <v>896240.16999999993</v>
      </c>
    </row>
    <row r="2104" spans="1:21" ht="16.5" customHeight="1">
      <c r="A2104" s="233"/>
      <c r="B2104" s="239"/>
      <c r="C2104" s="163">
        <v>6</v>
      </c>
      <c r="D2104" s="163" t="s">
        <v>1073</v>
      </c>
      <c r="E2104" s="163"/>
      <c r="F2104" s="163" t="s">
        <v>21</v>
      </c>
      <c r="G2104" s="155" t="s">
        <v>1074</v>
      </c>
      <c r="H2104" s="163" t="s">
        <v>32</v>
      </c>
      <c r="I2104" s="163">
        <v>1</v>
      </c>
      <c r="J2104" s="206">
        <v>2763221</v>
      </c>
      <c r="K2104" s="158">
        <f t="shared" si="195"/>
        <v>2763221</v>
      </c>
      <c r="L2104" s="248"/>
      <c r="M2104" s="202"/>
      <c r="N2104" s="163">
        <v>6</v>
      </c>
      <c r="O2104" s="163"/>
      <c r="P2104" s="163"/>
      <c r="Q2104" s="163" t="s">
        <v>21</v>
      </c>
      <c r="R2104" s="155" t="s">
        <v>1075</v>
      </c>
      <c r="S2104" s="163" t="s">
        <v>32</v>
      </c>
      <c r="T2104" s="163"/>
      <c r="U2104" s="206">
        <v>1455753.18</v>
      </c>
    </row>
    <row r="2105" spans="1:21" ht="16.5" customHeight="1">
      <c r="A2105" s="233"/>
      <c r="B2105" s="239"/>
      <c r="C2105" s="163">
        <v>7</v>
      </c>
      <c r="D2105" s="163" t="s">
        <v>1076</v>
      </c>
      <c r="E2105" s="163"/>
      <c r="F2105" s="163" t="s">
        <v>21</v>
      </c>
      <c r="G2105" s="155" t="s">
        <v>1077</v>
      </c>
      <c r="H2105" s="163" t="s">
        <v>32</v>
      </c>
      <c r="I2105" s="163">
        <v>2</v>
      </c>
      <c r="J2105" s="206">
        <v>3844000</v>
      </c>
      <c r="K2105" s="158">
        <f t="shared" si="195"/>
        <v>7688000</v>
      </c>
      <c r="L2105" s="248"/>
      <c r="M2105" s="202"/>
      <c r="N2105" s="163">
        <v>7</v>
      </c>
      <c r="O2105" s="163"/>
      <c r="P2105" s="163"/>
      <c r="Q2105" s="163" t="s">
        <v>21</v>
      </c>
      <c r="R2105" s="155" t="s">
        <v>1078</v>
      </c>
      <c r="S2105" s="163" t="s">
        <v>32</v>
      </c>
      <c r="T2105" s="163">
        <v>1</v>
      </c>
      <c r="U2105" s="206">
        <v>2651800.7599999998</v>
      </c>
    </row>
    <row r="2106" spans="1:21" ht="16.5" customHeight="1">
      <c r="A2106" s="233"/>
      <c r="B2106" s="239"/>
      <c r="C2106" s="629" t="s">
        <v>41</v>
      </c>
      <c r="D2106" s="630"/>
      <c r="E2106" s="630"/>
      <c r="F2106" s="630"/>
      <c r="G2106" s="630"/>
      <c r="H2106" s="631"/>
      <c r="I2106" s="161"/>
      <c r="J2106" s="206"/>
      <c r="K2106" s="255">
        <f>SUM(K2102:K2105)</f>
        <v>16338701</v>
      </c>
      <c r="L2106" s="248"/>
      <c r="M2106" s="202"/>
      <c r="N2106" s="629" t="s">
        <v>41</v>
      </c>
      <c r="O2106" s="630"/>
      <c r="P2106" s="630"/>
      <c r="Q2106" s="630"/>
      <c r="R2106" s="630"/>
      <c r="S2106" s="631"/>
      <c r="T2106" s="161"/>
      <c r="U2106" s="206"/>
    </row>
    <row r="2107" spans="1:21" ht="16.5" customHeight="1">
      <c r="A2107" s="233"/>
      <c r="B2107" s="239"/>
      <c r="C2107" s="159">
        <v>8</v>
      </c>
      <c r="D2107" s="159" t="s">
        <v>871</v>
      </c>
      <c r="E2107" s="159" t="s">
        <v>21</v>
      </c>
      <c r="F2107" s="159"/>
      <c r="G2107" s="159" t="s">
        <v>872</v>
      </c>
      <c r="H2107" s="159"/>
      <c r="I2107" s="159"/>
      <c r="J2107" s="214"/>
      <c r="K2107" s="250"/>
      <c r="L2107" s="248"/>
      <c r="M2107" s="202"/>
      <c r="N2107" s="159">
        <v>9</v>
      </c>
      <c r="O2107" s="159" t="s">
        <v>744</v>
      </c>
      <c r="P2107" s="159" t="s">
        <v>21</v>
      </c>
      <c r="Q2107" s="159"/>
      <c r="R2107" s="159" t="s">
        <v>192</v>
      </c>
      <c r="S2107" s="159"/>
      <c r="T2107" s="159"/>
      <c r="U2107" s="214"/>
    </row>
    <row r="2108" spans="1:21" ht="16.5" customHeight="1">
      <c r="A2108" s="233"/>
      <c r="B2108" s="239"/>
      <c r="C2108" s="178">
        <v>9</v>
      </c>
      <c r="D2108" s="163" t="s">
        <v>1079</v>
      </c>
      <c r="E2108" s="163"/>
      <c r="F2108" s="163" t="s">
        <v>21</v>
      </c>
      <c r="G2108" s="155" t="s">
        <v>1080</v>
      </c>
      <c r="H2108" s="163" t="s">
        <v>32</v>
      </c>
      <c r="I2108" s="163">
        <v>6</v>
      </c>
      <c r="J2108" s="206">
        <v>1104840</v>
      </c>
      <c r="K2108" s="158">
        <f t="shared" ref="K2108:K2109" si="196">I2108*J2108</f>
        <v>6629040</v>
      </c>
      <c r="L2108" s="248"/>
      <c r="M2108" s="202"/>
      <c r="N2108" s="178">
        <v>10</v>
      </c>
      <c r="O2108" s="163" t="s">
        <v>1079</v>
      </c>
      <c r="P2108" s="163"/>
      <c r="Q2108" s="163" t="s">
        <v>21</v>
      </c>
      <c r="R2108" s="155" t="s">
        <v>1081</v>
      </c>
      <c r="S2108" s="163" t="s">
        <v>32</v>
      </c>
      <c r="T2108" s="163">
        <v>6</v>
      </c>
      <c r="U2108" s="206">
        <v>745896</v>
      </c>
    </row>
    <row r="2109" spans="1:21" ht="16.5" customHeight="1">
      <c r="A2109" s="233"/>
      <c r="B2109" s="239"/>
      <c r="C2109" s="178">
        <v>10</v>
      </c>
      <c r="D2109" s="163" t="s">
        <v>1082</v>
      </c>
      <c r="E2109" s="163"/>
      <c r="F2109" s="163" t="s">
        <v>21</v>
      </c>
      <c r="G2109" s="155" t="s">
        <v>1083</v>
      </c>
      <c r="H2109" s="163" t="s">
        <v>32</v>
      </c>
      <c r="I2109" s="163">
        <v>1</v>
      </c>
      <c r="J2109" s="206">
        <v>328600</v>
      </c>
      <c r="K2109" s="158">
        <f t="shared" si="196"/>
        <v>328600</v>
      </c>
      <c r="L2109" s="248"/>
      <c r="M2109" s="202"/>
      <c r="N2109" s="178">
        <v>11</v>
      </c>
      <c r="O2109" s="163" t="s">
        <v>572</v>
      </c>
      <c r="P2109" s="163"/>
      <c r="Q2109" s="163" t="s">
        <v>21</v>
      </c>
      <c r="R2109" s="155" t="s">
        <v>1084</v>
      </c>
      <c r="S2109" s="163" t="s">
        <v>32</v>
      </c>
      <c r="T2109" s="163">
        <v>1</v>
      </c>
      <c r="U2109" s="206">
        <v>227740</v>
      </c>
    </row>
    <row r="2110" spans="1:21" ht="16.5" customHeight="1">
      <c r="A2110" s="233"/>
      <c r="B2110" s="239"/>
      <c r="C2110" s="629" t="s">
        <v>41</v>
      </c>
      <c r="D2110" s="630"/>
      <c r="E2110" s="630"/>
      <c r="F2110" s="630"/>
      <c r="G2110" s="630"/>
      <c r="H2110" s="631"/>
      <c r="I2110" s="161"/>
      <c r="J2110" s="206"/>
      <c r="K2110" s="255">
        <f>SUM(K2108:K2109)</f>
        <v>6957640</v>
      </c>
      <c r="L2110" s="248"/>
      <c r="M2110" s="202"/>
      <c r="N2110" s="629" t="s">
        <v>41</v>
      </c>
      <c r="O2110" s="630"/>
      <c r="P2110" s="630"/>
      <c r="Q2110" s="630"/>
      <c r="R2110" s="630"/>
      <c r="S2110" s="631"/>
      <c r="T2110" s="161"/>
      <c r="U2110" s="206"/>
    </row>
    <row r="2111" spans="1:21" ht="30.75" customHeight="1">
      <c r="A2111" s="233"/>
      <c r="B2111" s="239"/>
      <c r="C2111" s="159">
        <v>11</v>
      </c>
      <c r="D2111" s="159" t="s">
        <v>743</v>
      </c>
      <c r="E2111" s="159" t="s">
        <v>21</v>
      </c>
      <c r="F2111" s="159"/>
      <c r="G2111" s="159" t="s">
        <v>133</v>
      </c>
      <c r="H2111" s="159"/>
      <c r="I2111" s="159"/>
      <c r="J2111" s="214"/>
      <c r="K2111" s="250"/>
      <c r="L2111" s="248"/>
      <c r="M2111" s="202"/>
      <c r="N2111" s="159">
        <v>12</v>
      </c>
      <c r="O2111" s="159"/>
      <c r="P2111" s="159" t="s">
        <v>21</v>
      </c>
      <c r="Q2111" s="159"/>
      <c r="R2111" s="159" t="s">
        <v>898</v>
      </c>
      <c r="S2111" s="159"/>
      <c r="T2111" s="159"/>
      <c r="U2111" s="214"/>
    </row>
    <row r="2112" spans="1:21" ht="28.5" customHeight="1">
      <c r="A2112" s="233"/>
      <c r="B2112" s="243"/>
      <c r="C2112" s="163">
        <v>12</v>
      </c>
      <c r="D2112" s="163" t="s">
        <v>1085</v>
      </c>
      <c r="E2112" s="163"/>
      <c r="F2112" s="163" t="s">
        <v>21</v>
      </c>
      <c r="G2112" s="155" t="s">
        <v>1086</v>
      </c>
      <c r="H2112" s="163" t="s">
        <v>32</v>
      </c>
      <c r="I2112" s="163">
        <v>1</v>
      </c>
      <c r="J2112" s="206">
        <v>3378008</v>
      </c>
      <c r="K2112" s="158">
        <f>I2112*J2112</f>
        <v>3378008</v>
      </c>
      <c r="L2112" s="248"/>
      <c r="M2112" s="202"/>
      <c r="N2112" s="163">
        <v>13</v>
      </c>
      <c r="O2112" s="163" t="s">
        <v>1085</v>
      </c>
      <c r="P2112" s="163"/>
      <c r="Q2112" s="163" t="s">
        <v>21</v>
      </c>
      <c r="R2112" s="155" t="s">
        <v>1087</v>
      </c>
      <c r="S2112" s="163" t="s">
        <v>32</v>
      </c>
      <c r="T2112" s="163">
        <v>1</v>
      </c>
      <c r="U2112" s="206">
        <v>2261000</v>
      </c>
    </row>
    <row r="2113" spans="1:21" ht="18" customHeight="1">
      <c r="A2113" s="233"/>
      <c r="B2113" s="239"/>
      <c r="C2113" s="629" t="s">
        <v>41</v>
      </c>
      <c r="D2113" s="630"/>
      <c r="E2113" s="630"/>
      <c r="F2113" s="630"/>
      <c r="G2113" s="630"/>
      <c r="H2113" s="631"/>
      <c r="I2113" s="161"/>
      <c r="J2113" s="206"/>
      <c r="K2113" s="255">
        <f>SUM(K2112)</f>
        <v>3378008</v>
      </c>
      <c r="L2113" s="248"/>
      <c r="M2113" s="202"/>
      <c r="N2113" s="629" t="s">
        <v>41</v>
      </c>
      <c r="O2113" s="630"/>
      <c r="P2113" s="630"/>
      <c r="Q2113" s="630"/>
      <c r="R2113" s="630"/>
      <c r="S2113" s="631"/>
      <c r="T2113" s="161"/>
      <c r="U2113" s="206"/>
    </row>
    <row r="2114" spans="1:21" ht="16.5" customHeight="1">
      <c r="A2114" s="233"/>
      <c r="B2114" s="239"/>
      <c r="C2114" s="632" t="s">
        <v>52</v>
      </c>
      <c r="D2114" s="633"/>
      <c r="E2114" s="633"/>
      <c r="F2114" s="633"/>
      <c r="G2114" s="633"/>
      <c r="H2114" s="633"/>
      <c r="I2114" s="633"/>
      <c r="J2114" s="634"/>
      <c r="K2114" s="256">
        <f>SUM(K2100+K2106+K2110+K2113)</f>
        <v>115168685</v>
      </c>
      <c r="L2114" s="248"/>
      <c r="M2114" s="202"/>
      <c r="N2114" s="632" t="s">
        <v>52</v>
      </c>
      <c r="O2114" s="633"/>
      <c r="P2114" s="633"/>
      <c r="Q2114" s="633"/>
      <c r="R2114" s="633"/>
      <c r="S2114" s="633"/>
      <c r="T2114" s="633"/>
      <c r="U2114" s="634"/>
    </row>
    <row r="2115" spans="1:21" ht="16.5" customHeight="1">
      <c r="A2115" s="233"/>
      <c r="B2115" s="239"/>
      <c r="C2115" s="257"/>
      <c r="D2115" s="257"/>
      <c r="E2115" s="257"/>
      <c r="F2115" s="257"/>
      <c r="G2115" s="257"/>
      <c r="H2115" s="257"/>
      <c r="I2115" s="257"/>
      <c r="J2115" s="257"/>
      <c r="K2115" s="258"/>
      <c r="L2115" s="248"/>
      <c r="M2115" s="202"/>
      <c r="N2115" s="257"/>
      <c r="O2115" s="257"/>
      <c r="P2115" s="257"/>
      <c r="Q2115" s="257"/>
      <c r="R2115" s="257"/>
      <c r="S2115" s="257"/>
      <c r="T2115" s="257"/>
      <c r="U2115" s="257"/>
    </row>
    <row r="2116" spans="1:21" ht="16.5" customHeight="1">
      <c r="A2116" s="233"/>
      <c r="B2116" s="247">
        <v>37</v>
      </c>
      <c r="C2116" s="647" t="s">
        <v>670</v>
      </c>
      <c r="D2116" s="633"/>
      <c r="E2116" s="633"/>
      <c r="F2116" s="633"/>
      <c r="G2116" s="633"/>
      <c r="H2116" s="633"/>
      <c r="I2116" s="633"/>
      <c r="J2116" s="633"/>
      <c r="K2116" s="633"/>
      <c r="L2116" s="248"/>
      <c r="M2116" s="202"/>
      <c r="N2116" s="257"/>
      <c r="O2116" s="257"/>
      <c r="P2116" s="257"/>
      <c r="Q2116" s="257"/>
      <c r="R2116" s="257"/>
      <c r="S2116" s="257"/>
      <c r="T2116" s="257"/>
      <c r="U2116" s="257"/>
    </row>
    <row r="2117" spans="1:21" ht="16.5" customHeight="1">
      <c r="A2117" s="233"/>
      <c r="B2117" s="239"/>
      <c r="C2117" s="644" t="s">
        <v>10</v>
      </c>
      <c r="D2117" s="645"/>
      <c r="E2117" s="645"/>
      <c r="F2117" s="645"/>
      <c r="G2117" s="645"/>
      <c r="H2117" s="645"/>
      <c r="I2117" s="645"/>
      <c r="J2117" s="645"/>
      <c r="K2117" s="646"/>
      <c r="L2117" s="248"/>
      <c r="M2117" s="202"/>
      <c r="N2117" s="257"/>
      <c r="O2117" s="257"/>
      <c r="P2117" s="257"/>
      <c r="Q2117" s="257"/>
      <c r="R2117" s="257"/>
      <c r="S2117" s="257"/>
      <c r="T2117" s="257"/>
      <c r="U2117" s="257"/>
    </row>
    <row r="2118" spans="1:21" ht="16.5" customHeight="1">
      <c r="A2118" s="233"/>
      <c r="B2118" s="239"/>
      <c r="C2118" s="641" t="s">
        <v>11</v>
      </c>
      <c r="D2118" s="635" t="s">
        <v>12</v>
      </c>
      <c r="E2118" s="637" t="s">
        <v>13</v>
      </c>
      <c r="F2118" s="638"/>
      <c r="G2118" s="641" t="s">
        <v>14</v>
      </c>
      <c r="H2118" s="635" t="s">
        <v>15</v>
      </c>
      <c r="I2118" s="635" t="s">
        <v>16</v>
      </c>
      <c r="J2118" s="643" t="s">
        <v>17</v>
      </c>
      <c r="K2118" s="648" t="s">
        <v>18</v>
      </c>
      <c r="L2118" s="248"/>
      <c r="M2118" s="202"/>
      <c r="N2118" s="257"/>
      <c r="O2118" s="257"/>
      <c r="P2118" s="257"/>
      <c r="Q2118" s="257"/>
      <c r="R2118" s="257"/>
      <c r="S2118" s="257"/>
      <c r="T2118" s="257"/>
      <c r="U2118" s="257"/>
    </row>
    <row r="2119" spans="1:21" ht="16.5" customHeight="1">
      <c r="A2119" s="233"/>
      <c r="B2119" s="239"/>
      <c r="C2119" s="642"/>
      <c r="D2119" s="636"/>
      <c r="E2119" s="154" t="s">
        <v>19</v>
      </c>
      <c r="F2119" s="154" t="s">
        <v>20</v>
      </c>
      <c r="G2119" s="642"/>
      <c r="H2119" s="636"/>
      <c r="I2119" s="636"/>
      <c r="J2119" s="636"/>
      <c r="K2119" s="649"/>
      <c r="L2119" s="248"/>
      <c r="M2119" s="202"/>
      <c r="N2119" s="257"/>
      <c r="O2119" s="257"/>
      <c r="P2119" s="257"/>
      <c r="Q2119" s="257"/>
      <c r="R2119" s="257"/>
      <c r="S2119" s="257"/>
      <c r="T2119" s="257"/>
      <c r="U2119" s="257"/>
    </row>
    <row r="2120" spans="1:21" ht="16.5" customHeight="1">
      <c r="A2120" s="233"/>
      <c r="B2120" s="239"/>
      <c r="C2120" s="159">
        <v>1</v>
      </c>
      <c r="D2120" s="159">
        <v>5</v>
      </c>
      <c r="E2120" s="159" t="s">
        <v>21</v>
      </c>
      <c r="F2120" s="159"/>
      <c r="G2120" s="159" t="s">
        <v>708</v>
      </c>
      <c r="H2120" s="159"/>
      <c r="I2120" s="159"/>
      <c r="J2120" s="159"/>
      <c r="K2120" s="250"/>
      <c r="L2120" s="248"/>
      <c r="M2120" s="202"/>
      <c r="N2120" s="257"/>
      <c r="O2120" s="257"/>
      <c r="P2120" s="257"/>
      <c r="Q2120" s="257"/>
      <c r="R2120" s="257"/>
      <c r="S2120" s="257"/>
      <c r="T2120" s="257"/>
      <c r="U2120" s="257"/>
    </row>
    <row r="2121" spans="1:21" ht="23.25" customHeight="1">
      <c r="A2121" s="233"/>
      <c r="B2121" s="239"/>
      <c r="C2121" s="163">
        <v>2</v>
      </c>
      <c r="D2121" s="163" t="s">
        <v>1088</v>
      </c>
      <c r="E2121" s="163"/>
      <c r="F2121" s="163" t="s">
        <v>21</v>
      </c>
      <c r="G2121" s="155" t="s">
        <v>1089</v>
      </c>
      <c r="H2121" s="163" t="s">
        <v>32</v>
      </c>
      <c r="I2121" s="163">
        <v>5</v>
      </c>
      <c r="J2121" s="206">
        <v>1128602</v>
      </c>
      <c r="K2121" s="158">
        <f>I2121*J2121</f>
        <v>5643010</v>
      </c>
      <c r="L2121" s="248"/>
      <c r="M2121" s="202"/>
      <c r="N2121" s="257"/>
      <c r="O2121" s="257"/>
      <c r="P2121" s="257"/>
      <c r="Q2121" s="257"/>
      <c r="R2121" s="257"/>
      <c r="S2121" s="257"/>
      <c r="T2121" s="257"/>
      <c r="U2121" s="257"/>
    </row>
    <row r="2122" spans="1:21" ht="16.5" customHeight="1">
      <c r="A2122" s="233"/>
      <c r="B2122" s="239"/>
      <c r="C2122" s="629" t="s">
        <v>41</v>
      </c>
      <c r="D2122" s="630"/>
      <c r="E2122" s="630"/>
      <c r="F2122" s="630"/>
      <c r="G2122" s="630"/>
      <c r="H2122" s="631"/>
      <c r="I2122" s="163"/>
      <c r="J2122" s="163"/>
      <c r="K2122" s="255">
        <f t="shared" ref="K2122:K2123" si="197">SUM(K2121)</f>
        <v>5643010</v>
      </c>
      <c r="L2122" s="248"/>
      <c r="M2122" s="202"/>
      <c r="N2122" s="257"/>
      <c r="O2122" s="257"/>
      <c r="P2122" s="257"/>
      <c r="Q2122" s="257"/>
      <c r="R2122" s="257"/>
      <c r="S2122" s="257"/>
      <c r="T2122" s="257"/>
      <c r="U2122" s="257"/>
    </row>
    <row r="2123" spans="1:21" ht="16.5" customHeight="1">
      <c r="A2123" s="233"/>
      <c r="B2123" s="239"/>
      <c r="C2123" s="632" t="s">
        <v>42</v>
      </c>
      <c r="D2123" s="633"/>
      <c r="E2123" s="633"/>
      <c r="F2123" s="633"/>
      <c r="G2123" s="633"/>
      <c r="H2123" s="633"/>
      <c r="I2123" s="633"/>
      <c r="J2123" s="634"/>
      <c r="K2123" s="256">
        <f t="shared" si="197"/>
        <v>5643010</v>
      </c>
      <c r="L2123" s="248"/>
      <c r="M2123" s="202"/>
      <c r="N2123" s="257"/>
      <c r="O2123" s="257"/>
      <c r="P2123" s="257"/>
      <c r="Q2123" s="257"/>
      <c r="R2123" s="257"/>
      <c r="S2123" s="257"/>
      <c r="T2123" s="257"/>
      <c r="U2123" s="257"/>
    </row>
    <row r="2124" spans="1:21" ht="16.5" customHeight="1">
      <c r="A2124" s="233"/>
      <c r="B2124" s="239"/>
      <c r="C2124" s="257"/>
      <c r="D2124" s="257"/>
      <c r="E2124" s="257"/>
      <c r="F2124" s="257"/>
      <c r="G2124" s="257"/>
      <c r="H2124" s="257"/>
      <c r="I2124" s="257"/>
      <c r="J2124" s="257"/>
      <c r="K2124" s="258"/>
      <c r="L2124" s="248"/>
      <c r="M2124" s="202"/>
      <c r="N2124" s="257"/>
      <c r="O2124" s="257"/>
      <c r="P2124" s="257"/>
      <c r="Q2124" s="257"/>
      <c r="R2124" s="257"/>
      <c r="S2124" s="257"/>
      <c r="T2124" s="257"/>
      <c r="U2124" s="257"/>
    </row>
    <row r="2125" spans="1:21" ht="18" customHeight="1">
      <c r="A2125" s="233"/>
      <c r="B2125" s="239"/>
      <c r="C2125" s="693" t="s">
        <v>1090</v>
      </c>
      <c r="D2125" s="683"/>
      <c r="E2125" s="683"/>
      <c r="F2125" s="683"/>
      <c r="G2125" s="683"/>
      <c r="H2125" s="683"/>
      <c r="I2125" s="683"/>
      <c r="J2125" s="683"/>
      <c r="K2125" s="684"/>
      <c r="L2125" s="248"/>
      <c r="M2125" s="202"/>
      <c r="N2125" s="693" t="s">
        <v>1090</v>
      </c>
      <c r="O2125" s="683"/>
      <c r="P2125" s="683"/>
      <c r="Q2125" s="683"/>
      <c r="R2125" s="683"/>
      <c r="S2125" s="683"/>
      <c r="T2125" s="683"/>
      <c r="U2125" s="684"/>
    </row>
    <row r="2126" spans="1:21" ht="18" customHeight="1">
      <c r="A2126" s="233"/>
      <c r="B2126" s="239"/>
      <c r="C2126" s="687"/>
      <c r="D2126" s="688"/>
      <c r="E2126" s="688"/>
      <c r="F2126" s="688"/>
      <c r="G2126" s="688"/>
      <c r="H2126" s="688"/>
      <c r="I2126" s="688"/>
      <c r="J2126" s="688"/>
      <c r="K2126" s="689"/>
      <c r="L2126" s="248"/>
      <c r="M2126" s="202"/>
      <c r="N2126" s="687"/>
      <c r="O2126" s="688"/>
      <c r="P2126" s="688"/>
      <c r="Q2126" s="688"/>
      <c r="R2126" s="688"/>
      <c r="S2126" s="688"/>
      <c r="T2126" s="688"/>
      <c r="U2126" s="689"/>
    </row>
    <row r="2127" spans="1:21" ht="16.5" customHeight="1">
      <c r="A2127" s="233"/>
      <c r="B2127" s="239"/>
      <c r="C2127" s="257"/>
      <c r="D2127" s="257"/>
      <c r="E2127" s="257"/>
      <c r="F2127" s="257"/>
      <c r="G2127" s="257"/>
      <c r="H2127" s="257"/>
      <c r="I2127" s="257"/>
      <c r="J2127" s="257"/>
      <c r="K2127" s="258"/>
      <c r="L2127" s="248"/>
      <c r="M2127" s="202"/>
      <c r="N2127" s="257"/>
      <c r="O2127" s="257"/>
      <c r="P2127" s="257"/>
      <c r="Q2127" s="257"/>
      <c r="R2127" s="257"/>
      <c r="S2127" s="257"/>
      <c r="T2127" s="257"/>
      <c r="U2127" s="257"/>
    </row>
    <row r="2128" spans="1:21" ht="21.75" customHeight="1">
      <c r="A2128" s="233"/>
      <c r="B2128" s="247">
        <v>38</v>
      </c>
      <c r="C2128" s="647" t="s">
        <v>1091</v>
      </c>
      <c r="D2128" s="633"/>
      <c r="E2128" s="633"/>
      <c r="F2128" s="633"/>
      <c r="G2128" s="633"/>
      <c r="H2128" s="633"/>
      <c r="I2128" s="633"/>
      <c r="J2128" s="633"/>
      <c r="K2128" s="633"/>
      <c r="L2128" s="248"/>
      <c r="M2128" s="202"/>
      <c r="N2128" s="647" t="s">
        <v>1091</v>
      </c>
      <c r="O2128" s="633"/>
      <c r="P2128" s="633"/>
      <c r="Q2128" s="633"/>
      <c r="R2128" s="633"/>
      <c r="S2128" s="633"/>
      <c r="T2128" s="633"/>
      <c r="U2128" s="633"/>
    </row>
    <row r="2129" spans="1:21" ht="16.5" customHeight="1">
      <c r="A2129" s="233"/>
      <c r="B2129" s="239"/>
      <c r="C2129" s="644" t="s">
        <v>10</v>
      </c>
      <c r="D2129" s="645"/>
      <c r="E2129" s="645"/>
      <c r="F2129" s="645"/>
      <c r="G2129" s="645"/>
      <c r="H2129" s="645"/>
      <c r="I2129" s="645"/>
      <c r="J2129" s="645"/>
      <c r="K2129" s="646"/>
      <c r="L2129" s="248"/>
      <c r="M2129" s="202"/>
      <c r="N2129" s="644" t="s">
        <v>10</v>
      </c>
      <c r="O2129" s="645"/>
      <c r="P2129" s="645"/>
      <c r="Q2129" s="645"/>
      <c r="R2129" s="645"/>
      <c r="S2129" s="645"/>
      <c r="T2129" s="645"/>
      <c r="U2129" s="646"/>
    </row>
    <row r="2130" spans="1:21" ht="16.5" customHeight="1">
      <c r="A2130" s="233"/>
      <c r="B2130" s="239"/>
      <c r="C2130" s="641" t="s">
        <v>11</v>
      </c>
      <c r="D2130" s="635" t="s">
        <v>12</v>
      </c>
      <c r="E2130" s="637" t="s">
        <v>13</v>
      </c>
      <c r="F2130" s="638"/>
      <c r="G2130" s="641" t="s">
        <v>14</v>
      </c>
      <c r="H2130" s="635" t="s">
        <v>15</v>
      </c>
      <c r="I2130" s="635" t="s">
        <v>16</v>
      </c>
      <c r="J2130" s="643" t="s">
        <v>17</v>
      </c>
      <c r="K2130" s="648" t="s">
        <v>18</v>
      </c>
      <c r="L2130" s="248"/>
      <c r="M2130" s="202"/>
      <c r="N2130" s="641" t="s">
        <v>11</v>
      </c>
      <c r="O2130" s="635" t="s">
        <v>12</v>
      </c>
      <c r="P2130" s="637" t="s">
        <v>13</v>
      </c>
      <c r="Q2130" s="638"/>
      <c r="R2130" s="641" t="s">
        <v>14</v>
      </c>
      <c r="S2130" s="635" t="s">
        <v>15</v>
      </c>
      <c r="T2130" s="635" t="s">
        <v>16</v>
      </c>
      <c r="U2130" s="643" t="s">
        <v>17</v>
      </c>
    </row>
    <row r="2131" spans="1:21" ht="16.5" customHeight="1">
      <c r="A2131" s="233"/>
      <c r="B2131" s="239"/>
      <c r="C2131" s="642"/>
      <c r="D2131" s="636"/>
      <c r="E2131" s="154" t="s">
        <v>19</v>
      </c>
      <c r="F2131" s="154" t="s">
        <v>20</v>
      </c>
      <c r="G2131" s="642"/>
      <c r="H2131" s="636"/>
      <c r="I2131" s="636"/>
      <c r="J2131" s="636"/>
      <c r="K2131" s="649"/>
      <c r="L2131" s="248"/>
      <c r="M2131" s="202"/>
      <c r="N2131" s="642"/>
      <c r="O2131" s="636"/>
      <c r="P2131" s="154" t="s">
        <v>19</v>
      </c>
      <c r="Q2131" s="154" t="s">
        <v>20</v>
      </c>
      <c r="R2131" s="642"/>
      <c r="S2131" s="636"/>
      <c r="T2131" s="636"/>
      <c r="U2131" s="636"/>
    </row>
    <row r="2132" spans="1:21" ht="16.5" customHeight="1">
      <c r="A2132" s="233"/>
      <c r="B2132" s="239"/>
      <c r="C2132" s="324">
        <v>1</v>
      </c>
      <c r="D2132" s="357">
        <v>1</v>
      </c>
      <c r="E2132" s="159" t="s">
        <v>21</v>
      </c>
      <c r="F2132" s="159"/>
      <c r="G2132" s="159" t="s">
        <v>1091</v>
      </c>
      <c r="H2132" s="159"/>
      <c r="I2132" s="159"/>
      <c r="J2132" s="159"/>
      <c r="K2132" s="250"/>
      <c r="L2132" s="248"/>
      <c r="M2132" s="202"/>
      <c r="N2132" s="324">
        <v>1</v>
      </c>
      <c r="O2132" s="357">
        <v>1</v>
      </c>
      <c r="P2132" s="159" t="s">
        <v>21</v>
      </c>
      <c r="Q2132" s="159"/>
      <c r="R2132" s="159" t="s">
        <v>1091</v>
      </c>
      <c r="S2132" s="159"/>
      <c r="T2132" s="159"/>
      <c r="U2132" s="159"/>
    </row>
    <row r="2133" spans="1:21" ht="26.25" customHeight="1">
      <c r="A2133" s="233"/>
      <c r="B2133" s="239"/>
      <c r="C2133" s="220">
        <v>2</v>
      </c>
      <c r="D2133" s="325">
        <v>1.1000000000000001</v>
      </c>
      <c r="E2133" s="163"/>
      <c r="F2133" s="163" t="s">
        <v>21</v>
      </c>
      <c r="G2133" s="155" t="s">
        <v>1092</v>
      </c>
      <c r="H2133" s="163" t="s">
        <v>1093</v>
      </c>
      <c r="I2133" s="163">
        <v>1</v>
      </c>
      <c r="J2133" s="206">
        <v>19425000</v>
      </c>
      <c r="K2133" s="218">
        <f>+I2133*J2133</f>
        <v>19425000</v>
      </c>
      <c r="L2133" s="248"/>
      <c r="M2133" s="202"/>
      <c r="N2133" s="220">
        <v>2</v>
      </c>
      <c r="O2133" s="325">
        <v>1.1000000000000001</v>
      </c>
      <c r="P2133" s="163"/>
      <c r="Q2133" s="163" t="s">
        <v>21</v>
      </c>
      <c r="R2133" s="155" t="s">
        <v>1092</v>
      </c>
      <c r="S2133" s="163" t="s">
        <v>1093</v>
      </c>
      <c r="T2133" s="164">
        <v>1</v>
      </c>
      <c r="U2133" s="167" t="s">
        <v>1094</v>
      </c>
    </row>
    <row r="2134" spans="1:21" ht="26.25" customHeight="1">
      <c r="A2134" s="233"/>
      <c r="B2134" s="239"/>
      <c r="C2134" s="163">
        <v>3</v>
      </c>
      <c r="D2134" s="325">
        <v>1.2</v>
      </c>
      <c r="E2134" s="163"/>
      <c r="F2134" s="163" t="s">
        <v>21</v>
      </c>
      <c r="G2134" s="155" t="s">
        <v>1095</v>
      </c>
      <c r="H2134" s="163" t="s">
        <v>1093</v>
      </c>
      <c r="I2134" s="164">
        <v>1</v>
      </c>
      <c r="J2134" s="167">
        <v>32611950</v>
      </c>
      <c r="K2134" s="218">
        <f t="shared" ref="K2134:K2139" si="198">I2134*J2134</f>
        <v>32611950</v>
      </c>
      <c r="L2134" s="248" t="s">
        <v>1096</v>
      </c>
      <c r="M2134" s="202"/>
      <c r="N2134" s="163">
        <v>3</v>
      </c>
      <c r="O2134" s="325">
        <v>1.2</v>
      </c>
      <c r="P2134" s="163"/>
      <c r="Q2134" s="163" t="s">
        <v>21</v>
      </c>
      <c r="R2134" s="155" t="s">
        <v>1095</v>
      </c>
      <c r="S2134" s="163" t="s">
        <v>1093</v>
      </c>
      <c r="T2134" s="164">
        <v>1</v>
      </c>
      <c r="U2134" s="167" t="s">
        <v>1096</v>
      </c>
    </row>
    <row r="2135" spans="1:21" ht="26.25" customHeight="1">
      <c r="A2135" s="233"/>
      <c r="B2135" s="239"/>
      <c r="C2135" s="163">
        <v>4</v>
      </c>
      <c r="D2135" s="325">
        <v>1.3</v>
      </c>
      <c r="E2135" s="163"/>
      <c r="F2135" s="163" t="s">
        <v>21</v>
      </c>
      <c r="G2135" s="155" t="s">
        <v>1097</v>
      </c>
      <c r="H2135" s="163" t="s">
        <v>1093</v>
      </c>
      <c r="I2135" s="164">
        <v>1</v>
      </c>
      <c r="J2135" s="167">
        <v>2374050</v>
      </c>
      <c r="K2135" s="166">
        <f t="shared" si="198"/>
        <v>2374050</v>
      </c>
      <c r="L2135" s="248" t="s">
        <v>1098</v>
      </c>
      <c r="M2135" s="202"/>
      <c r="N2135" s="163">
        <v>4</v>
      </c>
      <c r="O2135" s="325">
        <v>1.3</v>
      </c>
      <c r="P2135" s="163"/>
      <c r="Q2135" s="163" t="s">
        <v>21</v>
      </c>
      <c r="R2135" s="155" t="s">
        <v>1097</v>
      </c>
      <c r="S2135" s="163" t="s">
        <v>1093</v>
      </c>
      <c r="T2135" s="164">
        <v>1</v>
      </c>
      <c r="U2135" s="167" t="s">
        <v>1098</v>
      </c>
    </row>
    <row r="2136" spans="1:21" ht="26.25" customHeight="1">
      <c r="A2136" s="233"/>
      <c r="B2136" s="239"/>
      <c r="C2136" s="163">
        <v>5</v>
      </c>
      <c r="D2136" s="325">
        <v>1.4</v>
      </c>
      <c r="E2136" s="163"/>
      <c r="F2136" s="163" t="s">
        <v>21</v>
      </c>
      <c r="G2136" s="155" t="s">
        <v>1099</v>
      </c>
      <c r="H2136" s="163" t="s">
        <v>1093</v>
      </c>
      <c r="I2136" s="164">
        <v>1</v>
      </c>
      <c r="J2136" s="167">
        <v>12120150</v>
      </c>
      <c r="K2136" s="166">
        <f t="shared" si="198"/>
        <v>12120150</v>
      </c>
      <c r="L2136" s="248" t="s">
        <v>1100</v>
      </c>
      <c r="M2136" s="202"/>
      <c r="N2136" s="163">
        <v>5</v>
      </c>
      <c r="O2136" s="325">
        <v>1.4</v>
      </c>
      <c r="P2136" s="163"/>
      <c r="Q2136" s="163" t="s">
        <v>21</v>
      </c>
      <c r="R2136" s="155" t="s">
        <v>1099</v>
      </c>
      <c r="S2136" s="163" t="s">
        <v>1093</v>
      </c>
      <c r="T2136" s="164">
        <v>1</v>
      </c>
      <c r="U2136" s="167" t="s">
        <v>1100</v>
      </c>
    </row>
    <row r="2137" spans="1:21" ht="26.25" customHeight="1">
      <c r="A2137" s="233"/>
      <c r="B2137" s="239"/>
      <c r="C2137" s="163">
        <v>6</v>
      </c>
      <c r="D2137" s="325">
        <v>1.5</v>
      </c>
      <c r="E2137" s="163"/>
      <c r="F2137" s="163" t="s">
        <v>21</v>
      </c>
      <c r="G2137" s="155" t="s">
        <v>1101</v>
      </c>
      <c r="H2137" s="163" t="s">
        <v>1093</v>
      </c>
      <c r="I2137" s="164">
        <v>1</v>
      </c>
      <c r="J2137" s="167">
        <v>3998400</v>
      </c>
      <c r="K2137" s="166">
        <f t="shared" si="198"/>
        <v>3998400</v>
      </c>
      <c r="L2137" s="248" t="s">
        <v>1102</v>
      </c>
      <c r="M2137" s="202"/>
      <c r="N2137" s="163">
        <v>6</v>
      </c>
      <c r="O2137" s="325">
        <v>1.5</v>
      </c>
      <c r="P2137" s="163"/>
      <c r="Q2137" s="163" t="s">
        <v>21</v>
      </c>
      <c r="R2137" s="155" t="s">
        <v>1101</v>
      </c>
      <c r="S2137" s="163" t="s">
        <v>1093</v>
      </c>
      <c r="T2137" s="164">
        <v>1</v>
      </c>
      <c r="U2137" s="167" t="s">
        <v>1102</v>
      </c>
    </row>
    <row r="2138" spans="1:21" ht="26.25" customHeight="1">
      <c r="A2138" s="233"/>
      <c r="B2138" s="239"/>
      <c r="C2138" s="163">
        <v>7</v>
      </c>
      <c r="D2138" s="325">
        <v>1.6</v>
      </c>
      <c r="E2138" s="163"/>
      <c r="F2138" s="163" t="s">
        <v>21</v>
      </c>
      <c r="G2138" s="155" t="s">
        <v>1103</v>
      </c>
      <c r="H2138" s="163" t="s">
        <v>1093</v>
      </c>
      <c r="I2138" s="164">
        <v>1</v>
      </c>
      <c r="J2138" s="167">
        <v>15435000</v>
      </c>
      <c r="K2138" s="166">
        <f t="shared" si="198"/>
        <v>15435000</v>
      </c>
      <c r="L2138" s="248" t="s">
        <v>1104</v>
      </c>
      <c r="M2138" s="202"/>
      <c r="N2138" s="163">
        <v>7</v>
      </c>
      <c r="O2138" s="325">
        <v>1.6</v>
      </c>
      <c r="P2138" s="163"/>
      <c r="Q2138" s="163" t="s">
        <v>21</v>
      </c>
      <c r="R2138" s="155" t="s">
        <v>1103</v>
      </c>
      <c r="S2138" s="163" t="s">
        <v>1093</v>
      </c>
      <c r="T2138" s="164">
        <v>1</v>
      </c>
      <c r="U2138" s="167" t="s">
        <v>1104</v>
      </c>
    </row>
    <row r="2139" spans="1:21" ht="26.25" customHeight="1">
      <c r="A2139" s="233"/>
      <c r="B2139" s="239"/>
      <c r="C2139" s="163">
        <v>8</v>
      </c>
      <c r="D2139" s="325">
        <v>1.7</v>
      </c>
      <c r="E2139" s="163"/>
      <c r="F2139" s="163" t="s">
        <v>21</v>
      </c>
      <c r="G2139" s="155" t="s">
        <v>1105</v>
      </c>
      <c r="H2139" s="163" t="s">
        <v>1093</v>
      </c>
      <c r="I2139" s="164">
        <v>1</v>
      </c>
      <c r="J2139" s="167">
        <v>5622750</v>
      </c>
      <c r="K2139" s="166">
        <f t="shared" si="198"/>
        <v>5622750</v>
      </c>
      <c r="L2139" s="248" t="s">
        <v>1106</v>
      </c>
      <c r="M2139" s="202"/>
      <c r="N2139" s="163">
        <v>8</v>
      </c>
      <c r="O2139" s="325">
        <v>1.7</v>
      </c>
      <c r="P2139" s="163"/>
      <c r="Q2139" s="163" t="s">
        <v>21</v>
      </c>
      <c r="R2139" s="155" t="s">
        <v>1105</v>
      </c>
      <c r="S2139" s="163" t="s">
        <v>1093</v>
      </c>
      <c r="T2139" s="164">
        <v>1</v>
      </c>
      <c r="U2139" s="167" t="s">
        <v>1106</v>
      </c>
    </row>
    <row r="2140" spans="1:21" ht="16.5" customHeight="1">
      <c r="A2140" s="233"/>
      <c r="B2140" s="239"/>
      <c r="C2140" s="629" t="s">
        <v>41</v>
      </c>
      <c r="D2140" s="630"/>
      <c r="E2140" s="630"/>
      <c r="F2140" s="630"/>
      <c r="G2140" s="630"/>
      <c r="H2140" s="631"/>
      <c r="I2140" s="163"/>
      <c r="J2140" s="163"/>
      <c r="K2140" s="255">
        <f>SUM(K2133:K2139)</f>
        <v>91587300</v>
      </c>
      <c r="L2140" s="248"/>
      <c r="M2140" s="202"/>
      <c r="N2140" s="629" t="s">
        <v>41</v>
      </c>
      <c r="O2140" s="630"/>
      <c r="P2140" s="630"/>
      <c r="Q2140" s="630"/>
      <c r="R2140" s="630"/>
      <c r="S2140" s="631"/>
      <c r="T2140" s="163"/>
      <c r="U2140" s="163"/>
    </row>
    <row r="2141" spans="1:21" ht="16.5" customHeight="1">
      <c r="A2141" s="233"/>
      <c r="B2141" s="239"/>
      <c r="C2141" s="644" t="s">
        <v>180</v>
      </c>
      <c r="D2141" s="645"/>
      <c r="E2141" s="645"/>
      <c r="F2141" s="645"/>
      <c r="G2141" s="645"/>
      <c r="H2141" s="645"/>
      <c r="I2141" s="645"/>
      <c r="J2141" s="681"/>
      <c r="K2141" s="256">
        <f>SUM(K2140)</f>
        <v>91587300</v>
      </c>
      <c r="L2141" s="248"/>
      <c r="M2141" s="202"/>
      <c r="N2141" s="644" t="s">
        <v>180</v>
      </c>
      <c r="O2141" s="645"/>
      <c r="P2141" s="645"/>
      <c r="Q2141" s="645"/>
      <c r="R2141" s="645"/>
      <c r="S2141" s="645"/>
      <c r="T2141" s="645"/>
      <c r="U2141" s="681"/>
    </row>
    <row r="2142" spans="1:21" ht="16.5" customHeight="1">
      <c r="A2142" s="233"/>
      <c r="B2142" s="239"/>
      <c r="C2142" s="257"/>
      <c r="D2142" s="257"/>
      <c r="E2142" s="257"/>
      <c r="F2142" s="257"/>
      <c r="G2142" s="257"/>
      <c r="H2142" s="257"/>
      <c r="I2142" s="257"/>
      <c r="J2142" s="257"/>
      <c r="K2142" s="258"/>
      <c r="L2142" s="248"/>
      <c r="M2142" s="202"/>
      <c r="N2142" s="257"/>
      <c r="O2142" s="257"/>
      <c r="P2142" s="257"/>
      <c r="Q2142" s="257"/>
      <c r="R2142" s="257"/>
      <c r="S2142" s="257"/>
      <c r="T2142" s="257"/>
      <c r="U2142" s="257"/>
    </row>
    <row r="2143" spans="1:21" ht="18.75" customHeight="1">
      <c r="A2143" s="233"/>
      <c r="B2143" s="247">
        <v>39</v>
      </c>
      <c r="C2143" s="647" t="s">
        <v>1107</v>
      </c>
      <c r="D2143" s="633"/>
      <c r="E2143" s="633"/>
      <c r="F2143" s="633"/>
      <c r="G2143" s="633"/>
      <c r="H2143" s="633"/>
      <c r="I2143" s="633"/>
      <c r="J2143" s="633"/>
      <c r="K2143" s="633"/>
      <c r="L2143" s="248"/>
      <c r="M2143" s="202"/>
      <c r="N2143" s="647" t="s">
        <v>1107</v>
      </c>
      <c r="O2143" s="633"/>
      <c r="P2143" s="633"/>
      <c r="Q2143" s="633"/>
      <c r="R2143" s="633"/>
      <c r="S2143" s="633"/>
      <c r="T2143" s="633"/>
      <c r="U2143" s="633"/>
    </row>
    <row r="2144" spans="1:21" ht="16.5" customHeight="1">
      <c r="A2144" s="233"/>
      <c r="B2144" s="239"/>
      <c r="C2144" s="644" t="s">
        <v>10</v>
      </c>
      <c r="D2144" s="645"/>
      <c r="E2144" s="645"/>
      <c r="F2144" s="645"/>
      <c r="G2144" s="645"/>
      <c r="H2144" s="645"/>
      <c r="I2144" s="645"/>
      <c r="J2144" s="645"/>
      <c r="K2144" s="646"/>
      <c r="L2144" s="248"/>
      <c r="M2144" s="202"/>
      <c r="N2144" s="644" t="s">
        <v>10</v>
      </c>
      <c r="O2144" s="645"/>
      <c r="P2144" s="645"/>
      <c r="Q2144" s="645"/>
      <c r="R2144" s="645"/>
      <c r="S2144" s="645"/>
      <c r="T2144" s="645"/>
      <c r="U2144" s="646"/>
    </row>
    <row r="2145" spans="1:21" ht="16.5" customHeight="1">
      <c r="A2145" s="233"/>
      <c r="B2145" s="239"/>
      <c r="C2145" s="641" t="s">
        <v>11</v>
      </c>
      <c r="D2145" s="635" t="s">
        <v>12</v>
      </c>
      <c r="E2145" s="637" t="s">
        <v>13</v>
      </c>
      <c r="F2145" s="638"/>
      <c r="G2145" s="641" t="s">
        <v>14</v>
      </c>
      <c r="H2145" s="635" t="s">
        <v>15</v>
      </c>
      <c r="I2145" s="635" t="s">
        <v>16</v>
      </c>
      <c r="J2145" s="643" t="s">
        <v>17</v>
      </c>
      <c r="K2145" s="648" t="s">
        <v>18</v>
      </c>
      <c r="L2145" s="248"/>
      <c r="M2145" s="202"/>
      <c r="N2145" s="641" t="s">
        <v>11</v>
      </c>
      <c r="O2145" s="635" t="s">
        <v>12</v>
      </c>
      <c r="P2145" s="637" t="s">
        <v>13</v>
      </c>
      <c r="Q2145" s="638"/>
      <c r="R2145" s="641" t="s">
        <v>14</v>
      </c>
      <c r="S2145" s="635" t="s">
        <v>15</v>
      </c>
      <c r="T2145" s="635" t="s">
        <v>16</v>
      </c>
      <c r="U2145" s="643" t="s">
        <v>17</v>
      </c>
    </row>
    <row r="2146" spans="1:21" ht="16.5" customHeight="1">
      <c r="A2146" s="233"/>
      <c r="B2146" s="239"/>
      <c r="C2146" s="642"/>
      <c r="D2146" s="636"/>
      <c r="E2146" s="154" t="s">
        <v>19</v>
      </c>
      <c r="F2146" s="154" t="s">
        <v>20</v>
      </c>
      <c r="G2146" s="642"/>
      <c r="H2146" s="636"/>
      <c r="I2146" s="636"/>
      <c r="J2146" s="636"/>
      <c r="K2146" s="649"/>
      <c r="L2146" s="248"/>
      <c r="M2146" s="202"/>
      <c r="N2146" s="642"/>
      <c r="O2146" s="636"/>
      <c r="P2146" s="154" t="s">
        <v>19</v>
      </c>
      <c r="Q2146" s="154" t="s">
        <v>20</v>
      </c>
      <c r="R2146" s="642"/>
      <c r="S2146" s="636"/>
      <c r="T2146" s="636"/>
      <c r="U2146" s="636"/>
    </row>
    <row r="2147" spans="1:21" ht="16.5" customHeight="1">
      <c r="A2147" s="233"/>
      <c r="B2147" s="239"/>
      <c r="C2147" s="324">
        <v>1</v>
      </c>
      <c r="D2147" s="357">
        <v>2</v>
      </c>
      <c r="E2147" s="159" t="s">
        <v>21</v>
      </c>
      <c r="F2147" s="159"/>
      <c r="G2147" s="159" t="s">
        <v>1107</v>
      </c>
      <c r="H2147" s="159"/>
      <c r="I2147" s="159"/>
      <c r="J2147" s="159"/>
      <c r="K2147" s="250"/>
      <c r="L2147" s="248"/>
      <c r="M2147" s="202"/>
      <c r="N2147" s="324">
        <v>1</v>
      </c>
      <c r="O2147" s="357">
        <v>2</v>
      </c>
      <c r="P2147" s="159" t="s">
        <v>21</v>
      </c>
      <c r="Q2147" s="159"/>
      <c r="R2147" s="159" t="s">
        <v>1107</v>
      </c>
      <c r="S2147" s="159"/>
      <c r="T2147" s="159"/>
      <c r="U2147" s="159"/>
    </row>
    <row r="2148" spans="1:21" ht="27.75" customHeight="1">
      <c r="A2148" s="233"/>
      <c r="B2148" s="239"/>
      <c r="C2148" s="220">
        <v>2</v>
      </c>
      <c r="D2148" s="325">
        <v>2.1</v>
      </c>
      <c r="E2148" s="163"/>
      <c r="F2148" s="163" t="s">
        <v>21</v>
      </c>
      <c r="G2148" s="155" t="s">
        <v>1108</v>
      </c>
      <c r="H2148" s="163" t="s">
        <v>1093</v>
      </c>
      <c r="I2148" s="164">
        <v>1</v>
      </c>
      <c r="J2148" s="219">
        <v>10620750</v>
      </c>
      <c r="K2148" s="220">
        <f>+I2148*J2148</f>
        <v>10620750</v>
      </c>
      <c r="L2148" s="248"/>
      <c r="M2148" s="202"/>
      <c r="N2148" s="220">
        <v>2</v>
      </c>
      <c r="O2148" s="325">
        <v>2.1</v>
      </c>
      <c r="P2148" s="163"/>
      <c r="Q2148" s="163" t="s">
        <v>21</v>
      </c>
      <c r="R2148" s="155" t="s">
        <v>1108</v>
      </c>
      <c r="S2148" s="163" t="s">
        <v>1093</v>
      </c>
      <c r="T2148" s="164">
        <v>1</v>
      </c>
      <c r="U2148" s="167" t="s">
        <v>1109</v>
      </c>
    </row>
    <row r="2149" spans="1:21" ht="27.75" customHeight="1">
      <c r="A2149" s="233"/>
      <c r="B2149" s="239"/>
      <c r="C2149" s="163">
        <v>3</v>
      </c>
      <c r="D2149" s="325">
        <v>2.2000000000000002</v>
      </c>
      <c r="E2149" s="163"/>
      <c r="F2149" s="163" t="s">
        <v>21</v>
      </c>
      <c r="G2149" s="155" t="s">
        <v>1110</v>
      </c>
      <c r="H2149" s="163" t="s">
        <v>1093</v>
      </c>
      <c r="I2149" s="164">
        <v>1</v>
      </c>
      <c r="J2149" s="219">
        <v>14619150</v>
      </c>
      <c r="K2149" s="166">
        <f t="shared" ref="K2149:K2154" si="199">I2149*J2149</f>
        <v>14619150</v>
      </c>
      <c r="L2149" s="248"/>
      <c r="M2149" s="202"/>
      <c r="N2149" s="163">
        <v>3</v>
      </c>
      <c r="O2149" s="325">
        <v>2.2000000000000002</v>
      </c>
      <c r="P2149" s="163"/>
      <c r="Q2149" s="163" t="s">
        <v>21</v>
      </c>
      <c r="R2149" s="155" t="s">
        <v>1110</v>
      </c>
      <c r="S2149" s="163" t="s">
        <v>1093</v>
      </c>
      <c r="T2149" s="164">
        <v>1</v>
      </c>
      <c r="U2149" s="167" t="s">
        <v>1111</v>
      </c>
    </row>
    <row r="2150" spans="1:21" ht="27.75" customHeight="1">
      <c r="A2150" s="233"/>
      <c r="B2150" s="239"/>
      <c r="C2150" s="163">
        <v>4</v>
      </c>
      <c r="D2150" s="325">
        <v>2.2999999999999998</v>
      </c>
      <c r="E2150" s="163"/>
      <c r="F2150" s="163" t="s">
        <v>21</v>
      </c>
      <c r="G2150" s="155" t="s">
        <v>1112</v>
      </c>
      <c r="H2150" s="163" t="s">
        <v>1093</v>
      </c>
      <c r="I2150" s="164">
        <v>1</v>
      </c>
      <c r="J2150" s="219">
        <v>7122150</v>
      </c>
      <c r="K2150" s="166">
        <f t="shared" si="199"/>
        <v>7122150</v>
      </c>
      <c r="L2150" s="248"/>
      <c r="M2150" s="202"/>
      <c r="N2150" s="163">
        <v>4</v>
      </c>
      <c r="O2150" s="325">
        <v>2.2999999999999998</v>
      </c>
      <c r="P2150" s="163"/>
      <c r="Q2150" s="163" t="s">
        <v>21</v>
      </c>
      <c r="R2150" s="155" t="s">
        <v>1112</v>
      </c>
      <c r="S2150" s="163" t="s">
        <v>1093</v>
      </c>
      <c r="T2150" s="164">
        <v>1</v>
      </c>
      <c r="U2150" s="167" t="s">
        <v>1113</v>
      </c>
    </row>
    <row r="2151" spans="1:21" ht="27.75" customHeight="1">
      <c r="A2151" s="233"/>
      <c r="B2151" s="239"/>
      <c r="C2151" s="163">
        <v>5</v>
      </c>
      <c r="D2151" s="325">
        <v>2.4</v>
      </c>
      <c r="E2151" s="163"/>
      <c r="F2151" s="163" t="s">
        <v>21</v>
      </c>
      <c r="G2151" s="155" t="s">
        <v>1114</v>
      </c>
      <c r="H2151" s="163" t="s">
        <v>1093</v>
      </c>
      <c r="I2151" s="164">
        <v>1</v>
      </c>
      <c r="J2151" s="219">
        <v>5997600</v>
      </c>
      <c r="K2151" s="166">
        <f t="shared" si="199"/>
        <v>5997600</v>
      </c>
      <c r="L2151" s="248"/>
      <c r="M2151" s="202"/>
      <c r="N2151" s="163">
        <v>5</v>
      </c>
      <c r="O2151" s="325">
        <v>2.4</v>
      </c>
      <c r="P2151" s="163"/>
      <c r="Q2151" s="163" t="s">
        <v>21</v>
      </c>
      <c r="R2151" s="155" t="s">
        <v>1114</v>
      </c>
      <c r="S2151" s="163" t="s">
        <v>1093</v>
      </c>
      <c r="T2151" s="164">
        <v>1</v>
      </c>
      <c r="U2151" s="167" t="s">
        <v>1115</v>
      </c>
    </row>
    <row r="2152" spans="1:21" ht="27.75" customHeight="1">
      <c r="A2152" s="233"/>
      <c r="B2152" s="239"/>
      <c r="C2152" s="163">
        <v>6</v>
      </c>
      <c r="D2152" s="325">
        <v>2.5</v>
      </c>
      <c r="E2152" s="163"/>
      <c r="F2152" s="163" t="s">
        <v>21</v>
      </c>
      <c r="G2152" s="155" t="s">
        <v>1116</v>
      </c>
      <c r="H2152" s="163" t="s">
        <v>1093</v>
      </c>
      <c r="I2152" s="164">
        <v>1</v>
      </c>
      <c r="J2152" s="219">
        <v>14369250</v>
      </c>
      <c r="K2152" s="166">
        <f t="shared" si="199"/>
        <v>14369250</v>
      </c>
      <c r="L2152" s="248"/>
      <c r="M2152" s="202"/>
      <c r="N2152" s="163">
        <v>6</v>
      </c>
      <c r="O2152" s="325">
        <v>2.5</v>
      </c>
      <c r="P2152" s="163"/>
      <c r="Q2152" s="163" t="s">
        <v>21</v>
      </c>
      <c r="R2152" s="155" t="s">
        <v>1116</v>
      </c>
      <c r="S2152" s="163" t="s">
        <v>1093</v>
      </c>
      <c r="T2152" s="164">
        <v>1</v>
      </c>
      <c r="U2152" s="167" t="s">
        <v>1117</v>
      </c>
    </row>
    <row r="2153" spans="1:21" ht="27.75" customHeight="1">
      <c r="A2153" s="233"/>
      <c r="B2153" s="239"/>
      <c r="C2153" s="163">
        <v>7</v>
      </c>
      <c r="D2153" s="325">
        <v>2.6</v>
      </c>
      <c r="E2153" s="163"/>
      <c r="F2153" s="163" t="s">
        <v>21</v>
      </c>
      <c r="G2153" s="155" t="s">
        <v>1103</v>
      </c>
      <c r="H2153" s="163" t="s">
        <v>1093</v>
      </c>
      <c r="I2153" s="164">
        <v>1</v>
      </c>
      <c r="J2153" s="219">
        <v>15435000</v>
      </c>
      <c r="K2153" s="166">
        <f t="shared" si="199"/>
        <v>15435000</v>
      </c>
      <c r="L2153" s="248"/>
      <c r="M2153" s="202"/>
      <c r="N2153" s="163">
        <v>7</v>
      </c>
      <c r="O2153" s="325">
        <v>2.6</v>
      </c>
      <c r="P2153" s="163"/>
      <c r="Q2153" s="163" t="s">
        <v>21</v>
      </c>
      <c r="R2153" s="155" t="s">
        <v>1103</v>
      </c>
      <c r="S2153" s="163" t="s">
        <v>1093</v>
      </c>
      <c r="T2153" s="164">
        <v>1</v>
      </c>
      <c r="U2153" s="167" t="s">
        <v>1104</v>
      </c>
    </row>
    <row r="2154" spans="1:21" ht="27.75" customHeight="1">
      <c r="A2154" s="233"/>
      <c r="B2154" s="239"/>
      <c r="C2154" s="163">
        <v>8</v>
      </c>
      <c r="D2154" s="325">
        <v>2.7</v>
      </c>
      <c r="E2154" s="163"/>
      <c r="F2154" s="163" t="s">
        <v>21</v>
      </c>
      <c r="G2154" s="155" t="s">
        <v>1105</v>
      </c>
      <c r="H2154" s="163" t="s">
        <v>1093</v>
      </c>
      <c r="I2154" s="164">
        <v>1</v>
      </c>
      <c r="J2154" s="219">
        <v>5497800</v>
      </c>
      <c r="K2154" s="166">
        <f t="shared" si="199"/>
        <v>5497800</v>
      </c>
      <c r="L2154" s="248"/>
      <c r="M2154" s="202"/>
      <c r="N2154" s="163">
        <v>8</v>
      </c>
      <c r="O2154" s="325">
        <v>2.7</v>
      </c>
      <c r="P2154" s="163"/>
      <c r="Q2154" s="163" t="s">
        <v>21</v>
      </c>
      <c r="R2154" s="155" t="s">
        <v>1105</v>
      </c>
      <c r="S2154" s="163" t="s">
        <v>1093</v>
      </c>
      <c r="T2154" s="164">
        <v>1</v>
      </c>
      <c r="U2154" s="167" t="s">
        <v>1118</v>
      </c>
    </row>
    <row r="2155" spans="1:21" ht="16.5" customHeight="1">
      <c r="A2155" s="233"/>
      <c r="B2155" s="239"/>
      <c r="C2155" s="629" t="s">
        <v>41</v>
      </c>
      <c r="D2155" s="630"/>
      <c r="E2155" s="630"/>
      <c r="F2155" s="630"/>
      <c r="G2155" s="630"/>
      <c r="H2155" s="631"/>
      <c r="I2155" s="163"/>
      <c r="J2155" s="163"/>
      <c r="K2155" s="255">
        <f>SUM(K2148:K2154)</f>
        <v>73661700</v>
      </c>
      <c r="L2155" s="248"/>
      <c r="M2155" s="202"/>
      <c r="N2155" s="629" t="s">
        <v>41</v>
      </c>
      <c r="O2155" s="630"/>
      <c r="P2155" s="630"/>
      <c r="Q2155" s="630"/>
      <c r="R2155" s="630"/>
      <c r="S2155" s="631"/>
      <c r="T2155" s="163"/>
      <c r="U2155" s="163"/>
    </row>
    <row r="2156" spans="1:21" ht="16.5" customHeight="1">
      <c r="A2156" s="233"/>
      <c r="B2156" s="239"/>
      <c r="C2156" s="644" t="s">
        <v>180</v>
      </c>
      <c r="D2156" s="645"/>
      <c r="E2156" s="645"/>
      <c r="F2156" s="645"/>
      <c r="G2156" s="645"/>
      <c r="H2156" s="645"/>
      <c r="I2156" s="645"/>
      <c r="J2156" s="681"/>
      <c r="K2156" s="256">
        <f>SUM(K2155)</f>
        <v>73661700</v>
      </c>
      <c r="L2156" s="248"/>
      <c r="M2156" s="202"/>
      <c r="N2156" s="644" t="s">
        <v>180</v>
      </c>
      <c r="O2156" s="645"/>
      <c r="P2156" s="645"/>
      <c r="Q2156" s="645"/>
      <c r="R2156" s="645"/>
      <c r="S2156" s="645"/>
      <c r="T2156" s="645"/>
      <c r="U2156" s="681"/>
    </row>
    <row r="2157" spans="1:21" ht="16.5" customHeight="1">
      <c r="A2157" s="233"/>
      <c r="B2157" s="239"/>
      <c r="C2157" s="257"/>
      <c r="D2157" s="257"/>
      <c r="E2157" s="257"/>
      <c r="F2157" s="257"/>
      <c r="G2157" s="257"/>
      <c r="H2157" s="257"/>
      <c r="I2157" s="257"/>
      <c r="J2157" s="257"/>
      <c r="K2157" s="258"/>
      <c r="L2157" s="248"/>
      <c r="M2157" s="202"/>
      <c r="N2157" s="257"/>
      <c r="O2157" s="257"/>
      <c r="P2157" s="257"/>
      <c r="Q2157" s="257"/>
      <c r="R2157" s="257"/>
      <c r="S2157" s="257"/>
      <c r="T2157" s="257"/>
      <c r="U2157" s="257"/>
    </row>
    <row r="2158" spans="1:21" ht="16.5" customHeight="1">
      <c r="A2158" s="233"/>
      <c r="B2158" s="247">
        <v>40</v>
      </c>
      <c r="C2158" s="647" t="s">
        <v>1119</v>
      </c>
      <c r="D2158" s="633"/>
      <c r="E2158" s="633"/>
      <c r="F2158" s="633"/>
      <c r="G2158" s="633"/>
      <c r="H2158" s="633"/>
      <c r="I2158" s="633"/>
      <c r="J2158" s="633"/>
      <c r="K2158" s="633"/>
      <c r="L2158" s="248"/>
      <c r="M2158" s="202"/>
      <c r="N2158" s="647" t="s">
        <v>1119</v>
      </c>
      <c r="O2158" s="633"/>
      <c r="P2158" s="633"/>
      <c r="Q2158" s="633"/>
      <c r="R2158" s="633"/>
      <c r="S2158" s="633"/>
      <c r="T2158" s="633"/>
      <c r="U2158" s="633"/>
    </row>
    <row r="2159" spans="1:21" ht="16.5" customHeight="1">
      <c r="A2159" s="233"/>
      <c r="B2159" s="239"/>
      <c r="C2159" s="644" t="s">
        <v>10</v>
      </c>
      <c r="D2159" s="645"/>
      <c r="E2159" s="645"/>
      <c r="F2159" s="645"/>
      <c r="G2159" s="645"/>
      <c r="H2159" s="645"/>
      <c r="I2159" s="645"/>
      <c r="J2159" s="645"/>
      <c r="K2159" s="646"/>
      <c r="L2159" s="248"/>
      <c r="M2159" s="202"/>
      <c r="N2159" s="644" t="s">
        <v>10</v>
      </c>
      <c r="O2159" s="645"/>
      <c r="P2159" s="645"/>
      <c r="Q2159" s="645"/>
      <c r="R2159" s="645"/>
      <c r="S2159" s="645"/>
      <c r="T2159" s="645"/>
      <c r="U2159" s="646"/>
    </row>
    <row r="2160" spans="1:21" ht="16.5" customHeight="1">
      <c r="A2160" s="233"/>
      <c r="B2160" s="239"/>
      <c r="C2160" s="641" t="s">
        <v>11</v>
      </c>
      <c r="D2160" s="635" t="s">
        <v>12</v>
      </c>
      <c r="E2160" s="637" t="s">
        <v>13</v>
      </c>
      <c r="F2160" s="638"/>
      <c r="G2160" s="641" t="s">
        <v>14</v>
      </c>
      <c r="H2160" s="635" t="s">
        <v>15</v>
      </c>
      <c r="I2160" s="635" t="s">
        <v>16</v>
      </c>
      <c r="J2160" s="643" t="s">
        <v>17</v>
      </c>
      <c r="K2160" s="648" t="s">
        <v>18</v>
      </c>
      <c r="L2160" s="248"/>
      <c r="M2160" s="202"/>
      <c r="N2160" s="641" t="s">
        <v>11</v>
      </c>
      <c r="O2160" s="635" t="s">
        <v>12</v>
      </c>
      <c r="P2160" s="637" t="s">
        <v>13</v>
      </c>
      <c r="Q2160" s="638"/>
      <c r="R2160" s="641" t="s">
        <v>14</v>
      </c>
      <c r="S2160" s="635" t="s">
        <v>15</v>
      </c>
      <c r="T2160" s="635" t="s">
        <v>16</v>
      </c>
      <c r="U2160" s="643" t="s">
        <v>17</v>
      </c>
    </row>
    <row r="2161" spans="1:21" ht="16.5" customHeight="1">
      <c r="A2161" s="233"/>
      <c r="B2161" s="239"/>
      <c r="C2161" s="642"/>
      <c r="D2161" s="636"/>
      <c r="E2161" s="154" t="s">
        <v>19</v>
      </c>
      <c r="F2161" s="154" t="s">
        <v>20</v>
      </c>
      <c r="G2161" s="642"/>
      <c r="H2161" s="636"/>
      <c r="I2161" s="636"/>
      <c r="J2161" s="636"/>
      <c r="K2161" s="649"/>
      <c r="L2161" s="248"/>
      <c r="M2161" s="202"/>
      <c r="N2161" s="642"/>
      <c r="O2161" s="636"/>
      <c r="P2161" s="154" t="s">
        <v>19</v>
      </c>
      <c r="Q2161" s="154" t="s">
        <v>20</v>
      </c>
      <c r="R2161" s="642"/>
      <c r="S2161" s="636"/>
      <c r="T2161" s="636"/>
      <c r="U2161" s="636"/>
    </row>
    <row r="2162" spans="1:21" ht="16.5" customHeight="1">
      <c r="A2162" s="233"/>
      <c r="B2162" s="239"/>
      <c r="C2162" s="324">
        <v>1</v>
      </c>
      <c r="D2162" s="357">
        <v>3</v>
      </c>
      <c r="E2162" s="159" t="s">
        <v>21</v>
      </c>
      <c r="F2162" s="159"/>
      <c r="G2162" s="159" t="s">
        <v>1119</v>
      </c>
      <c r="H2162" s="159"/>
      <c r="I2162" s="159"/>
      <c r="J2162" s="159"/>
      <c r="K2162" s="250"/>
      <c r="L2162" s="248"/>
      <c r="M2162" s="202"/>
      <c r="N2162" s="324">
        <v>1</v>
      </c>
      <c r="O2162" s="357">
        <v>3</v>
      </c>
      <c r="P2162" s="159" t="s">
        <v>21</v>
      </c>
      <c r="Q2162" s="159"/>
      <c r="R2162" s="159" t="s">
        <v>1119</v>
      </c>
      <c r="S2162" s="159"/>
      <c r="T2162" s="159"/>
      <c r="U2162" s="159"/>
    </row>
    <row r="2163" spans="1:21" ht="29.25" customHeight="1">
      <c r="A2163" s="233"/>
      <c r="B2163" s="239"/>
      <c r="C2163" s="220">
        <v>2</v>
      </c>
      <c r="D2163" s="325">
        <v>3.1</v>
      </c>
      <c r="E2163" s="163"/>
      <c r="F2163" s="163" t="s">
        <v>21</v>
      </c>
      <c r="G2163" s="155" t="s">
        <v>1092</v>
      </c>
      <c r="H2163" s="163" t="s">
        <v>1093</v>
      </c>
      <c r="I2163" s="164">
        <v>1</v>
      </c>
      <c r="J2163" s="167">
        <v>8371650</v>
      </c>
      <c r="K2163" s="166">
        <f t="shared" ref="K2163:K2169" si="200">I2163*J2163</f>
        <v>8371650</v>
      </c>
      <c r="L2163" s="248"/>
      <c r="M2163" s="202"/>
      <c r="N2163" s="220">
        <v>2</v>
      </c>
      <c r="O2163" s="325">
        <v>3.1</v>
      </c>
      <c r="P2163" s="163"/>
      <c r="Q2163" s="163" t="s">
        <v>21</v>
      </c>
      <c r="R2163" s="155" t="s">
        <v>1092</v>
      </c>
      <c r="S2163" s="163" t="s">
        <v>1093</v>
      </c>
      <c r="T2163" s="164">
        <v>1</v>
      </c>
      <c r="U2163" s="167" t="s">
        <v>1120</v>
      </c>
    </row>
    <row r="2164" spans="1:21" ht="26.25" customHeight="1">
      <c r="A2164" s="233"/>
      <c r="B2164" s="239"/>
      <c r="C2164" s="163">
        <v>3</v>
      </c>
      <c r="D2164" s="325">
        <v>3.2</v>
      </c>
      <c r="E2164" s="163"/>
      <c r="F2164" s="163" t="s">
        <v>21</v>
      </c>
      <c r="G2164" s="155" t="s">
        <v>1110</v>
      </c>
      <c r="H2164" s="163" t="s">
        <v>1093</v>
      </c>
      <c r="I2164" s="164">
        <v>1</v>
      </c>
      <c r="J2164" s="167">
        <v>14619150</v>
      </c>
      <c r="K2164" s="166">
        <f t="shared" si="200"/>
        <v>14619150</v>
      </c>
      <c r="L2164" s="248"/>
      <c r="M2164" s="202"/>
      <c r="N2164" s="163">
        <v>3</v>
      </c>
      <c r="O2164" s="325">
        <v>3.2</v>
      </c>
      <c r="P2164" s="163"/>
      <c r="Q2164" s="163" t="s">
        <v>21</v>
      </c>
      <c r="R2164" s="155" t="s">
        <v>1110</v>
      </c>
      <c r="S2164" s="163" t="s">
        <v>1093</v>
      </c>
      <c r="T2164" s="164">
        <v>1</v>
      </c>
      <c r="U2164" s="167" t="s">
        <v>1111</v>
      </c>
    </row>
    <row r="2165" spans="1:21" ht="25.5" customHeight="1">
      <c r="A2165" s="233"/>
      <c r="B2165" s="239"/>
      <c r="C2165" s="163">
        <v>4</v>
      </c>
      <c r="D2165" s="325">
        <v>3.3</v>
      </c>
      <c r="E2165" s="163"/>
      <c r="F2165" s="163" t="s">
        <v>21</v>
      </c>
      <c r="G2165" s="155" t="s">
        <v>1121</v>
      </c>
      <c r="H2165" s="163" t="s">
        <v>1093</v>
      </c>
      <c r="I2165" s="164">
        <v>1</v>
      </c>
      <c r="J2165" s="167">
        <v>1522500</v>
      </c>
      <c r="K2165" s="166">
        <f t="shared" si="200"/>
        <v>1522500</v>
      </c>
      <c r="L2165" s="248"/>
      <c r="M2165" s="202"/>
      <c r="N2165" s="163">
        <v>4</v>
      </c>
      <c r="O2165" s="325">
        <v>3.3</v>
      </c>
      <c r="P2165" s="163"/>
      <c r="Q2165" s="163" t="s">
        <v>21</v>
      </c>
      <c r="R2165" s="155" t="s">
        <v>1121</v>
      </c>
      <c r="S2165" s="163" t="s">
        <v>1093</v>
      </c>
      <c r="T2165" s="164">
        <v>1</v>
      </c>
      <c r="U2165" s="167" t="s">
        <v>1122</v>
      </c>
    </row>
    <row r="2166" spans="1:21" ht="24" customHeight="1">
      <c r="A2166" s="233"/>
      <c r="B2166" s="239"/>
      <c r="C2166" s="163">
        <v>5</v>
      </c>
      <c r="D2166" s="325">
        <v>3.4</v>
      </c>
      <c r="E2166" s="163"/>
      <c r="F2166" s="163" t="s">
        <v>21</v>
      </c>
      <c r="G2166" s="155" t="s">
        <v>1112</v>
      </c>
      <c r="H2166" s="163" t="s">
        <v>1093</v>
      </c>
      <c r="I2166" s="164">
        <v>1</v>
      </c>
      <c r="J2166" s="167">
        <v>7122150</v>
      </c>
      <c r="K2166" s="166">
        <f t="shared" si="200"/>
        <v>7122150</v>
      </c>
      <c r="L2166" s="248"/>
      <c r="M2166" s="202"/>
      <c r="N2166" s="163">
        <v>5</v>
      </c>
      <c r="O2166" s="325">
        <v>3.4</v>
      </c>
      <c r="P2166" s="163"/>
      <c r="Q2166" s="163" t="s">
        <v>21</v>
      </c>
      <c r="R2166" s="155" t="s">
        <v>1112</v>
      </c>
      <c r="S2166" s="163" t="s">
        <v>1093</v>
      </c>
      <c r="T2166" s="164">
        <v>1</v>
      </c>
      <c r="U2166" s="167" t="s">
        <v>1113</v>
      </c>
    </row>
    <row r="2167" spans="1:21" ht="21.75" customHeight="1">
      <c r="A2167" s="233"/>
      <c r="B2167" s="239"/>
      <c r="C2167" s="163">
        <v>6</v>
      </c>
      <c r="D2167" s="325">
        <v>3.5</v>
      </c>
      <c r="E2167" s="163"/>
      <c r="F2167" s="163" t="s">
        <v>21</v>
      </c>
      <c r="G2167" s="155" t="s">
        <v>1099</v>
      </c>
      <c r="H2167" s="163" t="s">
        <v>1093</v>
      </c>
      <c r="I2167" s="164">
        <v>1</v>
      </c>
      <c r="J2167" s="167">
        <v>12120150</v>
      </c>
      <c r="K2167" s="166">
        <f t="shared" si="200"/>
        <v>12120150</v>
      </c>
      <c r="L2167" s="248"/>
      <c r="M2167" s="202"/>
      <c r="N2167" s="163">
        <v>6</v>
      </c>
      <c r="O2167" s="325">
        <v>3.5</v>
      </c>
      <c r="P2167" s="163"/>
      <c r="Q2167" s="163" t="s">
        <v>21</v>
      </c>
      <c r="R2167" s="155" t="s">
        <v>1099</v>
      </c>
      <c r="S2167" s="163" t="s">
        <v>1093</v>
      </c>
      <c r="T2167" s="164">
        <v>1</v>
      </c>
      <c r="U2167" s="167" t="s">
        <v>1100</v>
      </c>
    </row>
    <row r="2168" spans="1:21" ht="22.5" customHeight="1">
      <c r="A2168" s="233"/>
      <c r="B2168" s="239"/>
      <c r="C2168" s="163">
        <v>7</v>
      </c>
      <c r="D2168" s="325">
        <v>3.6</v>
      </c>
      <c r="E2168" s="163"/>
      <c r="F2168" s="163" t="s">
        <v>21</v>
      </c>
      <c r="G2168" s="155" t="s">
        <v>1103</v>
      </c>
      <c r="H2168" s="163" t="s">
        <v>1093</v>
      </c>
      <c r="I2168" s="164">
        <v>1</v>
      </c>
      <c r="J2168" s="167">
        <v>15435000</v>
      </c>
      <c r="K2168" s="166">
        <f t="shared" si="200"/>
        <v>15435000</v>
      </c>
      <c r="L2168" s="248"/>
      <c r="M2168" s="202"/>
      <c r="N2168" s="163">
        <v>7</v>
      </c>
      <c r="O2168" s="325">
        <v>3.6</v>
      </c>
      <c r="P2168" s="163"/>
      <c r="Q2168" s="163" t="s">
        <v>21</v>
      </c>
      <c r="R2168" s="155" t="s">
        <v>1103</v>
      </c>
      <c r="S2168" s="163" t="s">
        <v>1093</v>
      </c>
      <c r="T2168" s="164">
        <v>1</v>
      </c>
      <c r="U2168" s="167" t="s">
        <v>1104</v>
      </c>
    </row>
    <row r="2169" spans="1:21" ht="33.75" customHeight="1">
      <c r="A2169" s="233"/>
      <c r="B2169" s="239"/>
      <c r="C2169" s="163">
        <v>8</v>
      </c>
      <c r="D2169" s="325">
        <v>3.7</v>
      </c>
      <c r="E2169" s="163"/>
      <c r="F2169" s="163" t="s">
        <v>21</v>
      </c>
      <c r="G2169" s="155" t="s">
        <v>1105</v>
      </c>
      <c r="H2169" s="163" t="s">
        <v>1093</v>
      </c>
      <c r="I2169" s="164">
        <v>1</v>
      </c>
      <c r="J2169" s="167">
        <v>4623150</v>
      </c>
      <c r="K2169" s="166">
        <f t="shared" si="200"/>
        <v>4623150</v>
      </c>
      <c r="L2169" s="248"/>
      <c r="M2169" s="202"/>
      <c r="N2169" s="163">
        <v>8</v>
      </c>
      <c r="O2169" s="325">
        <v>3.7</v>
      </c>
      <c r="P2169" s="163"/>
      <c r="Q2169" s="163" t="s">
        <v>21</v>
      </c>
      <c r="R2169" s="155" t="s">
        <v>1105</v>
      </c>
      <c r="S2169" s="163" t="s">
        <v>1093</v>
      </c>
      <c r="T2169" s="164">
        <v>1</v>
      </c>
      <c r="U2169" s="167" t="s">
        <v>1123</v>
      </c>
    </row>
    <row r="2170" spans="1:21" ht="16.5" customHeight="1">
      <c r="A2170" s="233"/>
      <c r="B2170" s="239"/>
      <c r="C2170" s="629" t="s">
        <v>41</v>
      </c>
      <c r="D2170" s="630"/>
      <c r="E2170" s="630"/>
      <c r="F2170" s="630"/>
      <c r="G2170" s="630"/>
      <c r="H2170" s="631"/>
      <c r="I2170" s="163"/>
      <c r="J2170" s="163"/>
      <c r="K2170" s="255">
        <f>SUM(K2163:K2169)</f>
        <v>63813750</v>
      </c>
      <c r="L2170" s="248"/>
      <c r="M2170" s="202"/>
      <c r="N2170" s="629" t="s">
        <v>41</v>
      </c>
      <c r="O2170" s="630"/>
      <c r="P2170" s="630"/>
      <c r="Q2170" s="630"/>
      <c r="R2170" s="630"/>
      <c r="S2170" s="631"/>
      <c r="T2170" s="163"/>
      <c r="U2170" s="163"/>
    </row>
    <row r="2171" spans="1:21" ht="16.5" customHeight="1">
      <c r="A2171" s="233"/>
      <c r="B2171" s="239"/>
      <c r="C2171" s="644" t="s">
        <v>180</v>
      </c>
      <c r="D2171" s="645"/>
      <c r="E2171" s="645"/>
      <c r="F2171" s="645"/>
      <c r="G2171" s="645"/>
      <c r="H2171" s="645"/>
      <c r="I2171" s="645"/>
      <c r="J2171" s="681"/>
      <c r="K2171" s="256">
        <f>SUM(K2170)</f>
        <v>63813750</v>
      </c>
      <c r="L2171" s="248"/>
      <c r="M2171" s="202"/>
      <c r="N2171" s="644" t="s">
        <v>180</v>
      </c>
      <c r="O2171" s="645"/>
      <c r="P2171" s="645"/>
      <c r="Q2171" s="645"/>
      <c r="R2171" s="645"/>
      <c r="S2171" s="645"/>
      <c r="T2171" s="645"/>
      <c r="U2171" s="681"/>
    </row>
    <row r="2172" spans="1:21" ht="16.5" customHeight="1">
      <c r="A2172" s="233"/>
      <c r="B2172" s="239"/>
      <c r="C2172" s="257"/>
      <c r="D2172" s="257"/>
      <c r="E2172" s="257"/>
      <c r="F2172" s="257"/>
      <c r="G2172" s="257"/>
      <c r="H2172" s="257"/>
      <c r="I2172" s="257"/>
      <c r="J2172" s="257"/>
      <c r="K2172" s="258"/>
      <c r="L2172" s="248"/>
      <c r="M2172" s="202"/>
      <c r="N2172" s="257"/>
      <c r="O2172" s="257"/>
      <c r="P2172" s="257"/>
      <c r="Q2172" s="257"/>
      <c r="R2172" s="257"/>
      <c r="S2172" s="257"/>
      <c r="T2172" s="257"/>
      <c r="U2172" s="257"/>
    </row>
    <row r="2173" spans="1:21" ht="16.5" customHeight="1">
      <c r="A2173" s="233"/>
      <c r="B2173" s="247">
        <v>41</v>
      </c>
      <c r="C2173" s="647" t="s">
        <v>1124</v>
      </c>
      <c r="D2173" s="633"/>
      <c r="E2173" s="633"/>
      <c r="F2173" s="633"/>
      <c r="G2173" s="633"/>
      <c r="H2173" s="633"/>
      <c r="I2173" s="633"/>
      <c r="J2173" s="633"/>
      <c r="K2173" s="633"/>
      <c r="L2173" s="248"/>
      <c r="M2173" s="202"/>
      <c r="N2173" s="647" t="s">
        <v>1124</v>
      </c>
      <c r="O2173" s="633"/>
      <c r="P2173" s="633"/>
      <c r="Q2173" s="633"/>
      <c r="R2173" s="633"/>
      <c r="S2173" s="633"/>
      <c r="T2173" s="633"/>
      <c r="U2173" s="633"/>
    </row>
    <row r="2174" spans="1:21" ht="16.5" customHeight="1">
      <c r="A2174" s="233"/>
      <c r="B2174" s="239"/>
      <c r="C2174" s="644" t="s">
        <v>10</v>
      </c>
      <c r="D2174" s="645"/>
      <c r="E2174" s="645"/>
      <c r="F2174" s="645"/>
      <c r="G2174" s="645"/>
      <c r="H2174" s="645"/>
      <c r="I2174" s="645"/>
      <c r="J2174" s="645"/>
      <c r="K2174" s="646"/>
      <c r="L2174" s="248"/>
      <c r="M2174" s="202"/>
      <c r="N2174" s="644" t="s">
        <v>10</v>
      </c>
      <c r="O2174" s="645"/>
      <c r="P2174" s="645"/>
      <c r="Q2174" s="645"/>
      <c r="R2174" s="645"/>
      <c r="S2174" s="645"/>
      <c r="T2174" s="645"/>
      <c r="U2174" s="646"/>
    </row>
    <row r="2175" spans="1:21" ht="16.5" customHeight="1">
      <c r="A2175" s="233"/>
      <c r="B2175" s="239"/>
      <c r="C2175" s="641" t="s">
        <v>11</v>
      </c>
      <c r="D2175" s="635" t="s">
        <v>12</v>
      </c>
      <c r="E2175" s="637" t="s">
        <v>13</v>
      </c>
      <c r="F2175" s="638"/>
      <c r="G2175" s="641" t="s">
        <v>14</v>
      </c>
      <c r="H2175" s="635" t="s">
        <v>15</v>
      </c>
      <c r="I2175" s="635" t="s">
        <v>16</v>
      </c>
      <c r="J2175" s="643" t="s">
        <v>17</v>
      </c>
      <c r="K2175" s="648" t="s">
        <v>18</v>
      </c>
      <c r="L2175" s="248"/>
      <c r="M2175" s="202"/>
      <c r="N2175" s="641" t="s">
        <v>11</v>
      </c>
      <c r="O2175" s="635" t="s">
        <v>12</v>
      </c>
      <c r="P2175" s="637" t="s">
        <v>13</v>
      </c>
      <c r="Q2175" s="638"/>
      <c r="R2175" s="641" t="s">
        <v>14</v>
      </c>
      <c r="S2175" s="635" t="s">
        <v>15</v>
      </c>
      <c r="T2175" s="635" t="s">
        <v>16</v>
      </c>
      <c r="U2175" s="643" t="s">
        <v>17</v>
      </c>
    </row>
    <row r="2176" spans="1:21" ht="16.5" customHeight="1">
      <c r="A2176" s="233"/>
      <c r="B2176" s="239"/>
      <c r="C2176" s="642"/>
      <c r="D2176" s="636"/>
      <c r="E2176" s="154" t="s">
        <v>19</v>
      </c>
      <c r="F2176" s="154" t="s">
        <v>20</v>
      </c>
      <c r="G2176" s="642"/>
      <c r="H2176" s="636"/>
      <c r="I2176" s="636"/>
      <c r="J2176" s="636"/>
      <c r="K2176" s="649"/>
      <c r="L2176" s="248"/>
      <c r="M2176" s="202"/>
      <c r="N2176" s="642"/>
      <c r="O2176" s="636"/>
      <c r="P2176" s="154" t="s">
        <v>19</v>
      </c>
      <c r="Q2176" s="154" t="s">
        <v>20</v>
      </c>
      <c r="R2176" s="642"/>
      <c r="S2176" s="636"/>
      <c r="T2176" s="636"/>
      <c r="U2176" s="636"/>
    </row>
    <row r="2177" spans="1:21" ht="16.5" customHeight="1">
      <c r="A2177" s="233"/>
      <c r="B2177" s="239"/>
      <c r="C2177" s="324">
        <v>1</v>
      </c>
      <c r="D2177" s="357">
        <v>4</v>
      </c>
      <c r="E2177" s="159" t="s">
        <v>21</v>
      </c>
      <c r="F2177" s="159"/>
      <c r="G2177" s="159" t="s">
        <v>1124</v>
      </c>
      <c r="H2177" s="159"/>
      <c r="I2177" s="159"/>
      <c r="J2177" s="159"/>
      <c r="K2177" s="250"/>
      <c r="L2177" s="248"/>
      <c r="M2177" s="202"/>
      <c r="N2177" s="324">
        <v>1</v>
      </c>
      <c r="O2177" s="357">
        <v>4</v>
      </c>
      <c r="P2177" s="159" t="s">
        <v>21</v>
      </c>
      <c r="Q2177" s="159"/>
      <c r="R2177" s="159" t="s">
        <v>1124</v>
      </c>
      <c r="S2177" s="159"/>
      <c r="T2177" s="159"/>
      <c r="U2177" s="159"/>
    </row>
    <row r="2178" spans="1:21" ht="27" customHeight="1">
      <c r="A2178" s="233"/>
      <c r="B2178" s="239"/>
      <c r="C2178" s="220">
        <v>2</v>
      </c>
      <c r="D2178" s="325">
        <v>4.0999999999999996</v>
      </c>
      <c r="E2178" s="163"/>
      <c r="F2178" s="163" t="s">
        <v>21</v>
      </c>
      <c r="G2178" s="155" t="s">
        <v>1092</v>
      </c>
      <c r="H2178" s="163" t="s">
        <v>1093</v>
      </c>
      <c r="I2178" s="164">
        <v>1</v>
      </c>
      <c r="J2178" s="167">
        <v>12120150</v>
      </c>
      <c r="K2178" s="166">
        <f t="shared" ref="K2178:K2185" si="201">I2178*J2178</f>
        <v>12120150</v>
      </c>
      <c r="L2178" s="248"/>
      <c r="M2178" s="202"/>
      <c r="N2178" s="220">
        <v>2</v>
      </c>
      <c r="O2178" s="325">
        <v>4.0999999999999996</v>
      </c>
      <c r="P2178" s="163"/>
      <c r="Q2178" s="163" t="s">
        <v>21</v>
      </c>
      <c r="R2178" s="155" t="s">
        <v>1092</v>
      </c>
      <c r="S2178" s="163" t="s">
        <v>1093</v>
      </c>
      <c r="T2178" s="164">
        <v>1</v>
      </c>
      <c r="U2178" s="167" t="s">
        <v>1100</v>
      </c>
    </row>
    <row r="2179" spans="1:21" ht="26.25" customHeight="1">
      <c r="A2179" s="233"/>
      <c r="B2179" s="239"/>
      <c r="C2179" s="163">
        <v>3</v>
      </c>
      <c r="D2179" s="325">
        <v>4.2</v>
      </c>
      <c r="E2179" s="163"/>
      <c r="F2179" s="163" t="s">
        <v>21</v>
      </c>
      <c r="G2179" s="155" t="s">
        <v>1125</v>
      </c>
      <c r="H2179" s="163" t="s">
        <v>1093</v>
      </c>
      <c r="I2179" s="164">
        <v>1</v>
      </c>
      <c r="J2179" s="167">
        <v>5622750</v>
      </c>
      <c r="K2179" s="166">
        <f t="shared" si="201"/>
        <v>5622750</v>
      </c>
      <c r="L2179" s="248"/>
      <c r="M2179" s="202"/>
      <c r="N2179" s="163">
        <v>3</v>
      </c>
      <c r="O2179" s="325">
        <v>4.2</v>
      </c>
      <c r="P2179" s="163"/>
      <c r="Q2179" s="163" t="s">
        <v>21</v>
      </c>
      <c r="R2179" s="155" t="s">
        <v>1125</v>
      </c>
      <c r="S2179" s="163" t="s">
        <v>1093</v>
      </c>
      <c r="T2179" s="164">
        <v>1</v>
      </c>
      <c r="U2179" s="167" t="s">
        <v>1106</v>
      </c>
    </row>
    <row r="2180" spans="1:21" ht="23.25" customHeight="1">
      <c r="A2180" s="233"/>
      <c r="B2180" s="239"/>
      <c r="C2180" s="163">
        <v>4</v>
      </c>
      <c r="D2180" s="325">
        <v>4.3</v>
      </c>
      <c r="E2180" s="163"/>
      <c r="F2180" s="163" t="s">
        <v>21</v>
      </c>
      <c r="G2180" s="155" t="s">
        <v>1121</v>
      </c>
      <c r="H2180" s="163" t="s">
        <v>1093</v>
      </c>
      <c r="I2180" s="164">
        <v>2</v>
      </c>
      <c r="J2180" s="167">
        <v>1522500</v>
      </c>
      <c r="K2180" s="166">
        <f t="shared" si="201"/>
        <v>3045000</v>
      </c>
      <c r="L2180" s="248"/>
      <c r="M2180" s="202"/>
      <c r="N2180" s="163">
        <v>4</v>
      </c>
      <c r="O2180" s="325">
        <v>4.3</v>
      </c>
      <c r="P2180" s="163"/>
      <c r="Q2180" s="163" t="s">
        <v>21</v>
      </c>
      <c r="R2180" s="155" t="s">
        <v>1121</v>
      </c>
      <c r="S2180" s="163" t="s">
        <v>1093</v>
      </c>
      <c r="T2180" s="164">
        <v>2</v>
      </c>
      <c r="U2180" s="167" t="s">
        <v>1122</v>
      </c>
    </row>
    <row r="2181" spans="1:21" ht="24" customHeight="1">
      <c r="A2181" s="233"/>
      <c r="B2181" s="239"/>
      <c r="C2181" s="163">
        <v>5</v>
      </c>
      <c r="D2181" s="325">
        <v>4.4000000000000004</v>
      </c>
      <c r="E2181" s="163"/>
      <c r="F2181" s="163" t="s">
        <v>21</v>
      </c>
      <c r="G2181" s="155" t="s">
        <v>1112</v>
      </c>
      <c r="H2181" s="163" t="s">
        <v>1093</v>
      </c>
      <c r="I2181" s="164">
        <v>1</v>
      </c>
      <c r="J2181" s="167">
        <v>7122150</v>
      </c>
      <c r="K2181" s="166">
        <f t="shared" si="201"/>
        <v>7122150</v>
      </c>
      <c r="L2181" s="248"/>
      <c r="M2181" s="202"/>
      <c r="N2181" s="163">
        <v>5</v>
      </c>
      <c r="O2181" s="325">
        <v>4.4000000000000004</v>
      </c>
      <c r="P2181" s="163"/>
      <c r="Q2181" s="163" t="s">
        <v>21</v>
      </c>
      <c r="R2181" s="155" t="s">
        <v>1112</v>
      </c>
      <c r="S2181" s="163" t="s">
        <v>1093</v>
      </c>
      <c r="T2181" s="164">
        <v>1</v>
      </c>
      <c r="U2181" s="167" t="s">
        <v>1113</v>
      </c>
    </row>
    <row r="2182" spans="1:21" ht="26.25" customHeight="1">
      <c r="A2182" s="233"/>
      <c r="B2182" s="239"/>
      <c r="C2182" s="163">
        <v>6</v>
      </c>
      <c r="D2182" s="325">
        <v>4.5</v>
      </c>
      <c r="E2182" s="163"/>
      <c r="F2182" s="163" t="s">
        <v>21</v>
      </c>
      <c r="G2182" s="155" t="s">
        <v>1114</v>
      </c>
      <c r="H2182" s="163" t="s">
        <v>1093</v>
      </c>
      <c r="I2182" s="164">
        <v>1</v>
      </c>
      <c r="J2182" s="167">
        <v>3998400</v>
      </c>
      <c r="K2182" s="166">
        <f t="shared" si="201"/>
        <v>3998400</v>
      </c>
      <c r="L2182" s="248"/>
      <c r="M2182" s="202"/>
      <c r="N2182" s="163">
        <v>6</v>
      </c>
      <c r="O2182" s="325">
        <v>4.5</v>
      </c>
      <c r="P2182" s="163"/>
      <c r="Q2182" s="163" t="s">
        <v>21</v>
      </c>
      <c r="R2182" s="155" t="s">
        <v>1114</v>
      </c>
      <c r="S2182" s="163" t="s">
        <v>1093</v>
      </c>
      <c r="T2182" s="164">
        <v>1</v>
      </c>
      <c r="U2182" s="167" t="s">
        <v>1102</v>
      </c>
    </row>
    <row r="2183" spans="1:21" ht="29.25" customHeight="1">
      <c r="A2183" s="233"/>
      <c r="B2183" s="239"/>
      <c r="C2183" s="163">
        <v>7</v>
      </c>
      <c r="D2183" s="325">
        <v>4.5999999999999996</v>
      </c>
      <c r="E2183" s="163"/>
      <c r="F2183" s="163" t="s">
        <v>21</v>
      </c>
      <c r="G2183" s="155" t="s">
        <v>1126</v>
      </c>
      <c r="H2183" s="163" t="s">
        <v>1093</v>
      </c>
      <c r="I2183" s="164">
        <v>1</v>
      </c>
      <c r="J2183" s="167">
        <v>7746900</v>
      </c>
      <c r="K2183" s="166">
        <f t="shared" si="201"/>
        <v>7746900</v>
      </c>
      <c r="L2183" s="248"/>
      <c r="M2183" s="202"/>
      <c r="N2183" s="163">
        <v>7</v>
      </c>
      <c r="O2183" s="325">
        <v>4.5999999999999996</v>
      </c>
      <c r="P2183" s="163"/>
      <c r="Q2183" s="163" t="s">
        <v>21</v>
      </c>
      <c r="R2183" s="155" t="s">
        <v>1126</v>
      </c>
      <c r="S2183" s="163" t="s">
        <v>1093</v>
      </c>
      <c r="T2183" s="164">
        <v>1</v>
      </c>
      <c r="U2183" s="167" t="s">
        <v>1127</v>
      </c>
    </row>
    <row r="2184" spans="1:21" ht="27.75" customHeight="1">
      <c r="A2184" s="233"/>
      <c r="B2184" s="239"/>
      <c r="C2184" s="163">
        <v>8</v>
      </c>
      <c r="D2184" s="325">
        <v>4.7</v>
      </c>
      <c r="E2184" s="163"/>
      <c r="F2184" s="163" t="s">
        <v>21</v>
      </c>
      <c r="G2184" s="155" t="s">
        <v>1103</v>
      </c>
      <c r="H2184" s="163" t="s">
        <v>1093</v>
      </c>
      <c r="I2184" s="164">
        <v>1</v>
      </c>
      <c r="J2184" s="167">
        <v>15435000</v>
      </c>
      <c r="K2184" s="166">
        <f t="shared" si="201"/>
        <v>15435000</v>
      </c>
      <c r="L2184" s="248"/>
      <c r="M2184" s="202"/>
      <c r="N2184" s="163">
        <v>8</v>
      </c>
      <c r="O2184" s="325">
        <v>4.7</v>
      </c>
      <c r="P2184" s="163"/>
      <c r="Q2184" s="163" t="s">
        <v>21</v>
      </c>
      <c r="R2184" s="155" t="s">
        <v>1103</v>
      </c>
      <c r="S2184" s="163" t="s">
        <v>1093</v>
      </c>
      <c r="T2184" s="164">
        <v>1</v>
      </c>
      <c r="U2184" s="167" t="s">
        <v>1104</v>
      </c>
    </row>
    <row r="2185" spans="1:21" ht="21" customHeight="1">
      <c r="A2185" s="233"/>
      <c r="B2185" s="239"/>
      <c r="C2185" s="163">
        <v>9</v>
      </c>
      <c r="D2185" s="325">
        <v>4.8</v>
      </c>
      <c r="E2185" s="163"/>
      <c r="F2185" s="163" t="s">
        <v>21</v>
      </c>
      <c r="G2185" s="155" t="s">
        <v>1105</v>
      </c>
      <c r="H2185" s="163" t="s">
        <v>1093</v>
      </c>
      <c r="I2185" s="164">
        <v>1</v>
      </c>
      <c r="J2185" s="167">
        <v>5872650</v>
      </c>
      <c r="K2185" s="166">
        <f t="shared" si="201"/>
        <v>5872650</v>
      </c>
      <c r="L2185" s="248"/>
      <c r="M2185" s="202"/>
      <c r="N2185" s="163">
        <v>9</v>
      </c>
      <c r="O2185" s="325">
        <v>4.8</v>
      </c>
      <c r="P2185" s="163"/>
      <c r="Q2185" s="163" t="s">
        <v>21</v>
      </c>
      <c r="R2185" s="155" t="s">
        <v>1105</v>
      </c>
      <c r="S2185" s="163" t="s">
        <v>1093</v>
      </c>
      <c r="T2185" s="164">
        <v>1</v>
      </c>
      <c r="U2185" s="167" t="s">
        <v>1128</v>
      </c>
    </row>
    <row r="2186" spans="1:21" ht="16.5" customHeight="1">
      <c r="A2186" s="233"/>
      <c r="B2186" s="239"/>
      <c r="C2186" s="629" t="s">
        <v>41</v>
      </c>
      <c r="D2186" s="630"/>
      <c r="E2186" s="630"/>
      <c r="F2186" s="630"/>
      <c r="G2186" s="630"/>
      <c r="H2186" s="631"/>
      <c r="I2186" s="163"/>
      <c r="J2186" s="163"/>
      <c r="K2186" s="255">
        <f>SUM(K2178:K2185)</f>
        <v>60963000</v>
      </c>
      <c r="L2186" s="248"/>
      <c r="M2186" s="202"/>
      <c r="N2186" s="629" t="s">
        <v>41</v>
      </c>
      <c r="O2186" s="630"/>
      <c r="P2186" s="630"/>
      <c r="Q2186" s="630"/>
      <c r="R2186" s="630"/>
      <c r="S2186" s="631"/>
      <c r="T2186" s="163"/>
      <c r="U2186" s="163"/>
    </row>
    <row r="2187" spans="1:21" ht="16.5" customHeight="1">
      <c r="A2187" s="233"/>
      <c r="B2187" s="239"/>
      <c r="C2187" s="644" t="s">
        <v>180</v>
      </c>
      <c r="D2187" s="645"/>
      <c r="E2187" s="645"/>
      <c r="F2187" s="645"/>
      <c r="G2187" s="645"/>
      <c r="H2187" s="645"/>
      <c r="I2187" s="645"/>
      <c r="J2187" s="681"/>
      <c r="K2187" s="256">
        <f>SUM(K2186)</f>
        <v>60963000</v>
      </c>
      <c r="L2187" s="248"/>
      <c r="M2187" s="202"/>
      <c r="N2187" s="644" t="s">
        <v>180</v>
      </c>
      <c r="O2187" s="645"/>
      <c r="P2187" s="645"/>
      <c r="Q2187" s="645"/>
      <c r="R2187" s="645"/>
      <c r="S2187" s="645"/>
      <c r="T2187" s="645"/>
      <c r="U2187" s="681"/>
    </row>
    <row r="2188" spans="1:21" ht="16.5" customHeight="1">
      <c r="A2188" s="233"/>
      <c r="B2188" s="239"/>
      <c r="C2188" s="257"/>
      <c r="D2188" s="257"/>
      <c r="E2188" s="257"/>
      <c r="F2188" s="257"/>
      <c r="G2188" s="257"/>
      <c r="H2188" s="257"/>
      <c r="I2188" s="257"/>
      <c r="J2188" s="257"/>
      <c r="K2188" s="258"/>
      <c r="L2188" s="248"/>
      <c r="M2188" s="202"/>
      <c r="N2188" s="257"/>
      <c r="O2188" s="257"/>
      <c r="P2188" s="257"/>
      <c r="Q2188" s="257"/>
      <c r="R2188" s="257"/>
      <c r="S2188" s="257"/>
      <c r="T2188" s="257"/>
      <c r="U2188" s="257"/>
    </row>
    <row r="2189" spans="1:21" ht="16.5" customHeight="1">
      <c r="A2189" s="233"/>
      <c r="B2189" s="247">
        <v>42</v>
      </c>
      <c r="C2189" s="647" t="s">
        <v>1129</v>
      </c>
      <c r="D2189" s="633"/>
      <c r="E2189" s="633"/>
      <c r="F2189" s="633"/>
      <c r="G2189" s="633"/>
      <c r="H2189" s="633"/>
      <c r="I2189" s="633"/>
      <c r="J2189" s="633"/>
      <c r="K2189" s="633"/>
      <c r="L2189" s="248"/>
      <c r="M2189" s="202"/>
      <c r="N2189" s="647" t="s">
        <v>1129</v>
      </c>
      <c r="O2189" s="633"/>
      <c r="P2189" s="633"/>
      <c r="Q2189" s="633"/>
      <c r="R2189" s="633"/>
      <c r="S2189" s="633"/>
      <c r="T2189" s="633"/>
      <c r="U2189" s="633"/>
    </row>
    <row r="2190" spans="1:21" ht="16.5" customHeight="1">
      <c r="A2190" s="233"/>
      <c r="B2190" s="239"/>
      <c r="C2190" s="644" t="s">
        <v>10</v>
      </c>
      <c r="D2190" s="645"/>
      <c r="E2190" s="645"/>
      <c r="F2190" s="645"/>
      <c r="G2190" s="645"/>
      <c r="H2190" s="645"/>
      <c r="I2190" s="645"/>
      <c r="J2190" s="645"/>
      <c r="K2190" s="646"/>
      <c r="L2190" s="248"/>
      <c r="M2190" s="202"/>
      <c r="N2190" s="644" t="s">
        <v>10</v>
      </c>
      <c r="O2190" s="645"/>
      <c r="P2190" s="645"/>
      <c r="Q2190" s="645"/>
      <c r="R2190" s="645"/>
      <c r="S2190" s="645"/>
      <c r="T2190" s="645"/>
      <c r="U2190" s="646"/>
    </row>
    <row r="2191" spans="1:21" ht="16.5" customHeight="1">
      <c r="A2191" s="233"/>
      <c r="B2191" s="239"/>
      <c r="C2191" s="641" t="s">
        <v>11</v>
      </c>
      <c r="D2191" s="635" t="s">
        <v>12</v>
      </c>
      <c r="E2191" s="637" t="s">
        <v>13</v>
      </c>
      <c r="F2191" s="638"/>
      <c r="G2191" s="641" t="s">
        <v>14</v>
      </c>
      <c r="H2191" s="635" t="s">
        <v>15</v>
      </c>
      <c r="I2191" s="635" t="s">
        <v>16</v>
      </c>
      <c r="J2191" s="643" t="s">
        <v>17</v>
      </c>
      <c r="K2191" s="648" t="s">
        <v>18</v>
      </c>
      <c r="L2191" s="248"/>
      <c r="M2191" s="202"/>
      <c r="N2191" s="641" t="s">
        <v>11</v>
      </c>
      <c r="O2191" s="635" t="s">
        <v>12</v>
      </c>
      <c r="P2191" s="637" t="s">
        <v>13</v>
      </c>
      <c r="Q2191" s="638"/>
      <c r="R2191" s="641" t="s">
        <v>14</v>
      </c>
      <c r="S2191" s="635" t="s">
        <v>15</v>
      </c>
      <c r="T2191" s="635" t="s">
        <v>16</v>
      </c>
      <c r="U2191" s="643" t="s">
        <v>17</v>
      </c>
    </row>
    <row r="2192" spans="1:21" ht="16.5" customHeight="1">
      <c r="A2192" s="233"/>
      <c r="B2192" s="239"/>
      <c r="C2192" s="642"/>
      <c r="D2192" s="636"/>
      <c r="E2192" s="154" t="s">
        <v>19</v>
      </c>
      <c r="F2192" s="154" t="s">
        <v>20</v>
      </c>
      <c r="G2192" s="642"/>
      <c r="H2192" s="636"/>
      <c r="I2192" s="636"/>
      <c r="J2192" s="636"/>
      <c r="K2192" s="649"/>
      <c r="L2192" s="248"/>
      <c r="M2192" s="202"/>
      <c r="N2192" s="642"/>
      <c r="O2192" s="636"/>
      <c r="P2192" s="154" t="s">
        <v>19</v>
      </c>
      <c r="Q2192" s="154" t="s">
        <v>20</v>
      </c>
      <c r="R2192" s="642"/>
      <c r="S2192" s="636"/>
      <c r="T2192" s="636"/>
      <c r="U2192" s="636"/>
    </row>
    <row r="2193" spans="1:21" ht="16.5" customHeight="1">
      <c r="A2193" s="233"/>
      <c r="B2193" s="239"/>
      <c r="C2193" s="324">
        <v>1</v>
      </c>
      <c r="D2193" s="357">
        <v>5</v>
      </c>
      <c r="E2193" s="159" t="s">
        <v>21</v>
      </c>
      <c r="F2193" s="159"/>
      <c r="G2193" s="159" t="s">
        <v>1129</v>
      </c>
      <c r="H2193" s="159"/>
      <c r="I2193" s="159"/>
      <c r="J2193" s="159"/>
      <c r="K2193" s="250"/>
      <c r="L2193" s="248"/>
      <c r="M2193" s="202"/>
      <c r="N2193" s="324">
        <v>1</v>
      </c>
      <c r="O2193" s="357">
        <v>5</v>
      </c>
      <c r="P2193" s="159" t="s">
        <v>21</v>
      </c>
      <c r="Q2193" s="159"/>
      <c r="R2193" s="159" t="s">
        <v>1129</v>
      </c>
      <c r="S2193" s="159"/>
      <c r="T2193" s="159"/>
      <c r="U2193" s="159"/>
    </row>
    <row r="2194" spans="1:21" ht="35.25" customHeight="1">
      <c r="A2194" s="233"/>
      <c r="B2194" s="239"/>
      <c r="C2194" s="220">
        <v>2</v>
      </c>
      <c r="D2194" s="325">
        <v>5.0999999999999996</v>
      </c>
      <c r="E2194" s="163"/>
      <c r="F2194" s="163" t="s">
        <v>21</v>
      </c>
      <c r="G2194" s="155" t="s">
        <v>1092</v>
      </c>
      <c r="H2194" s="163" t="s">
        <v>1093</v>
      </c>
      <c r="I2194" s="164">
        <v>1</v>
      </c>
      <c r="J2194" s="167">
        <v>26489400</v>
      </c>
      <c r="K2194" s="166">
        <f t="shared" ref="K2194:K2200" si="202">I2194*J2194</f>
        <v>26489400</v>
      </c>
      <c r="L2194" s="248"/>
      <c r="M2194" s="202"/>
      <c r="N2194" s="220">
        <v>2</v>
      </c>
      <c r="O2194" s="325">
        <v>5.0999999999999996</v>
      </c>
      <c r="P2194" s="163"/>
      <c r="Q2194" s="163" t="s">
        <v>21</v>
      </c>
      <c r="R2194" s="155" t="s">
        <v>1092</v>
      </c>
      <c r="S2194" s="163" t="s">
        <v>1093</v>
      </c>
      <c r="T2194" s="164">
        <v>1</v>
      </c>
      <c r="U2194" s="167" t="s">
        <v>1130</v>
      </c>
    </row>
    <row r="2195" spans="1:21" ht="22.5" customHeight="1">
      <c r="A2195" s="233"/>
      <c r="B2195" s="239"/>
      <c r="C2195" s="163">
        <v>3</v>
      </c>
      <c r="D2195" s="325">
        <v>5.2</v>
      </c>
      <c r="E2195" s="163"/>
      <c r="F2195" s="163" t="s">
        <v>21</v>
      </c>
      <c r="G2195" s="155" t="s">
        <v>1131</v>
      </c>
      <c r="H2195" s="163" t="s">
        <v>1093</v>
      </c>
      <c r="I2195" s="164">
        <v>1</v>
      </c>
      <c r="J2195" s="167">
        <v>6122550</v>
      </c>
      <c r="K2195" s="166">
        <f t="shared" si="202"/>
        <v>6122550</v>
      </c>
      <c r="L2195" s="248"/>
      <c r="M2195" s="202"/>
      <c r="N2195" s="163">
        <v>3</v>
      </c>
      <c r="O2195" s="325">
        <v>5.2</v>
      </c>
      <c r="P2195" s="163"/>
      <c r="Q2195" s="163" t="s">
        <v>21</v>
      </c>
      <c r="R2195" s="155" t="s">
        <v>1131</v>
      </c>
      <c r="S2195" s="163" t="s">
        <v>1093</v>
      </c>
      <c r="T2195" s="164">
        <v>1</v>
      </c>
      <c r="U2195" s="167" t="s">
        <v>1132</v>
      </c>
    </row>
    <row r="2196" spans="1:21" ht="22.5" customHeight="1">
      <c r="A2196" s="233"/>
      <c r="B2196" s="239"/>
      <c r="C2196" s="163">
        <v>4</v>
      </c>
      <c r="D2196" s="325">
        <v>5.3</v>
      </c>
      <c r="E2196" s="163"/>
      <c r="F2196" s="163" t="s">
        <v>21</v>
      </c>
      <c r="G2196" s="155" t="s">
        <v>1133</v>
      </c>
      <c r="H2196" s="163" t="s">
        <v>1093</v>
      </c>
      <c r="I2196" s="164">
        <v>1</v>
      </c>
      <c r="J2196" s="167">
        <v>32611950</v>
      </c>
      <c r="K2196" s="166">
        <f t="shared" si="202"/>
        <v>32611950</v>
      </c>
      <c r="L2196" s="248"/>
      <c r="M2196" s="202"/>
      <c r="N2196" s="163">
        <v>4</v>
      </c>
      <c r="O2196" s="325">
        <v>5.3</v>
      </c>
      <c r="P2196" s="163"/>
      <c r="Q2196" s="163" t="s">
        <v>21</v>
      </c>
      <c r="R2196" s="155" t="s">
        <v>1133</v>
      </c>
      <c r="S2196" s="163" t="s">
        <v>1093</v>
      </c>
      <c r="T2196" s="164">
        <v>1</v>
      </c>
      <c r="U2196" s="167" t="s">
        <v>1096</v>
      </c>
    </row>
    <row r="2197" spans="1:21" ht="25.5" customHeight="1">
      <c r="A2197" s="233"/>
      <c r="B2197" s="239"/>
      <c r="C2197" s="163">
        <v>5</v>
      </c>
      <c r="D2197" s="325">
        <v>5.4</v>
      </c>
      <c r="E2197" s="163"/>
      <c r="F2197" s="163" t="s">
        <v>21</v>
      </c>
      <c r="G2197" s="155" t="s">
        <v>1114</v>
      </c>
      <c r="H2197" s="163" t="s">
        <v>1093</v>
      </c>
      <c r="I2197" s="164">
        <v>1</v>
      </c>
      <c r="J2197" s="167">
        <v>7746900</v>
      </c>
      <c r="K2197" s="166">
        <f t="shared" si="202"/>
        <v>7746900</v>
      </c>
      <c r="L2197" s="248"/>
      <c r="M2197" s="202"/>
      <c r="N2197" s="163">
        <v>5</v>
      </c>
      <c r="O2197" s="325">
        <v>5.4</v>
      </c>
      <c r="P2197" s="163"/>
      <c r="Q2197" s="163" t="s">
        <v>21</v>
      </c>
      <c r="R2197" s="155" t="s">
        <v>1114</v>
      </c>
      <c r="S2197" s="163" t="s">
        <v>1093</v>
      </c>
      <c r="T2197" s="164">
        <v>1</v>
      </c>
      <c r="U2197" s="167" t="s">
        <v>1127</v>
      </c>
    </row>
    <row r="2198" spans="1:21" ht="30.75" customHeight="1">
      <c r="A2198" s="233"/>
      <c r="B2198" s="239"/>
      <c r="C2198" s="163">
        <v>6</v>
      </c>
      <c r="D2198" s="325">
        <v>5.5</v>
      </c>
      <c r="E2198" s="163"/>
      <c r="F2198" s="163" t="s">
        <v>21</v>
      </c>
      <c r="G2198" s="155" t="s">
        <v>1126</v>
      </c>
      <c r="H2198" s="163" t="s">
        <v>1093</v>
      </c>
      <c r="I2198" s="164">
        <v>1</v>
      </c>
      <c r="J2198" s="167">
        <v>7746900</v>
      </c>
      <c r="K2198" s="166">
        <f t="shared" si="202"/>
        <v>7746900</v>
      </c>
      <c r="L2198" s="248"/>
      <c r="M2198" s="202"/>
      <c r="N2198" s="163">
        <v>6</v>
      </c>
      <c r="O2198" s="325">
        <v>5.5</v>
      </c>
      <c r="P2198" s="163"/>
      <c r="Q2198" s="163" t="s">
        <v>21</v>
      </c>
      <c r="R2198" s="155" t="s">
        <v>1126</v>
      </c>
      <c r="S2198" s="163" t="s">
        <v>1093</v>
      </c>
      <c r="T2198" s="164">
        <v>1</v>
      </c>
      <c r="U2198" s="167" t="s">
        <v>1127</v>
      </c>
    </row>
    <row r="2199" spans="1:21" ht="20.25" customHeight="1">
      <c r="A2199" s="233"/>
      <c r="B2199" s="239"/>
      <c r="C2199" s="163">
        <v>7</v>
      </c>
      <c r="D2199" s="325">
        <v>5.6</v>
      </c>
      <c r="E2199" s="163"/>
      <c r="F2199" s="163" t="s">
        <v>21</v>
      </c>
      <c r="G2199" s="155" t="s">
        <v>1103</v>
      </c>
      <c r="H2199" s="163" t="s">
        <v>1093</v>
      </c>
      <c r="I2199" s="164">
        <v>1</v>
      </c>
      <c r="J2199" s="167">
        <v>15435000</v>
      </c>
      <c r="K2199" s="166">
        <f t="shared" si="202"/>
        <v>15435000</v>
      </c>
      <c r="L2199" s="248"/>
      <c r="M2199" s="202"/>
      <c r="N2199" s="163">
        <v>7</v>
      </c>
      <c r="O2199" s="325">
        <v>5.6</v>
      </c>
      <c r="P2199" s="163"/>
      <c r="Q2199" s="163" t="s">
        <v>21</v>
      </c>
      <c r="R2199" s="155" t="s">
        <v>1103</v>
      </c>
      <c r="S2199" s="163" t="s">
        <v>1093</v>
      </c>
      <c r="T2199" s="164">
        <v>1</v>
      </c>
      <c r="U2199" s="167" t="s">
        <v>1104</v>
      </c>
    </row>
    <row r="2200" spans="1:21" ht="17.25" customHeight="1">
      <c r="A2200" s="233"/>
      <c r="B2200" s="239"/>
      <c r="C2200" s="163">
        <v>8</v>
      </c>
      <c r="D2200" s="325">
        <v>5.7</v>
      </c>
      <c r="E2200" s="163"/>
      <c r="F2200" s="163" t="s">
        <v>21</v>
      </c>
      <c r="G2200" s="155" t="s">
        <v>1105</v>
      </c>
      <c r="H2200" s="163" t="s">
        <v>1093</v>
      </c>
      <c r="I2200" s="164">
        <v>1</v>
      </c>
      <c r="J2200" s="167">
        <v>5872650</v>
      </c>
      <c r="K2200" s="166">
        <f t="shared" si="202"/>
        <v>5872650</v>
      </c>
      <c r="L2200" s="248"/>
      <c r="M2200" s="202"/>
      <c r="N2200" s="163">
        <v>8</v>
      </c>
      <c r="O2200" s="325">
        <v>5.7</v>
      </c>
      <c r="P2200" s="163"/>
      <c r="Q2200" s="163" t="s">
        <v>21</v>
      </c>
      <c r="R2200" s="155" t="s">
        <v>1105</v>
      </c>
      <c r="S2200" s="163" t="s">
        <v>1093</v>
      </c>
      <c r="T2200" s="164">
        <v>1</v>
      </c>
      <c r="U2200" s="167" t="s">
        <v>1128</v>
      </c>
    </row>
    <row r="2201" spans="1:21" ht="16.5" customHeight="1">
      <c r="A2201" s="233"/>
      <c r="B2201" s="239"/>
      <c r="C2201" s="629" t="s">
        <v>41</v>
      </c>
      <c r="D2201" s="630"/>
      <c r="E2201" s="630"/>
      <c r="F2201" s="630"/>
      <c r="G2201" s="630"/>
      <c r="H2201" s="631"/>
      <c r="I2201" s="163"/>
      <c r="J2201" s="163"/>
      <c r="K2201" s="255">
        <f>SUM(K2194:K2200)</f>
        <v>102025350</v>
      </c>
      <c r="L2201" s="248"/>
      <c r="M2201" s="202"/>
      <c r="N2201" s="629" t="s">
        <v>41</v>
      </c>
      <c r="O2201" s="630"/>
      <c r="P2201" s="630"/>
      <c r="Q2201" s="630"/>
      <c r="R2201" s="630"/>
      <c r="S2201" s="631"/>
      <c r="T2201" s="163"/>
      <c r="U2201" s="163"/>
    </row>
    <row r="2202" spans="1:21" ht="16.5" customHeight="1">
      <c r="A2202" s="233"/>
      <c r="B2202" s="239"/>
      <c r="C2202" s="644" t="s">
        <v>180</v>
      </c>
      <c r="D2202" s="645"/>
      <c r="E2202" s="645"/>
      <c r="F2202" s="645"/>
      <c r="G2202" s="645"/>
      <c r="H2202" s="645"/>
      <c r="I2202" s="645"/>
      <c r="J2202" s="681"/>
      <c r="K2202" s="256">
        <f>SUM(K2201)</f>
        <v>102025350</v>
      </c>
      <c r="L2202" s="248"/>
      <c r="M2202" s="202"/>
      <c r="N2202" s="644" t="s">
        <v>180</v>
      </c>
      <c r="O2202" s="645"/>
      <c r="P2202" s="645"/>
      <c r="Q2202" s="645"/>
      <c r="R2202" s="645"/>
      <c r="S2202" s="645"/>
      <c r="T2202" s="645"/>
      <c r="U2202" s="681"/>
    </row>
    <row r="2203" spans="1:21" ht="16.5" customHeight="1">
      <c r="A2203" s="233"/>
      <c r="B2203" s="239"/>
      <c r="C2203" s="257"/>
      <c r="D2203" s="257"/>
      <c r="E2203" s="257"/>
      <c r="F2203" s="257"/>
      <c r="G2203" s="257"/>
      <c r="H2203" s="257"/>
      <c r="I2203" s="257"/>
      <c r="J2203" s="257"/>
      <c r="K2203" s="258"/>
      <c r="L2203" s="248"/>
      <c r="M2203" s="202"/>
      <c r="N2203" s="257"/>
      <c r="O2203" s="257"/>
      <c r="P2203" s="257"/>
      <c r="Q2203" s="257"/>
      <c r="R2203" s="257"/>
      <c r="S2203" s="257"/>
      <c r="T2203" s="257"/>
      <c r="U2203" s="257"/>
    </row>
    <row r="2204" spans="1:21" ht="16.5" customHeight="1">
      <c r="A2204" s="233"/>
      <c r="B2204" s="247">
        <v>43</v>
      </c>
      <c r="C2204" s="647" t="s">
        <v>1134</v>
      </c>
      <c r="D2204" s="633"/>
      <c r="E2204" s="633"/>
      <c r="F2204" s="633"/>
      <c r="G2204" s="633"/>
      <c r="H2204" s="633"/>
      <c r="I2204" s="633"/>
      <c r="J2204" s="633"/>
      <c r="K2204" s="633"/>
      <c r="L2204" s="248"/>
      <c r="M2204" s="202"/>
      <c r="N2204" s="647" t="s">
        <v>1134</v>
      </c>
      <c r="O2204" s="633"/>
      <c r="P2204" s="633"/>
      <c r="Q2204" s="633"/>
      <c r="R2204" s="633"/>
      <c r="S2204" s="633"/>
      <c r="T2204" s="633"/>
      <c r="U2204" s="633"/>
    </row>
    <row r="2205" spans="1:21" ht="16.5" customHeight="1">
      <c r="A2205" s="233"/>
      <c r="B2205" s="239"/>
      <c r="C2205" s="644" t="s">
        <v>10</v>
      </c>
      <c r="D2205" s="645"/>
      <c r="E2205" s="645"/>
      <c r="F2205" s="645"/>
      <c r="G2205" s="645"/>
      <c r="H2205" s="645"/>
      <c r="I2205" s="645"/>
      <c r="J2205" s="645"/>
      <c r="K2205" s="646"/>
      <c r="L2205" s="248"/>
      <c r="M2205" s="202"/>
      <c r="N2205" s="644" t="s">
        <v>10</v>
      </c>
      <c r="O2205" s="645"/>
      <c r="P2205" s="645"/>
      <c r="Q2205" s="645"/>
      <c r="R2205" s="645"/>
      <c r="S2205" s="645"/>
      <c r="T2205" s="645"/>
      <c r="U2205" s="646"/>
    </row>
    <row r="2206" spans="1:21" ht="16.5" customHeight="1">
      <c r="A2206" s="233"/>
      <c r="B2206" s="239"/>
      <c r="C2206" s="641" t="s">
        <v>11</v>
      </c>
      <c r="D2206" s="635" t="s">
        <v>12</v>
      </c>
      <c r="E2206" s="637" t="s">
        <v>13</v>
      </c>
      <c r="F2206" s="638"/>
      <c r="G2206" s="641" t="s">
        <v>14</v>
      </c>
      <c r="H2206" s="635" t="s">
        <v>15</v>
      </c>
      <c r="I2206" s="635" t="s">
        <v>16</v>
      </c>
      <c r="J2206" s="643" t="s">
        <v>17</v>
      </c>
      <c r="K2206" s="648" t="s">
        <v>18</v>
      </c>
      <c r="L2206" s="248"/>
      <c r="M2206" s="202"/>
      <c r="N2206" s="641" t="s">
        <v>11</v>
      </c>
      <c r="O2206" s="635" t="s">
        <v>12</v>
      </c>
      <c r="P2206" s="637" t="s">
        <v>13</v>
      </c>
      <c r="Q2206" s="638"/>
      <c r="R2206" s="641" t="s">
        <v>14</v>
      </c>
      <c r="S2206" s="635" t="s">
        <v>15</v>
      </c>
      <c r="T2206" s="635" t="s">
        <v>16</v>
      </c>
      <c r="U2206" s="643" t="s">
        <v>17</v>
      </c>
    </row>
    <row r="2207" spans="1:21" ht="16.5" customHeight="1">
      <c r="A2207" s="233"/>
      <c r="B2207" s="239"/>
      <c r="C2207" s="642"/>
      <c r="D2207" s="636"/>
      <c r="E2207" s="154" t="s">
        <v>19</v>
      </c>
      <c r="F2207" s="154" t="s">
        <v>20</v>
      </c>
      <c r="G2207" s="642"/>
      <c r="H2207" s="636"/>
      <c r="I2207" s="636"/>
      <c r="J2207" s="636"/>
      <c r="K2207" s="649"/>
      <c r="L2207" s="248"/>
      <c r="M2207" s="202"/>
      <c r="N2207" s="642"/>
      <c r="O2207" s="636"/>
      <c r="P2207" s="154" t="s">
        <v>19</v>
      </c>
      <c r="Q2207" s="154" t="s">
        <v>20</v>
      </c>
      <c r="R2207" s="642"/>
      <c r="S2207" s="636"/>
      <c r="T2207" s="636"/>
      <c r="U2207" s="636"/>
    </row>
    <row r="2208" spans="1:21" ht="16.5" customHeight="1">
      <c r="A2208" s="233"/>
      <c r="B2208" s="239"/>
      <c r="C2208" s="324">
        <v>1</v>
      </c>
      <c r="D2208" s="357">
        <v>6</v>
      </c>
      <c r="E2208" s="159" t="s">
        <v>21</v>
      </c>
      <c r="F2208" s="159"/>
      <c r="G2208" s="159" t="s">
        <v>1134</v>
      </c>
      <c r="H2208" s="159"/>
      <c r="I2208" s="159"/>
      <c r="J2208" s="159"/>
      <c r="K2208" s="250"/>
      <c r="L2208" s="248"/>
      <c r="M2208" s="202"/>
      <c r="N2208" s="324">
        <v>1</v>
      </c>
      <c r="O2208" s="357">
        <v>6</v>
      </c>
      <c r="P2208" s="159" t="s">
        <v>21</v>
      </c>
      <c r="Q2208" s="159"/>
      <c r="R2208" s="159" t="s">
        <v>1134</v>
      </c>
      <c r="S2208" s="159"/>
      <c r="T2208" s="159"/>
      <c r="U2208" s="159"/>
    </row>
    <row r="2209" spans="1:21" ht="24" customHeight="1">
      <c r="A2209" s="233"/>
      <c r="B2209" s="239"/>
      <c r="C2209" s="220">
        <v>2</v>
      </c>
      <c r="D2209" s="325">
        <v>6.1</v>
      </c>
      <c r="E2209" s="163"/>
      <c r="F2209" s="163" t="s">
        <v>21</v>
      </c>
      <c r="G2209" s="155" t="s">
        <v>1092</v>
      </c>
      <c r="H2209" s="163" t="s">
        <v>1093</v>
      </c>
      <c r="I2209" s="164">
        <v>1</v>
      </c>
      <c r="J2209" s="167">
        <v>21866250</v>
      </c>
      <c r="K2209" s="166">
        <f t="shared" ref="K2209:K2215" si="203">I2209*J2209</f>
        <v>21866250</v>
      </c>
      <c r="L2209" s="248"/>
      <c r="M2209" s="202"/>
      <c r="N2209" s="220">
        <v>2</v>
      </c>
      <c r="O2209" s="325">
        <v>6.1</v>
      </c>
      <c r="P2209" s="163"/>
      <c r="Q2209" s="163" t="s">
        <v>21</v>
      </c>
      <c r="R2209" s="155" t="s">
        <v>1092</v>
      </c>
      <c r="S2209" s="163" t="s">
        <v>1093</v>
      </c>
      <c r="T2209" s="164">
        <v>1</v>
      </c>
      <c r="U2209" s="167" t="s">
        <v>1135</v>
      </c>
    </row>
    <row r="2210" spans="1:21" ht="21" customHeight="1">
      <c r="A2210" s="233"/>
      <c r="B2210" s="239"/>
      <c r="C2210" s="163">
        <v>3</v>
      </c>
      <c r="D2210" s="325">
        <v>6.2</v>
      </c>
      <c r="E2210" s="163"/>
      <c r="F2210" s="163" t="s">
        <v>21</v>
      </c>
      <c r="G2210" s="155" t="s">
        <v>1095</v>
      </c>
      <c r="H2210" s="163" t="s">
        <v>1093</v>
      </c>
      <c r="I2210" s="164">
        <v>1</v>
      </c>
      <c r="J2210" s="167">
        <v>32611950</v>
      </c>
      <c r="K2210" s="166">
        <f t="shared" si="203"/>
        <v>32611950</v>
      </c>
      <c r="L2210" s="248"/>
      <c r="M2210" s="202"/>
      <c r="N2210" s="163">
        <v>3</v>
      </c>
      <c r="O2210" s="325">
        <v>6.2</v>
      </c>
      <c r="P2210" s="163"/>
      <c r="Q2210" s="163" t="s">
        <v>21</v>
      </c>
      <c r="R2210" s="155" t="s">
        <v>1095</v>
      </c>
      <c r="S2210" s="163" t="s">
        <v>1093</v>
      </c>
      <c r="T2210" s="164">
        <v>1</v>
      </c>
      <c r="U2210" s="167" t="s">
        <v>1096</v>
      </c>
    </row>
    <row r="2211" spans="1:21" ht="25.5" customHeight="1">
      <c r="A2211" s="233"/>
      <c r="B2211" s="239"/>
      <c r="C2211" s="163">
        <v>4</v>
      </c>
      <c r="D2211" s="325">
        <v>6.3</v>
      </c>
      <c r="E2211" s="163"/>
      <c r="F2211" s="163" t="s">
        <v>21</v>
      </c>
      <c r="G2211" s="155" t="s">
        <v>1097</v>
      </c>
      <c r="H2211" s="163" t="s">
        <v>1093</v>
      </c>
      <c r="I2211" s="164">
        <v>1</v>
      </c>
      <c r="J2211" s="167">
        <v>2374050</v>
      </c>
      <c r="K2211" s="166">
        <f t="shared" si="203"/>
        <v>2374050</v>
      </c>
      <c r="L2211" s="248"/>
      <c r="M2211" s="202"/>
      <c r="N2211" s="163">
        <v>4</v>
      </c>
      <c r="O2211" s="325">
        <v>6.3</v>
      </c>
      <c r="P2211" s="163"/>
      <c r="Q2211" s="163" t="s">
        <v>21</v>
      </c>
      <c r="R2211" s="155" t="s">
        <v>1097</v>
      </c>
      <c r="S2211" s="163" t="s">
        <v>1093</v>
      </c>
      <c r="T2211" s="164">
        <v>1</v>
      </c>
      <c r="U2211" s="167" t="s">
        <v>1098</v>
      </c>
    </row>
    <row r="2212" spans="1:21" ht="27" customHeight="1">
      <c r="A2212" s="233"/>
      <c r="B2212" s="239"/>
      <c r="C2212" s="163">
        <v>5</v>
      </c>
      <c r="D2212" s="325">
        <v>6.4</v>
      </c>
      <c r="E2212" s="163"/>
      <c r="F2212" s="163" t="s">
        <v>21</v>
      </c>
      <c r="G2212" s="155" t="s">
        <v>1126</v>
      </c>
      <c r="H2212" s="163" t="s">
        <v>1093</v>
      </c>
      <c r="I2212" s="164">
        <v>1</v>
      </c>
      <c r="J2212" s="167">
        <v>7746900</v>
      </c>
      <c r="K2212" s="166">
        <f t="shared" si="203"/>
        <v>7746900</v>
      </c>
      <c r="L2212" s="248"/>
      <c r="M2212" s="202"/>
      <c r="N2212" s="163">
        <v>5</v>
      </c>
      <c r="O2212" s="325">
        <v>6.4</v>
      </c>
      <c r="P2212" s="163"/>
      <c r="Q2212" s="163" t="s">
        <v>21</v>
      </c>
      <c r="R2212" s="155" t="s">
        <v>1126</v>
      </c>
      <c r="S2212" s="163" t="s">
        <v>1093</v>
      </c>
      <c r="T2212" s="164">
        <v>1</v>
      </c>
      <c r="U2212" s="167" t="s">
        <v>1127</v>
      </c>
    </row>
    <row r="2213" spans="1:21" ht="24.75" customHeight="1">
      <c r="A2213" s="233"/>
      <c r="B2213" s="239"/>
      <c r="C2213" s="163">
        <v>6</v>
      </c>
      <c r="D2213" s="325">
        <v>6.5</v>
      </c>
      <c r="E2213" s="163"/>
      <c r="F2213" s="163" t="s">
        <v>21</v>
      </c>
      <c r="G2213" s="155" t="s">
        <v>1101</v>
      </c>
      <c r="H2213" s="163" t="s">
        <v>1093</v>
      </c>
      <c r="I2213" s="164">
        <v>1</v>
      </c>
      <c r="J2213" s="167">
        <v>3998400</v>
      </c>
      <c r="K2213" s="166">
        <f t="shared" si="203"/>
        <v>3998400</v>
      </c>
      <c r="L2213" s="248"/>
      <c r="M2213" s="202"/>
      <c r="N2213" s="163">
        <v>6</v>
      </c>
      <c r="O2213" s="325">
        <v>6.5</v>
      </c>
      <c r="P2213" s="163"/>
      <c r="Q2213" s="163" t="s">
        <v>21</v>
      </c>
      <c r="R2213" s="155" t="s">
        <v>1101</v>
      </c>
      <c r="S2213" s="163" t="s">
        <v>1093</v>
      </c>
      <c r="T2213" s="164">
        <v>1</v>
      </c>
      <c r="U2213" s="167" t="s">
        <v>1102</v>
      </c>
    </row>
    <row r="2214" spans="1:21" ht="24" customHeight="1">
      <c r="A2214" s="233"/>
      <c r="B2214" s="239"/>
      <c r="C2214" s="163">
        <v>7</v>
      </c>
      <c r="D2214" s="325">
        <v>6.6</v>
      </c>
      <c r="E2214" s="163"/>
      <c r="F2214" s="163" t="s">
        <v>21</v>
      </c>
      <c r="G2214" s="155" t="s">
        <v>1103</v>
      </c>
      <c r="H2214" s="163" t="s">
        <v>1093</v>
      </c>
      <c r="I2214" s="164">
        <v>1</v>
      </c>
      <c r="J2214" s="167">
        <v>15435000</v>
      </c>
      <c r="K2214" s="166">
        <f t="shared" si="203"/>
        <v>15435000</v>
      </c>
      <c r="L2214" s="248"/>
      <c r="M2214" s="202"/>
      <c r="N2214" s="163">
        <v>7</v>
      </c>
      <c r="O2214" s="325">
        <v>6.6</v>
      </c>
      <c r="P2214" s="163"/>
      <c r="Q2214" s="163" t="s">
        <v>21</v>
      </c>
      <c r="R2214" s="155" t="s">
        <v>1103</v>
      </c>
      <c r="S2214" s="163" t="s">
        <v>1093</v>
      </c>
      <c r="T2214" s="164">
        <v>1</v>
      </c>
      <c r="U2214" s="167" t="s">
        <v>1104</v>
      </c>
    </row>
    <row r="2215" spans="1:21" ht="24.75" customHeight="1">
      <c r="A2215" s="233"/>
      <c r="B2215" s="239"/>
      <c r="C2215" s="163">
        <v>8</v>
      </c>
      <c r="D2215" s="325">
        <v>6.7</v>
      </c>
      <c r="E2215" s="163"/>
      <c r="F2215" s="163" t="s">
        <v>21</v>
      </c>
      <c r="G2215" s="155" t="s">
        <v>1105</v>
      </c>
      <c r="H2215" s="163" t="s">
        <v>1093</v>
      </c>
      <c r="I2215" s="164">
        <v>1</v>
      </c>
      <c r="J2215" s="167">
        <v>4047750</v>
      </c>
      <c r="K2215" s="166">
        <f t="shared" si="203"/>
        <v>4047750</v>
      </c>
      <c r="L2215" s="248"/>
      <c r="M2215" s="202"/>
      <c r="N2215" s="163">
        <v>8</v>
      </c>
      <c r="O2215" s="325">
        <v>6.7</v>
      </c>
      <c r="P2215" s="163"/>
      <c r="Q2215" s="163" t="s">
        <v>21</v>
      </c>
      <c r="R2215" s="155" t="s">
        <v>1105</v>
      </c>
      <c r="S2215" s="163" t="s">
        <v>1093</v>
      </c>
      <c r="T2215" s="164">
        <v>1</v>
      </c>
      <c r="U2215" s="167" t="s">
        <v>1136</v>
      </c>
    </row>
    <row r="2216" spans="1:21" ht="21.75" customHeight="1">
      <c r="A2216" s="233"/>
      <c r="B2216" s="239"/>
      <c r="C2216" s="629" t="s">
        <v>41</v>
      </c>
      <c r="D2216" s="630"/>
      <c r="E2216" s="630"/>
      <c r="F2216" s="630"/>
      <c r="G2216" s="630"/>
      <c r="H2216" s="631"/>
      <c r="I2216" s="163"/>
      <c r="J2216" s="163"/>
      <c r="K2216" s="366">
        <f>SUM(K2209:K2215)</f>
        <v>88080300</v>
      </c>
      <c r="L2216" s="221"/>
      <c r="M2216" s="202"/>
      <c r="N2216" s="629" t="s">
        <v>41</v>
      </c>
      <c r="O2216" s="630"/>
      <c r="P2216" s="630"/>
      <c r="Q2216" s="630"/>
      <c r="R2216" s="630"/>
      <c r="S2216" s="631"/>
      <c r="T2216" s="163"/>
      <c r="U2216" s="163"/>
    </row>
    <row r="2217" spans="1:21" ht="16.5" customHeight="1">
      <c r="A2217" s="233"/>
      <c r="B2217" s="239"/>
      <c r="C2217" s="644" t="s">
        <v>180</v>
      </c>
      <c r="D2217" s="645"/>
      <c r="E2217" s="645"/>
      <c r="F2217" s="645"/>
      <c r="G2217" s="645"/>
      <c r="H2217" s="645"/>
      <c r="I2217" s="645"/>
      <c r="J2217" s="681"/>
      <c r="K2217" s="256">
        <f>K2216</f>
        <v>88080300</v>
      </c>
      <c r="L2217" s="248"/>
      <c r="M2217" s="202"/>
      <c r="N2217" s="644" t="s">
        <v>180</v>
      </c>
      <c r="O2217" s="645"/>
      <c r="P2217" s="645"/>
      <c r="Q2217" s="645"/>
      <c r="R2217" s="645"/>
      <c r="S2217" s="645"/>
      <c r="T2217" s="645"/>
      <c r="U2217" s="681"/>
    </row>
    <row r="2218" spans="1:21" ht="16.5" customHeight="1">
      <c r="A2218" s="233"/>
      <c r="B2218" s="239"/>
      <c r="C2218" s="257"/>
      <c r="D2218" s="257"/>
      <c r="E2218" s="257"/>
      <c r="F2218" s="257"/>
      <c r="G2218" s="257"/>
      <c r="H2218" s="257"/>
      <c r="I2218" s="257"/>
      <c r="J2218" s="257"/>
      <c r="K2218" s="258"/>
      <c r="L2218" s="248"/>
      <c r="M2218" s="202"/>
      <c r="N2218" s="257"/>
      <c r="O2218" s="257"/>
      <c r="P2218" s="257"/>
      <c r="Q2218" s="257"/>
      <c r="R2218" s="257"/>
      <c r="S2218" s="257"/>
      <c r="T2218" s="257"/>
      <c r="U2218" s="257"/>
    </row>
    <row r="2219" spans="1:21" ht="16.5" customHeight="1">
      <c r="A2219" s="233"/>
      <c r="B2219" s="247">
        <v>44</v>
      </c>
      <c r="C2219" s="647" t="s">
        <v>1137</v>
      </c>
      <c r="D2219" s="633"/>
      <c r="E2219" s="633"/>
      <c r="F2219" s="633"/>
      <c r="G2219" s="633"/>
      <c r="H2219" s="633"/>
      <c r="I2219" s="633"/>
      <c r="J2219" s="633"/>
      <c r="K2219" s="633"/>
      <c r="L2219" s="248"/>
      <c r="M2219" s="202"/>
      <c r="N2219" s="647" t="s">
        <v>1137</v>
      </c>
      <c r="O2219" s="633"/>
      <c r="P2219" s="633"/>
      <c r="Q2219" s="633"/>
      <c r="R2219" s="633"/>
      <c r="S2219" s="633"/>
      <c r="T2219" s="633"/>
      <c r="U2219" s="633"/>
    </row>
    <row r="2220" spans="1:21" ht="16.5" customHeight="1">
      <c r="A2220" s="233"/>
      <c r="B2220" s="239"/>
      <c r="C2220" s="644" t="s">
        <v>10</v>
      </c>
      <c r="D2220" s="645"/>
      <c r="E2220" s="645"/>
      <c r="F2220" s="645"/>
      <c r="G2220" s="645"/>
      <c r="H2220" s="645"/>
      <c r="I2220" s="645"/>
      <c r="J2220" s="645"/>
      <c r="K2220" s="646"/>
      <c r="L2220" s="248"/>
      <c r="M2220" s="202"/>
      <c r="N2220" s="644" t="s">
        <v>10</v>
      </c>
      <c r="O2220" s="645"/>
      <c r="P2220" s="645"/>
      <c r="Q2220" s="645"/>
      <c r="R2220" s="645"/>
      <c r="S2220" s="645"/>
      <c r="T2220" s="645"/>
      <c r="U2220" s="646"/>
    </row>
    <row r="2221" spans="1:21" ht="16.5" customHeight="1">
      <c r="A2221" s="233"/>
      <c r="B2221" s="239"/>
      <c r="C2221" s="641" t="s">
        <v>11</v>
      </c>
      <c r="D2221" s="635" t="s">
        <v>12</v>
      </c>
      <c r="E2221" s="637" t="s">
        <v>13</v>
      </c>
      <c r="F2221" s="638"/>
      <c r="G2221" s="641" t="s">
        <v>14</v>
      </c>
      <c r="H2221" s="635" t="s">
        <v>15</v>
      </c>
      <c r="I2221" s="635" t="s">
        <v>16</v>
      </c>
      <c r="J2221" s="643" t="s">
        <v>17</v>
      </c>
      <c r="K2221" s="648" t="s">
        <v>18</v>
      </c>
      <c r="L2221" s="248"/>
      <c r="M2221" s="202"/>
      <c r="N2221" s="641" t="s">
        <v>11</v>
      </c>
      <c r="O2221" s="635" t="s">
        <v>12</v>
      </c>
      <c r="P2221" s="637" t="s">
        <v>13</v>
      </c>
      <c r="Q2221" s="638"/>
      <c r="R2221" s="641" t="s">
        <v>14</v>
      </c>
      <c r="S2221" s="635" t="s">
        <v>15</v>
      </c>
      <c r="T2221" s="635" t="s">
        <v>16</v>
      </c>
      <c r="U2221" s="643" t="s">
        <v>17</v>
      </c>
    </row>
    <row r="2222" spans="1:21" ht="16.5" customHeight="1">
      <c r="A2222" s="233"/>
      <c r="B2222" s="239"/>
      <c r="C2222" s="642"/>
      <c r="D2222" s="636"/>
      <c r="E2222" s="154" t="s">
        <v>19</v>
      </c>
      <c r="F2222" s="154" t="s">
        <v>20</v>
      </c>
      <c r="G2222" s="642"/>
      <c r="H2222" s="636"/>
      <c r="I2222" s="636"/>
      <c r="J2222" s="636"/>
      <c r="K2222" s="649"/>
      <c r="L2222" s="248"/>
      <c r="M2222" s="202"/>
      <c r="N2222" s="642"/>
      <c r="O2222" s="636"/>
      <c r="P2222" s="154" t="s">
        <v>19</v>
      </c>
      <c r="Q2222" s="154" t="s">
        <v>20</v>
      </c>
      <c r="R2222" s="642"/>
      <c r="S2222" s="636"/>
      <c r="T2222" s="636"/>
      <c r="U2222" s="636"/>
    </row>
    <row r="2223" spans="1:21" ht="16.5" customHeight="1">
      <c r="A2223" s="233"/>
      <c r="B2223" s="239"/>
      <c r="C2223" s="324">
        <v>1</v>
      </c>
      <c r="D2223" s="357">
        <v>7</v>
      </c>
      <c r="E2223" s="159" t="s">
        <v>21</v>
      </c>
      <c r="F2223" s="159"/>
      <c r="G2223" s="159" t="s">
        <v>1137</v>
      </c>
      <c r="H2223" s="159"/>
      <c r="I2223" s="159"/>
      <c r="J2223" s="159"/>
      <c r="K2223" s="250"/>
      <c r="L2223" s="248"/>
      <c r="M2223" s="202"/>
      <c r="N2223" s="324">
        <v>1</v>
      </c>
      <c r="O2223" s="357">
        <v>7</v>
      </c>
      <c r="P2223" s="159" t="s">
        <v>21</v>
      </c>
      <c r="Q2223" s="159"/>
      <c r="R2223" s="159" t="s">
        <v>1137</v>
      </c>
      <c r="S2223" s="159"/>
      <c r="T2223" s="159"/>
      <c r="U2223" s="159"/>
    </row>
    <row r="2224" spans="1:21" ht="21.75" customHeight="1">
      <c r="A2224" s="233"/>
      <c r="B2224" s="239"/>
      <c r="C2224" s="220">
        <v>2</v>
      </c>
      <c r="D2224" s="325">
        <v>7.1</v>
      </c>
      <c r="E2224" s="163"/>
      <c r="F2224" s="163" t="s">
        <v>21</v>
      </c>
      <c r="G2224" s="155" t="s">
        <v>1092</v>
      </c>
      <c r="H2224" s="163" t="s">
        <v>1093</v>
      </c>
      <c r="I2224" s="164">
        <v>1</v>
      </c>
      <c r="J2224" s="167">
        <v>26489400</v>
      </c>
      <c r="K2224" s="166">
        <f t="shared" ref="K2224:K2234" si="204">I2224*J2224</f>
        <v>26489400</v>
      </c>
      <c r="L2224" s="248"/>
      <c r="M2224" s="202"/>
      <c r="N2224" s="220">
        <v>2</v>
      </c>
      <c r="O2224" s="325">
        <v>7.1</v>
      </c>
      <c r="P2224" s="163"/>
      <c r="Q2224" s="163" t="s">
        <v>21</v>
      </c>
      <c r="R2224" s="155" t="s">
        <v>1092</v>
      </c>
      <c r="S2224" s="163" t="s">
        <v>1093</v>
      </c>
      <c r="T2224" s="164">
        <v>1</v>
      </c>
      <c r="U2224" s="167" t="s">
        <v>1130</v>
      </c>
    </row>
    <row r="2225" spans="1:21" ht="23.25" customHeight="1">
      <c r="A2225" s="233"/>
      <c r="B2225" s="239"/>
      <c r="C2225" s="163">
        <v>3</v>
      </c>
      <c r="D2225" s="325">
        <v>7.2</v>
      </c>
      <c r="E2225" s="163"/>
      <c r="F2225" s="163" t="s">
        <v>21</v>
      </c>
      <c r="G2225" s="155" t="s">
        <v>1138</v>
      </c>
      <c r="H2225" s="163" t="s">
        <v>1093</v>
      </c>
      <c r="I2225" s="164">
        <v>1</v>
      </c>
      <c r="J2225" s="167">
        <v>1522500</v>
      </c>
      <c r="K2225" s="166">
        <f t="shared" si="204"/>
        <v>1522500</v>
      </c>
      <c r="L2225" s="248"/>
      <c r="M2225" s="202"/>
      <c r="N2225" s="163">
        <v>3</v>
      </c>
      <c r="O2225" s="325">
        <v>7.2</v>
      </c>
      <c r="P2225" s="163"/>
      <c r="Q2225" s="163" t="s">
        <v>21</v>
      </c>
      <c r="R2225" s="155" t="s">
        <v>1138</v>
      </c>
      <c r="S2225" s="163" t="s">
        <v>1093</v>
      </c>
      <c r="T2225" s="164">
        <v>1</v>
      </c>
      <c r="U2225" s="167" t="s">
        <v>1122</v>
      </c>
    </row>
    <row r="2226" spans="1:21" ht="24.75" customHeight="1">
      <c r="A2226" s="233"/>
      <c r="B2226" s="239"/>
      <c r="C2226" s="163">
        <v>4</v>
      </c>
      <c r="D2226" s="325">
        <v>7.3</v>
      </c>
      <c r="E2226" s="163"/>
      <c r="F2226" s="163" t="s">
        <v>21</v>
      </c>
      <c r="G2226" s="155" t="s">
        <v>1139</v>
      </c>
      <c r="H2226" s="163" t="s">
        <v>1093</v>
      </c>
      <c r="I2226" s="164">
        <v>1</v>
      </c>
      <c r="J2226" s="167">
        <v>32611950</v>
      </c>
      <c r="K2226" s="166">
        <f t="shared" si="204"/>
        <v>32611950</v>
      </c>
      <c r="L2226" s="248"/>
      <c r="M2226" s="202"/>
      <c r="N2226" s="163">
        <v>4</v>
      </c>
      <c r="O2226" s="325">
        <v>7.3</v>
      </c>
      <c r="P2226" s="163"/>
      <c r="Q2226" s="163" t="s">
        <v>21</v>
      </c>
      <c r="R2226" s="155" t="s">
        <v>1139</v>
      </c>
      <c r="S2226" s="163" t="s">
        <v>1093</v>
      </c>
      <c r="T2226" s="164">
        <v>1</v>
      </c>
      <c r="U2226" s="167" t="s">
        <v>1096</v>
      </c>
    </row>
    <row r="2227" spans="1:21" ht="22.5" customHeight="1">
      <c r="A2227" s="233"/>
      <c r="B2227" s="239"/>
      <c r="C2227" s="163">
        <v>5</v>
      </c>
      <c r="D2227" s="325">
        <v>7.4</v>
      </c>
      <c r="E2227" s="163"/>
      <c r="F2227" s="163" t="s">
        <v>21</v>
      </c>
      <c r="G2227" s="155" t="s">
        <v>1140</v>
      </c>
      <c r="H2227" s="163" t="s">
        <v>1093</v>
      </c>
      <c r="I2227" s="164">
        <v>1</v>
      </c>
      <c r="J2227" s="167">
        <v>13994400</v>
      </c>
      <c r="K2227" s="166">
        <f t="shared" si="204"/>
        <v>13994400</v>
      </c>
      <c r="L2227" s="248"/>
      <c r="M2227" s="202"/>
      <c r="N2227" s="163">
        <v>5</v>
      </c>
      <c r="O2227" s="325">
        <v>7.4</v>
      </c>
      <c r="P2227" s="163"/>
      <c r="Q2227" s="163" t="s">
        <v>21</v>
      </c>
      <c r="R2227" s="155" t="s">
        <v>1140</v>
      </c>
      <c r="S2227" s="163" t="s">
        <v>1093</v>
      </c>
      <c r="T2227" s="164">
        <v>1</v>
      </c>
      <c r="U2227" s="167" t="s">
        <v>1141</v>
      </c>
    </row>
    <row r="2228" spans="1:21" ht="21.75" customHeight="1">
      <c r="A2228" s="233"/>
      <c r="B2228" s="239"/>
      <c r="C2228" s="163">
        <v>6</v>
      </c>
      <c r="D2228" s="325">
        <v>7.5</v>
      </c>
      <c r="E2228" s="163"/>
      <c r="F2228" s="163" t="s">
        <v>21</v>
      </c>
      <c r="G2228" s="155" t="s">
        <v>1142</v>
      </c>
      <c r="H2228" s="163" t="s">
        <v>1093</v>
      </c>
      <c r="I2228" s="164">
        <v>1</v>
      </c>
      <c r="J2228" s="167">
        <v>32611950</v>
      </c>
      <c r="K2228" s="166">
        <f t="shared" si="204"/>
        <v>32611950</v>
      </c>
      <c r="L2228" s="248"/>
      <c r="M2228" s="202"/>
      <c r="N2228" s="163">
        <v>6</v>
      </c>
      <c r="O2228" s="325">
        <v>7.5</v>
      </c>
      <c r="P2228" s="163"/>
      <c r="Q2228" s="163" t="s">
        <v>21</v>
      </c>
      <c r="R2228" s="155" t="s">
        <v>1142</v>
      </c>
      <c r="S2228" s="163" t="s">
        <v>1093</v>
      </c>
      <c r="T2228" s="164">
        <v>1</v>
      </c>
      <c r="U2228" s="167" t="s">
        <v>1096</v>
      </c>
    </row>
    <row r="2229" spans="1:21" ht="25.5" customHeight="1">
      <c r="A2229" s="233"/>
      <c r="B2229" s="239"/>
      <c r="C2229" s="163">
        <v>7</v>
      </c>
      <c r="D2229" s="325">
        <v>7.6</v>
      </c>
      <c r="E2229" s="163"/>
      <c r="F2229" s="163" t="s">
        <v>21</v>
      </c>
      <c r="G2229" s="155" t="s">
        <v>1097</v>
      </c>
      <c r="H2229" s="163" t="s">
        <v>1093</v>
      </c>
      <c r="I2229" s="164">
        <v>1</v>
      </c>
      <c r="J2229" s="167">
        <v>9071370</v>
      </c>
      <c r="K2229" s="166">
        <f t="shared" si="204"/>
        <v>9071370</v>
      </c>
      <c r="L2229" s="248"/>
      <c r="M2229" s="202"/>
      <c r="N2229" s="163">
        <v>7</v>
      </c>
      <c r="O2229" s="325">
        <v>7.6</v>
      </c>
      <c r="P2229" s="163"/>
      <c r="Q2229" s="163" t="s">
        <v>21</v>
      </c>
      <c r="R2229" s="155" t="s">
        <v>1097</v>
      </c>
      <c r="S2229" s="163" t="s">
        <v>1093</v>
      </c>
      <c r="T2229" s="164">
        <v>1</v>
      </c>
      <c r="U2229" s="167" t="s">
        <v>1143</v>
      </c>
    </row>
    <row r="2230" spans="1:21" ht="25.5" customHeight="1">
      <c r="A2230" s="233"/>
      <c r="B2230" s="239"/>
      <c r="C2230" s="163">
        <v>8</v>
      </c>
      <c r="D2230" s="325">
        <v>7.7</v>
      </c>
      <c r="E2230" s="163"/>
      <c r="F2230" s="163" t="s">
        <v>21</v>
      </c>
      <c r="G2230" s="155" t="s">
        <v>1116</v>
      </c>
      <c r="H2230" s="163" t="s">
        <v>1093</v>
      </c>
      <c r="I2230" s="164">
        <v>1</v>
      </c>
      <c r="J2230" s="167">
        <v>14369250</v>
      </c>
      <c r="K2230" s="166">
        <f t="shared" si="204"/>
        <v>14369250</v>
      </c>
      <c r="L2230" s="248"/>
      <c r="M2230" s="202"/>
      <c r="N2230" s="163">
        <v>8</v>
      </c>
      <c r="O2230" s="325">
        <v>7.7</v>
      </c>
      <c r="P2230" s="163"/>
      <c r="Q2230" s="163" t="s">
        <v>21</v>
      </c>
      <c r="R2230" s="155" t="s">
        <v>1116</v>
      </c>
      <c r="S2230" s="163" t="s">
        <v>1093</v>
      </c>
      <c r="T2230" s="164">
        <v>1</v>
      </c>
      <c r="U2230" s="167" t="s">
        <v>1117</v>
      </c>
    </row>
    <row r="2231" spans="1:21" ht="31.5" customHeight="1">
      <c r="A2231" s="233"/>
      <c r="B2231" s="239"/>
      <c r="C2231" s="163">
        <v>9</v>
      </c>
      <c r="D2231" s="325">
        <v>7.8</v>
      </c>
      <c r="E2231" s="163"/>
      <c r="F2231" s="163" t="s">
        <v>21</v>
      </c>
      <c r="G2231" s="155" t="s">
        <v>1112</v>
      </c>
      <c r="H2231" s="163" t="s">
        <v>1093</v>
      </c>
      <c r="I2231" s="164">
        <v>1</v>
      </c>
      <c r="J2231" s="167">
        <v>7122150</v>
      </c>
      <c r="K2231" s="166">
        <f t="shared" si="204"/>
        <v>7122150</v>
      </c>
      <c r="L2231" s="248"/>
      <c r="M2231" s="202"/>
      <c r="N2231" s="163">
        <v>9</v>
      </c>
      <c r="O2231" s="325">
        <v>7.8</v>
      </c>
      <c r="P2231" s="163"/>
      <c r="Q2231" s="163" t="s">
        <v>21</v>
      </c>
      <c r="R2231" s="155" t="s">
        <v>1112</v>
      </c>
      <c r="S2231" s="163" t="s">
        <v>1093</v>
      </c>
      <c r="T2231" s="164">
        <v>1</v>
      </c>
      <c r="U2231" s="167" t="s">
        <v>1113</v>
      </c>
    </row>
    <row r="2232" spans="1:21" ht="24" customHeight="1">
      <c r="A2232" s="233"/>
      <c r="B2232" s="239"/>
      <c r="C2232" s="163">
        <v>10</v>
      </c>
      <c r="D2232" s="164">
        <v>7.9</v>
      </c>
      <c r="E2232" s="163"/>
      <c r="F2232" s="163" t="s">
        <v>21</v>
      </c>
      <c r="G2232" s="155" t="s">
        <v>1114</v>
      </c>
      <c r="H2232" s="163" t="s">
        <v>1093</v>
      </c>
      <c r="I2232" s="164">
        <v>1</v>
      </c>
      <c r="J2232" s="167">
        <v>3998400</v>
      </c>
      <c r="K2232" s="166">
        <f t="shared" si="204"/>
        <v>3998400</v>
      </c>
      <c r="L2232" s="248"/>
      <c r="M2232" s="202"/>
      <c r="N2232" s="163">
        <v>10</v>
      </c>
      <c r="O2232" s="164">
        <v>7.9</v>
      </c>
      <c r="P2232" s="163"/>
      <c r="Q2232" s="163" t="s">
        <v>21</v>
      </c>
      <c r="R2232" s="155" t="s">
        <v>1114</v>
      </c>
      <c r="S2232" s="163" t="s">
        <v>1093</v>
      </c>
      <c r="T2232" s="164">
        <v>1</v>
      </c>
      <c r="U2232" s="167" t="s">
        <v>1102</v>
      </c>
    </row>
    <row r="2233" spans="1:21" ht="27.75" customHeight="1">
      <c r="A2233" s="233"/>
      <c r="B2233" s="239"/>
      <c r="C2233" s="163">
        <v>11</v>
      </c>
      <c r="D2233" s="164">
        <v>7.1</v>
      </c>
      <c r="E2233" s="163"/>
      <c r="F2233" s="163" t="s">
        <v>21</v>
      </c>
      <c r="G2233" s="155" t="s">
        <v>1103</v>
      </c>
      <c r="H2233" s="163" t="s">
        <v>1093</v>
      </c>
      <c r="I2233" s="164">
        <v>1</v>
      </c>
      <c r="J2233" s="167">
        <v>15435000</v>
      </c>
      <c r="K2233" s="166">
        <f t="shared" si="204"/>
        <v>15435000</v>
      </c>
      <c r="L2233" s="248"/>
      <c r="M2233" s="202"/>
      <c r="N2233" s="163">
        <v>11</v>
      </c>
      <c r="O2233" s="164">
        <v>7.1</v>
      </c>
      <c r="P2233" s="163"/>
      <c r="Q2233" s="163" t="s">
        <v>21</v>
      </c>
      <c r="R2233" s="155" t="s">
        <v>1103</v>
      </c>
      <c r="S2233" s="163" t="s">
        <v>1093</v>
      </c>
      <c r="T2233" s="164">
        <v>1</v>
      </c>
      <c r="U2233" s="167" t="s">
        <v>1104</v>
      </c>
    </row>
    <row r="2234" spans="1:21" ht="28.5" customHeight="1">
      <c r="A2234" s="233"/>
      <c r="B2234" s="239"/>
      <c r="C2234" s="163">
        <v>12</v>
      </c>
      <c r="D2234" s="164">
        <v>7.11</v>
      </c>
      <c r="E2234" s="163"/>
      <c r="F2234" s="163" t="s">
        <v>21</v>
      </c>
      <c r="G2234" s="155" t="s">
        <v>1105</v>
      </c>
      <c r="H2234" s="163" t="s">
        <v>1093</v>
      </c>
      <c r="I2234" s="164">
        <v>1</v>
      </c>
      <c r="J2234" s="167">
        <v>10370850</v>
      </c>
      <c r="K2234" s="166">
        <f t="shared" si="204"/>
        <v>10370850</v>
      </c>
      <c r="L2234" s="248"/>
      <c r="M2234" s="202"/>
      <c r="N2234" s="163">
        <v>12</v>
      </c>
      <c r="O2234" s="164">
        <v>7.11</v>
      </c>
      <c r="P2234" s="163"/>
      <c r="Q2234" s="163" t="s">
        <v>21</v>
      </c>
      <c r="R2234" s="155" t="s">
        <v>1105</v>
      </c>
      <c r="S2234" s="163" t="s">
        <v>1093</v>
      </c>
      <c r="T2234" s="164">
        <v>1</v>
      </c>
      <c r="U2234" s="167" t="s">
        <v>1144</v>
      </c>
    </row>
    <row r="2235" spans="1:21" ht="16.5" customHeight="1">
      <c r="A2235" s="233"/>
      <c r="B2235" s="239"/>
      <c r="C2235" s="629" t="s">
        <v>41</v>
      </c>
      <c r="D2235" s="630"/>
      <c r="E2235" s="630"/>
      <c r="F2235" s="630"/>
      <c r="G2235" s="630"/>
      <c r="H2235" s="631"/>
      <c r="I2235" s="163"/>
      <c r="J2235" s="163"/>
      <c r="K2235" s="255">
        <f>SUM(K2224:K2234)</f>
        <v>167597220</v>
      </c>
      <c r="L2235" s="248"/>
      <c r="M2235" s="202"/>
      <c r="N2235" s="629" t="s">
        <v>41</v>
      </c>
      <c r="O2235" s="630"/>
      <c r="P2235" s="630"/>
      <c r="Q2235" s="630"/>
      <c r="R2235" s="630"/>
      <c r="S2235" s="631"/>
      <c r="T2235" s="163"/>
      <c r="U2235" s="163"/>
    </row>
    <row r="2236" spans="1:21" ht="16.5" customHeight="1">
      <c r="A2236" s="233"/>
      <c r="B2236" s="239"/>
      <c r="C2236" s="644" t="s">
        <v>180</v>
      </c>
      <c r="D2236" s="645"/>
      <c r="E2236" s="645"/>
      <c r="F2236" s="645"/>
      <c r="G2236" s="645"/>
      <c r="H2236" s="645"/>
      <c r="I2236" s="645"/>
      <c r="J2236" s="681"/>
      <c r="K2236" s="256">
        <f>SUM(K2235)</f>
        <v>167597220</v>
      </c>
      <c r="L2236" s="248"/>
      <c r="M2236" s="202"/>
      <c r="N2236" s="644" t="s">
        <v>180</v>
      </c>
      <c r="O2236" s="645"/>
      <c r="P2236" s="645"/>
      <c r="Q2236" s="645"/>
      <c r="R2236" s="645"/>
      <c r="S2236" s="645"/>
      <c r="T2236" s="645"/>
      <c r="U2236" s="681"/>
    </row>
    <row r="2237" spans="1:21" ht="16.5" customHeight="1">
      <c r="A2237" s="233"/>
      <c r="B2237" s="239"/>
      <c r="C2237" s="257"/>
      <c r="D2237" s="257"/>
      <c r="E2237" s="257"/>
      <c r="F2237" s="257"/>
      <c r="G2237" s="257"/>
      <c r="H2237" s="257"/>
      <c r="I2237" s="257"/>
      <c r="J2237" s="257"/>
      <c r="K2237" s="258"/>
      <c r="L2237" s="248"/>
      <c r="M2237" s="202"/>
      <c r="N2237" s="257"/>
      <c r="O2237" s="257"/>
      <c r="P2237" s="257"/>
      <c r="Q2237" s="257"/>
      <c r="R2237" s="257"/>
      <c r="S2237" s="257"/>
      <c r="T2237" s="257"/>
      <c r="U2237" s="257"/>
    </row>
    <row r="2238" spans="1:21" ht="16.5" customHeight="1">
      <c r="A2238" s="233"/>
      <c r="B2238" s="247">
        <v>45</v>
      </c>
      <c r="C2238" s="647" t="s">
        <v>1145</v>
      </c>
      <c r="D2238" s="633"/>
      <c r="E2238" s="633"/>
      <c r="F2238" s="633"/>
      <c r="G2238" s="633"/>
      <c r="H2238" s="633"/>
      <c r="I2238" s="633"/>
      <c r="J2238" s="633"/>
      <c r="K2238" s="633"/>
      <c r="L2238" s="248"/>
      <c r="M2238" s="202"/>
      <c r="N2238" s="647" t="s">
        <v>1145</v>
      </c>
      <c r="O2238" s="633"/>
      <c r="P2238" s="633"/>
      <c r="Q2238" s="633"/>
      <c r="R2238" s="633"/>
      <c r="S2238" s="633"/>
      <c r="T2238" s="633"/>
      <c r="U2238" s="633"/>
    </row>
    <row r="2239" spans="1:21" ht="16.5" customHeight="1">
      <c r="A2239" s="233"/>
      <c r="B2239" s="239"/>
      <c r="C2239" s="644" t="s">
        <v>10</v>
      </c>
      <c r="D2239" s="645"/>
      <c r="E2239" s="645"/>
      <c r="F2239" s="645"/>
      <c r="G2239" s="645"/>
      <c r="H2239" s="645"/>
      <c r="I2239" s="645"/>
      <c r="J2239" s="645"/>
      <c r="K2239" s="646"/>
      <c r="L2239" s="248"/>
      <c r="M2239" s="202"/>
      <c r="N2239" s="644" t="s">
        <v>10</v>
      </c>
      <c r="O2239" s="645"/>
      <c r="P2239" s="645"/>
      <c r="Q2239" s="645"/>
      <c r="R2239" s="645"/>
      <c r="S2239" s="645"/>
      <c r="T2239" s="645"/>
      <c r="U2239" s="646"/>
    </row>
    <row r="2240" spans="1:21" ht="16.5" customHeight="1">
      <c r="A2240" s="233"/>
      <c r="B2240" s="239"/>
      <c r="C2240" s="641" t="s">
        <v>11</v>
      </c>
      <c r="D2240" s="635" t="s">
        <v>12</v>
      </c>
      <c r="E2240" s="637" t="s">
        <v>13</v>
      </c>
      <c r="F2240" s="638"/>
      <c r="G2240" s="641" t="s">
        <v>14</v>
      </c>
      <c r="H2240" s="635" t="s">
        <v>15</v>
      </c>
      <c r="I2240" s="635" t="s">
        <v>16</v>
      </c>
      <c r="J2240" s="643" t="s">
        <v>17</v>
      </c>
      <c r="K2240" s="648" t="s">
        <v>18</v>
      </c>
      <c r="L2240" s="248"/>
      <c r="M2240" s="202"/>
      <c r="N2240" s="641" t="s">
        <v>11</v>
      </c>
      <c r="O2240" s="635" t="s">
        <v>12</v>
      </c>
      <c r="P2240" s="637" t="s">
        <v>13</v>
      </c>
      <c r="Q2240" s="638"/>
      <c r="R2240" s="641" t="s">
        <v>14</v>
      </c>
      <c r="S2240" s="635" t="s">
        <v>15</v>
      </c>
      <c r="T2240" s="635" t="s">
        <v>16</v>
      </c>
      <c r="U2240" s="643" t="s">
        <v>17</v>
      </c>
    </row>
    <row r="2241" spans="1:21" ht="16.5" customHeight="1">
      <c r="A2241" s="233"/>
      <c r="B2241" s="239"/>
      <c r="C2241" s="642"/>
      <c r="D2241" s="636"/>
      <c r="E2241" s="154" t="s">
        <v>19</v>
      </c>
      <c r="F2241" s="154" t="s">
        <v>20</v>
      </c>
      <c r="G2241" s="642"/>
      <c r="H2241" s="636"/>
      <c r="I2241" s="636"/>
      <c r="J2241" s="636"/>
      <c r="K2241" s="649"/>
      <c r="L2241" s="248"/>
      <c r="M2241" s="202"/>
      <c r="N2241" s="642"/>
      <c r="O2241" s="636"/>
      <c r="P2241" s="154" t="s">
        <v>19</v>
      </c>
      <c r="Q2241" s="154" t="s">
        <v>20</v>
      </c>
      <c r="R2241" s="642"/>
      <c r="S2241" s="636"/>
      <c r="T2241" s="636"/>
      <c r="U2241" s="636"/>
    </row>
    <row r="2242" spans="1:21" ht="16.5" customHeight="1">
      <c r="A2242" s="233"/>
      <c r="B2242" s="239"/>
      <c r="C2242" s="324">
        <v>1</v>
      </c>
      <c r="D2242" s="357">
        <v>8</v>
      </c>
      <c r="E2242" s="159" t="s">
        <v>21</v>
      </c>
      <c r="F2242" s="159"/>
      <c r="G2242" s="159" t="s">
        <v>1145</v>
      </c>
      <c r="H2242" s="159"/>
      <c r="I2242" s="159"/>
      <c r="J2242" s="159"/>
      <c r="K2242" s="250"/>
      <c r="L2242" s="248"/>
      <c r="M2242" s="202"/>
      <c r="N2242" s="324">
        <v>1</v>
      </c>
      <c r="O2242" s="357">
        <v>8</v>
      </c>
      <c r="P2242" s="159" t="s">
        <v>21</v>
      </c>
      <c r="Q2242" s="159"/>
      <c r="R2242" s="159" t="s">
        <v>1145</v>
      </c>
      <c r="S2242" s="159"/>
      <c r="T2242" s="159"/>
      <c r="U2242" s="159"/>
    </row>
    <row r="2243" spans="1:21" ht="27.75" customHeight="1">
      <c r="A2243" s="233"/>
      <c r="B2243" s="239"/>
      <c r="C2243" s="220">
        <v>2</v>
      </c>
      <c r="D2243" s="325">
        <v>8.1</v>
      </c>
      <c r="E2243" s="163"/>
      <c r="F2243" s="163" t="s">
        <v>21</v>
      </c>
      <c r="G2243" s="155" t="s">
        <v>1092</v>
      </c>
      <c r="H2243" s="163" t="s">
        <v>1093</v>
      </c>
      <c r="I2243" s="164">
        <v>1</v>
      </c>
      <c r="J2243" s="167">
        <v>11745300</v>
      </c>
      <c r="K2243" s="166">
        <f t="shared" ref="K2243:K2250" si="205">I2243*J2243</f>
        <v>11745300</v>
      </c>
      <c r="L2243" s="248"/>
      <c r="M2243" s="202"/>
      <c r="N2243" s="220">
        <v>2</v>
      </c>
      <c r="O2243" s="325">
        <v>8.1</v>
      </c>
      <c r="P2243" s="163"/>
      <c r="Q2243" s="163" t="s">
        <v>21</v>
      </c>
      <c r="R2243" s="155" t="s">
        <v>1092</v>
      </c>
      <c r="S2243" s="163" t="s">
        <v>1093</v>
      </c>
      <c r="T2243" s="164">
        <v>1</v>
      </c>
      <c r="U2243" s="167" t="s">
        <v>1146</v>
      </c>
    </row>
    <row r="2244" spans="1:21" ht="30" customHeight="1">
      <c r="A2244" s="233"/>
      <c r="B2244" s="239"/>
      <c r="C2244" s="163">
        <v>3</v>
      </c>
      <c r="D2244" s="325">
        <v>8.1999999999999993</v>
      </c>
      <c r="E2244" s="163"/>
      <c r="F2244" s="163" t="s">
        <v>21</v>
      </c>
      <c r="G2244" s="155" t="s">
        <v>1139</v>
      </c>
      <c r="H2244" s="163" t="s">
        <v>1093</v>
      </c>
      <c r="I2244" s="164">
        <v>1</v>
      </c>
      <c r="J2244" s="167">
        <v>32611950</v>
      </c>
      <c r="K2244" s="166">
        <f t="shared" si="205"/>
        <v>32611950</v>
      </c>
      <c r="L2244" s="248"/>
      <c r="M2244" s="202"/>
      <c r="N2244" s="163">
        <v>3</v>
      </c>
      <c r="O2244" s="325">
        <v>8.1999999999999993</v>
      </c>
      <c r="P2244" s="163"/>
      <c r="Q2244" s="163" t="s">
        <v>21</v>
      </c>
      <c r="R2244" s="155" t="s">
        <v>1139</v>
      </c>
      <c r="S2244" s="163" t="s">
        <v>1093</v>
      </c>
      <c r="T2244" s="164">
        <v>1</v>
      </c>
      <c r="U2244" s="167" t="s">
        <v>1096</v>
      </c>
    </row>
    <row r="2245" spans="1:21" ht="23.25" customHeight="1">
      <c r="A2245" s="233"/>
      <c r="B2245" s="239"/>
      <c r="C2245" s="163">
        <v>4</v>
      </c>
      <c r="D2245" s="325">
        <v>8.3000000000000007</v>
      </c>
      <c r="E2245" s="163"/>
      <c r="F2245" s="163" t="s">
        <v>21</v>
      </c>
      <c r="G2245" s="155" t="s">
        <v>1097</v>
      </c>
      <c r="H2245" s="163" t="s">
        <v>1093</v>
      </c>
      <c r="I2245" s="164">
        <v>1</v>
      </c>
      <c r="J2245" s="167">
        <v>2374050</v>
      </c>
      <c r="K2245" s="166">
        <f t="shared" si="205"/>
        <v>2374050</v>
      </c>
      <c r="L2245" s="248"/>
      <c r="M2245" s="202"/>
      <c r="N2245" s="163">
        <v>4</v>
      </c>
      <c r="O2245" s="325">
        <v>8.3000000000000007</v>
      </c>
      <c r="P2245" s="163"/>
      <c r="Q2245" s="163" t="s">
        <v>21</v>
      </c>
      <c r="R2245" s="155" t="s">
        <v>1097</v>
      </c>
      <c r="S2245" s="163" t="s">
        <v>1093</v>
      </c>
      <c r="T2245" s="164">
        <v>1</v>
      </c>
      <c r="U2245" s="167" t="s">
        <v>1098</v>
      </c>
    </row>
    <row r="2246" spans="1:21" ht="25.5" customHeight="1">
      <c r="A2246" s="233"/>
      <c r="B2246" s="239"/>
      <c r="C2246" s="163">
        <v>5</v>
      </c>
      <c r="D2246" s="325">
        <v>8.4</v>
      </c>
      <c r="E2246" s="163"/>
      <c r="F2246" s="163" t="s">
        <v>21</v>
      </c>
      <c r="G2246" s="155" t="s">
        <v>1126</v>
      </c>
      <c r="H2246" s="163" t="s">
        <v>1093</v>
      </c>
      <c r="I2246" s="164">
        <v>1</v>
      </c>
      <c r="J2246" s="167">
        <v>7746900</v>
      </c>
      <c r="K2246" s="166">
        <f t="shared" si="205"/>
        <v>7746900</v>
      </c>
      <c r="L2246" s="248"/>
      <c r="M2246" s="202"/>
      <c r="N2246" s="163">
        <v>5</v>
      </c>
      <c r="O2246" s="325">
        <v>8.4</v>
      </c>
      <c r="P2246" s="163"/>
      <c r="Q2246" s="163" t="s">
        <v>21</v>
      </c>
      <c r="R2246" s="155" t="s">
        <v>1126</v>
      </c>
      <c r="S2246" s="163" t="s">
        <v>1093</v>
      </c>
      <c r="T2246" s="164">
        <v>1</v>
      </c>
      <c r="U2246" s="167" t="s">
        <v>1127</v>
      </c>
    </row>
    <row r="2247" spans="1:21" ht="26.25" customHeight="1">
      <c r="A2247" s="233"/>
      <c r="B2247" s="239"/>
      <c r="C2247" s="163">
        <v>6</v>
      </c>
      <c r="D2247" s="325">
        <v>8.5</v>
      </c>
      <c r="E2247" s="163"/>
      <c r="F2247" s="163" t="s">
        <v>21</v>
      </c>
      <c r="G2247" s="155" t="s">
        <v>1112</v>
      </c>
      <c r="H2247" s="163" t="s">
        <v>1093</v>
      </c>
      <c r="I2247" s="164">
        <v>1</v>
      </c>
      <c r="J2247" s="167">
        <v>7122150</v>
      </c>
      <c r="K2247" s="166">
        <f t="shared" si="205"/>
        <v>7122150</v>
      </c>
      <c r="L2247" s="248"/>
      <c r="M2247" s="202"/>
      <c r="N2247" s="163">
        <v>6</v>
      </c>
      <c r="O2247" s="325">
        <v>8.5</v>
      </c>
      <c r="P2247" s="163"/>
      <c r="Q2247" s="163" t="s">
        <v>21</v>
      </c>
      <c r="R2247" s="155" t="s">
        <v>1112</v>
      </c>
      <c r="S2247" s="163" t="s">
        <v>1093</v>
      </c>
      <c r="T2247" s="164">
        <v>1</v>
      </c>
      <c r="U2247" s="167" t="s">
        <v>1113</v>
      </c>
    </row>
    <row r="2248" spans="1:21" ht="29.25" customHeight="1">
      <c r="A2248" s="233"/>
      <c r="B2248" s="239"/>
      <c r="C2248" s="163">
        <v>7</v>
      </c>
      <c r="D2248" s="325">
        <v>8.6</v>
      </c>
      <c r="E2248" s="163"/>
      <c r="F2248" s="163" t="s">
        <v>21</v>
      </c>
      <c r="G2248" s="155" t="s">
        <v>1114</v>
      </c>
      <c r="H2248" s="163" t="s">
        <v>1093</v>
      </c>
      <c r="I2248" s="164">
        <v>1</v>
      </c>
      <c r="J2248" s="167">
        <v>3998400</v>
      </c>
      <c r="K2248" s="166">
        <f t="shared" si="205"/>
        <v>3998400</v>
      </c>
      <c r="L2248" s="248"/>
      <c r="M2248" s="202"/>
      <c r="N2248" s="163">
        <v>7</v>
      </c>
      <c r="O2248" s="325">
        <v>8.6</v>
      </c>
      <c r="P2248" s="163"/>
      <c r="Q2248" s="163" t="s">
        <v>21</v>
      </c>
      <c r="R2248" s="155" t="s">
        <v>1114</v>
      </c>
      <c r="S2248" s="163" t="s">
        <v>1093</v>
      </c>
      <c r="T2248" s="164">
        <v>1</v>
      </c>
      <c r="U2248" s="167" t="s">
        <v>1102</v>
      </c>
    </row>
    <row r="2249" spans="1:21" ht="26.25" customHeight="1">
      <c r="A2249" s="233"/>
      <c r="B2249" s="239"/>
      <c r="C2249" s="163">
        <v>8</v>
      </c>
      <c r="D2249" s="325">
        <v>8.6999999999999993</v>
      </c>
      <c r="E2249" s="163"/>
      <c r="F2249" s="163" t="s">
        <v>21</v>
      </c>
      <c r="G2249" s="155" t="s">
        <v>1103</v>
      </c>
      <c r="H2249" s="163" t="s">
        <v>1093</v>
      </c>
      <c r="I2249" s="164">
        <v>1</v>
      </c>
      <c r="J2249" s="167">
        <v>15435000</v>
      </c>
      <c r="K2249" s="166">
        <f t="shared" si="205"/>
        <v>15435000</v>
      </c>
      <c r="L2249" s="248"/>
      <c r="M2249" s="202"/>
      <c r="N2249" s="163">
        <v>8</v>
      </c>
      <c r="O2249" s="325">
        <v>8.6999999999999993</v>
      </c>
      <c r="P2249" s="163"/>
      <c r="Q2249" s="163" t="s">
        <v>21</v>
      </c>
      <c r="R2249" s="155" t="s">
        <v>1103</v>
      </c>
      <c r="S2249" s="163" t="s">
        <v>1093</v>
      </c>
      <c r="T2249" s="164">
        <v>1</v>
      </c>
      <c r="U2249" s="167" t="s">
        <v>1104</v>
      </c>
    </row>
    <row r="2250" spans="1:21" ht="24.75" customHeight="1">
      <c r="A2250" s="233"/>
      <c r="B2250" s="239"/>
      <c r="C2250" s="163">
        <v>9</v>
      </c>
      <c r="D2250" s="325">
        <v>8.8000000000000007</v>
      </c>
      <c r="E2250" s="163"/>
      <c r="F2250" s="163" t="s">
        <v>21</v>
      </c>
      <c r="G2250" s="155" t="s">
        <v>1105</v>
      </c>
      <c r="H2250" s="163" t="s">
        <v>1093</v>
      </c>
      <c r="I2250" s="164">
        <v>1</v>
      </c>
      <c r="J2250" s="167">
        <v>4572750</v>
      </c>
      <c r="K2250" s="166">
        <f t="shared" si="205"/>
        <v>4572750</v>
      </c>
      <c r="L2250" s="248"/>
      <c r="M2250" s="202"/>
      <c r="N2250" s="163">
        <v>9</v>
      </c>
      <c r="O2250" s="325">
        <v>8.8000000000000007</v>
      </c>
      <c r="P2250" s="163"/>
      <c r="Q2250" s="163" t="s">
        <v>21</v>
      </c>
      <c r="R2250" s="155" t="s">
        <v>1105</v>
      </c>
      <c r="S2250" s="163" t="s">
        <v>1093</v>
      </c>
      <c r="T2250" s="164">
        <v>1</v>
      </c>
      <c r="U2250" s="167" t="s">
        <v>1147</v>
      </c>
    </row>
    <row r="2251" spans="1:21" ht="16.5" customHeight="1">
      <c r="A2251" s="233"/>
      <c r="B2251" s="239"/>
      <c r="C2251" s="629" t="s">
        <v>41</v>
      </c>
      <c r="D2251" s="630"/>
      <c r="E2251" s="630"/>
      <c r="F2251" s="630"/>
      <c r="G2251" s="630"/>
      <c r="H2251" s="631"/>
      <c r="I2251" s="163"/>
      <c r="J2251" s="163"/>
      <c r="K2251" s="255">
        <f>SUM(K2243:K2250)</f>
        <v>85606500</v>
      </c>
      <c r="L2251" s="248"/>
      <c r="M2251" s="202"/>
      <c r="N2251" s="629" t="s">
        <v>41</v>
      </c>
      <c r="O2251" s="630"/>
      <c r="P2251" s="630"/>
      <c r="Q2251" s="630"/>
      <c r="R2251" s="630"/>
      <c r="S2251" s="631"/>
      <c r="T2251" s="163"/>
      <c r="U2251" s="163"/>
    </row>
    <row r="2252" spans="1:21" ht="16.5" customHeight="1">
      <c r="A2252" s="233"/>
      <c r="B2252" s="239"/>
      <c r="C2252" s="644" t="s">
        <v>180</v>
      </c>
      <c r="D2252" s="645"/>
      <c r="E2252" s="645"/>
      <c r="F2252" s="645"/>
      <c r="G2252" s="645"/>
      <c r="H2252" s="645"/>
      <c r="I2252" s="645"/>
      <c r="J2252" s="681"/>
      <c r="K2252" s="256">
        <f>SUM(K2251)</f>
        <v>85606500</v>
      </c>
      <c r="L2252" s="248"/>
      <c r="M2252" s="202"/>
      <c r="N2252" s="644" t="s">
        <v>180</v>
      </c>
      <c r="O2252" s="645"/>
      <c r="P2252" s="645"/>
      <c r="Q2252" s="645"/>
      <c r="R2252" s="645"/>
      <c r="S2252" s="645"/>
      <c r="T2252" s="645"/>
      <c r="U2252" s="681"/>
    </row>
    <row r="2253" spans="1:21" ht="16.5" customHeight="1">
      <c r="A2253" s="233"/>
      <c r="B2253" s="239"/>
      <c r="C2253" s="257"/>
      <c r="D2253" s="257"/>
      <c r="E2253" s="257"/>
      <c r="F2253" s="257"/>
      <c r="G2253" s="257"/>
      <c r="H2253" s="257"/>
      <c r="I2253" s="257"/>
      <c r="J2253" s="257"/>
      <c r="K2253" s="258"/>
      <c r="L2253" s="248"/>
      <c r="M2253" s="202"/>
      <c r="N2253" s="257"/>
      <c r="O2253" s="257"/>
      <c r="P2253" s="257"/>
      <c r="Q2253" s="257"/>
      <c r="R2253" s="257"/>
      <c r="S2253" s="257"/>
      <c r="T2253" s="257"/>
      <c r="U2253" s="257"/>
    </row>
    <row r="2254" spans="1:21" ht="16.5" customHeight="1">
      <c r="A2254" s="233"/>
      <c r="B2254" s="247">
        <v>46</v>
      </c>
      <c r="C2254" s="647" t="s">
        <v>1148</v>
      </c>
      <c r="D2254" s="633"/>
      <c r="E2254" s="633"/>
      <c r="F2254" s="633"/>
      <c r="G2254" s="633"/>
      <c r="H2254" s="633"/>
      <c r="I2254" s="633"/>
      <c r="J2254" s="633"/>
      <c r="K2254" s="633"/>
      <c r="L2254" s="248"/>
      <c r="M2254" s="202"/>
      <c r="N2254" s="647" t="s">
        <v>1148</v>
      </c>
      <c r="O2254" s="633"/>
      <c r="P2254" s="633"/>
      <c r="Q2254" s="633"/>
      <c r="R2254" s="633"/>
      <c r="S2254" s="633"/>
      <c r="T2254" s="633"/>
      <c r="U2254" s="633"/>
    </row>
    <row r="2255" spans="1:21" ht="16.5" customHeight="1">
      <c r="A2255" s="233"/>
      <c r="B2255" s="239"/>
      <c r="C2255" s="644" t="s">
        <v>10</v>
      </c>
      <c r="D2255" s="645"/>
      <c r="E2255" s="645"/>
      <c r="F2255" s="645"/>
      <c r="G2255" s="645"/>
      <c r="H2255" s="645"/>
      <c r="I2255" s="645"/>
      <c r="J2255" s="645"/>
      <c r="K2255" s="646"/>
      <c r="L2255" s="248"/>
      <c r="M2255" s="202"/>
      <c r="N2255" s="644" t="s">
        <v>10</v>
      </c>
      <c r="O2255" s="645"/>
      <c r="P2255" s="645"/>
      <c r="Q2255" s="645"/>
      <c r="R2255" s="645"/>
      <c r="S2255" s="645"/>
      <c r="T2255" s="645"/>
      <c r="U2255" s="646"/>
    </row>
    <row r="2256" spans="1:21" ht="16.5" customHeight="1">
      <c r="A2256" s="233"/>
      <c r="B2256" s="239"/>
      <c r="C2256" s="641" t="s">
        <v>11</v>
      </c>
      <c r="D2256" s="635" t="s">
        <v>12</v>
      </c>
      <c r="E2256" s="637" t="s">
        <v>13</v>
      </c>
      <c r="F2256" s="638"/>
      <c r="G2256" s="641" t="s">
        <v>14</v>
      </c>
      <c r="H2256" s="635" t="s">
        <v>15</v>
      </c>
      <c r="I2256" s="635" t="s">
        <v>16</v>
      </c>
      <c r="J2256" s="643" t="s">
        <v>17</v>
      </c>
      <c r="K2256" s="648" t="s">
        <v>18</v>
      </c>
      <c r="L2256" s="248"/>
      <c r="M2256" s="202"/>
      <c r="N2256" s="641" t="s">
        <v>11</v>
      </c>
      <c r="O2256" s="635" t="s">
        <v>12</v>
      </c>
      <c r="P2256" s="637" t="s">
        <v>13</v>
      </c>
      <c r="Q2256" s="638"/>
      <c r="R2256" s="641" t="s">
        <v>14</v>
      </c>
      <c r="S2256" s="635" t="s">
        <v>15</v>
      </c>
      <c r="T2256" s="635" t="s">
        <v>16</v>
      </c>
      <c r="U2256" s="643" t="s">
        <v>17</v>
      </c>
    </row>
    <row r="2257" spans="1:21" ht="16.5" customHeight="1">
      <c r="A2257" s="233"/>
      <c r="B2257" s="239"/>
      <c r="C2257" s="642"/>
      <c r="D2257" s="636"/>
      <c r="E2257" s="154" t="s">
        <v>19</v>
      </c>
      <c r="F2257" s="154" t="s">
        <v>20</v>
      </c>
      <c r="G2257" s="642"/>
      <c r="H2257" s="636"/>
      <c r="I2257" s="636"/>
      <c r="J2257" s="636"/>
      <c r="K2257" s="649"/>
      <c r="L2257" s="248"/>
      <c r="M2257" s="202"/>
      <c r="N2257" s="642"/>
      <c r="O2257" s="636"/>
      <c r="P2257" s="154" t="s">
        <v>19</v>
      </c>
      <c r="Q2257" s="154" t="s">
        <v>20</v>
      </c>
      <c r="R2257" s="642"/>
      <c r="S2257" s="636"/>
      <c r="T2257" s="636"/>
      <c r="U2257" s="636"/>
    </row>
    <row r="2258" spans="1:21" ht="16.5" customHeight="1">
      <c r="A2258" s="233"/>
      <c r="B2258" s="239"/>
      <c r="C2258" s="324">
        <v>1</v>
      </c>
      <c r="D2258" s="357">
        <v>9</v>
      </c>
      <c r="E2258" s="159" t="s">
        <v>21</v>
      </c>
      <c r="F2258" s="159"/>
      <c r="G2258" s="159" t="s">
        <v>1148</v>
      </c>
      <c r="H2258" s="159"/>
      <c r="I2258" s="159"/>
      <c r="J2258" s="159"/>
      <c r="K2258" s="250"/>
      <c r="L2258" s="248"/>
      <c r="M2258" s="202"/>
      <c r="N2258" s="324">
        <v>1</v>
      </c>
      <c r="O2258" s="357">
        <v>9</v>
      </c>
      <c r="P2258" s="159" t="s">
        <v>21</v>
      </c>
      <c r="Q2258" s="159"/>
      <c r="R2258" s="159" t="s">
        <v>1148</v>
      </c>
      <c r="S2258" s="159"/>
      <c r="T2258" s="159"/>
      <c r="U2258" s="159"/>
    </row>
    <row r="2259" spans="1:21" ht="45" customHeight="1">
      <c r="A2259" s="233"/>
      <c r="B2259" s="239"/>
      <c r="C2259" s="220">
        <v>2</v>
      </c>
      <c r="D2259" s="325">
        <v>9.1</v>
      </c>
      <c r="E2259" s="163"/>
      <c r="F2259" s="163" t="s">
        <v>21</v>
      </c>
      <c r="G2259" s="155" t="s">
        <v>1149</v>
      </c>
      <c r="H2259" s="163" t="s">
        <v>1093</v>
      </c>
      <c r="I2259" s="164">
        <v>1</v>
      </c>
      <c r="J2259" s="167">
        <v>78750000</v>
      </c>
      <c r="K2259" s="166">
        <f>I2259*J2259</f>
        <v>78750000</v>
      </c>
      <c r="L2259" s="248"/>
      <c r="M2259" s="202"/>
      <c r="N2259" s="220">
        <v>2</v>
      </c>
      <c r="O2259" s="325">
        <v>9.1</v>
      </c>
      <c r="P2259" s="163"/>
      <c r="Q2259" s="163" t="s">
        <v>21</v>
      </c>
      <c r="R2259" s="155" t="s">
        <v>1149</v>
      </c>
      <c r="S2259" s="163" t="s">
        <v>1093</v>
      </c>
      <c r="T2259" s="164">
        <v>1</v>
      </c>
      <c r="U2259" s="167" t="s">
        <v>1150</v>
      </c>
    </row>
    <row r="2260" spans="1:21" ht="16.5" customHeight="1">
      <c r="A2260" s="233"/>
      <c r="B2260" s="239"/>
      <c r="C2260" s="629" t="s">
        <v>41</v>
      </c>
      <c r="D2260" s="630"/>
      <c r="E2260" s="630"/>
      <c r="F2260" s="630"/>
      <c r="G2260" s="630"/>
      <c r="H2260" s="631"/>
      <c r="I2260" s="163"/>
      <c r="J2260" s="163"/>
      <c r="K2260" s="255">
        <f t="shared" ref="K2260:K2261" si="206">SUM(K2259)</f>
        <v>78750000</v>
      </c>
      <c r="L2260" s="248"/>
      <c r="M2260" s="202"/>
      <c r="N2260" s="629" t="s">
        <v>41</v>
      </c>
      <c r="O2260" s="630"/>
      <c r="P2260" s="630"/>
      <c r="Q2260" s="630"/>
      <c r="R2260" s="630"/>
      <c r="S2260" s="631"/>
      <c r="T2260" s="163"/>
      <c r="U2260" s="163"/>
    </row>
    <row r="2261" spans="1:21" ht="16.5" customHeight="1">
      <c r="A2261" s="233"/>
      <c r="B2261" s="239"/>
      <c r="C2261" s="632" t="s">
        <v>180</v>
      </c>
      <c r="D2261" s="633"/>
      <c r="E2261" s="633"/>
      <c r="F2261" s="633"/>
      <c r="G2261" s="633"/>
      <c r="H2261" s="633"/>
      <c r="I2261" s="633"/>
      <c r="J2261" s="634"/>
      <c r="K2261" s="256">
        <f t="shared" si="206"/>
        <v>78750000</v>
      </c>
      <c r="L2261" s="248"/>
      <c r="M2261" s="202"/>
      <c r="N2261" s="632" t="s">
        <v>180</v>
      </c>
      <c r="O2261" s="633"/>
      <c r="P2261" s="633"/>
      <c r="Q2261" s="633"/>
      <c r="R2261" s="633"/>
      <c r="S2261" s="633"/>
      <c r="T2261" s="633"/>
      <c r="U2261" s="634"/>
    </row>
    <row r="2262" spans="1:21" ht="16.5" customHeight="1">
      <c r="A2262" s="233"/>
      <c r="B2262" s="239"/>
      <c r="C2262" s="704" t="s">
        <v>1090</v>
      </c>
      <c r="D2262" s="633"/>
      <c r="E2262" s="633"/>
      <c r="F2262" s="633"/>
      <c r="G2262" s="633"/>
      <c r="H2262" s="633"/>
      <c r="I2262" s="633"/>
      <c r="J2262" s="705"/>
      <c r="K2262" s="367">
        <f>SUM(K2261+K2252+K2236+K2217+K2202+K2187+K2171+K2156+K2141)</f>
        <v>812085120</v>
      </c>
      <c r="L2262" s="248"/>
      <c r="M2262" s="202"/>
      <c r="N2262" s="257"/>
      <c r="O2262" s="257"/>
      <c r="P2262" s="257"/>
      <c r="Q2262" s="257"/>
      <c r="R2262" s="257"/>
      <c r="S2262" s="257"/>
      <c r="T2262" s="257"/>
      <c r="U2262" s="257"/>
    </row>
    <row r="2263" spans="1:21" ht="16.5" customHeight="1">
      <c r="A2263" s="233"/>
      <c r="B2263" s="239"/>
      <c r="C2263" s="257"/>
      <c r="D2263" s="257"/>
      <c r="E2263" s="257"/>
      <c r="F2263" s="257"/>
      <c r="G2263" s="257"/>
      <c r="H2263" s="257"/>
      <c r="I2263" s="257"/>
      <c r="J2263" s="257"/>
      <c r="K2263" s="233"/>
      <c r="L2263" s="248"/>
      <c r="M2263" s="202"/>
      <c r="N2263" s="257"/>
      <c r="O2263" s="257"/>
      <c r="P2263" s="257"/>
      <c r="Q2263" s="257"/>
      <c r="R2263" s="257"/>
      <c r="S2263" s="257"/>
      <c r="T2263" s="257"/>
      <c r="U2263" s="257"/>
    </row>
    <row r="2264" spans="1:21" ht="16.5" customHeight="1">
      <c r="A2264" s="233"/>
      <c r="B2264" s="239"/>
      <c r="C2264" s="257"/>
      <c r="D2264" s="257"/>
      <c r="E2264" s="257"/>
      <c r="F2264" s="257"/>
      <c r="G2264" s="257"/>
      <c r="H2264" s="257"/>
      <c r="I2264" s="257"/>
      <c r="J2264" s="257"/>
      <c r="K2264" s="258"/>
      <c r="L2264" s="248"/>
      <c r="M2264" s="202"/>
      <c r="N2264" s="257"/>
      <c r="O2264" s="257"/>
      <c r="P2264" s="257"/>
      <c r="Q2264" s="257"/>
      <c r="R2264" s="257"/>
      <c r="S2264" s="257"/>
      <c r="T2264" s="257"/>
      <c r="U2264" s="257"/>
    </row>
    <row r="2265" spans="1:21" ht="16.5" customHeight="1">
      <c r="A2265" s="233"/>
      <c r="B2265" s="239"/>
      <c r="C2265" s="153"/>
      <c r="D2265" s="153"/>
      <c r="E2265" s="153"/>
      <c r="F2265" s="153"/>
      <c r="G2265" s="706" t="s">
        <v>1151</v>
      </c>
      <c r="H2265" s="702"/>
      <c r="I2265" s="702"/>
      <c r="J2265" s="638"/>
      <c r="K2265" s="368">
        <f>K2114+K2093+K2061+K2051+K2032+K1983+K1961+K1910+K1888+K1829+K1794+K1768+K1709+K1699+K1660+K1598+K1583+K1532+K1498+K1472+K1356+K1346+K1318+K1236+K1223+K1195+K1158+K1095+K1076+K1015+K1002+K962+K922+K774+K766+K727+K665+K655+K609+K601+K559+K537+K453+K442+K390+K363+K301+K268+K207+K198+K174+K117+K107+K87+K30+K24+K2262+K2123+K1418+K1400+K1251+K845+K833</f>
        <v>18908865485.995342</v>
      </c>
      <c r="L2265" s="248"/>
      <c r="M2265" s="202"/>
      <c r="N2265" s="153"/>
      <c r="O2265" s="153"/>
      <c r="P2265" s="153"/>
      <c r="Q2265" s="153"/>
      <c r="R2265" s="706" t="s">
        <v>1151</v>
      </c>
      <c r="S2265" s="702"/>
      <c r="T2265" s="702"/>
      <c r="U2265" s="638"/>
    </row>
    <row r="2266" spans="1:21" ht="16.5" customHeight="1">
      <c r="A2266" s="233"/>
      <c r="B2266" s="239"/>
      <c r="C2266" s="153"/>
      <c r="D2266" s="153"/>
      <c r="E2266" s="153"/>
      <c r="F2266" s="153"/>
      <c r="G2266" s="700" t="s">
        <v>1152</v>
      </c>
      <c r="H2266" s="630"/>
      <c r="I2266" s="630"/>
      <c r="J2266" s="631"/>
      <c r="K2266" s="255">
        <f>SUM(K2093+K2061+K2032+K1961+K1888+K1829+K1768+K1709+K1660+K1583+K1532+K1472+K1356+K1318+K1236+K1223+K1158+K1076+K1002+K922+K766+K727+K655+K601+K537+K442+K363+K268+K207+K174+K117+K24+K87+K2262+K2123+K1400+K1251+K833)</f>
        <v>12808540034.995068</v>
      </c>
      <c r="L2266" s="248"/>
      <c r="M2266" s="202"/>
      <c r="N2266" s="153"/>
      <c r="O2266" s="153"/>
      <c r="P2266" s="153"/>
      <c r="Q2266" s="153"/>
      <c r="R2266" s="700" t="s">
        <v>1152</v>
      </c>
      <c r="S2266" s="630"/>
      <c r="T2266" s="630"/>
      <c r="U2266" s="631"/>
    </row>
    <row r="2267" spans="1:21" ht="16.5" customHeight="1">
      <c r="A2267" s="233"/>
      <c r="B2267" s="239"/>
      <c r="C2267" s="153"/>
      <c r="D2267" s="153"/>
      <c r="E2267" s="153"/>
      <c r="F2267" s="153"/>
      <c r="G2267" s="700" t="s">
        <v>1153</v>
      </c>
      <c r="H2267" s="630"/>
      <c r="I2267" s="630"/>
      <c r="J2267" s="369">
        <v>0.25203275278472398</v>
      </c>
      <c r="K2267" s="370">
        <f>K2266*J2267</f>
        <v>3228171604.1731515</v>
      </c>
      <c r="L2267" s="248"/>
      <c r="M2267" s="202"/>
      <c r="N2267" s="153"/>
      <c r="O2267" s="153"/>
      <c r="P2267" s="153"/>
      <c r="Q2267" s="153"/>
      <c r="R2267" s="700" t="s">
        <v>1153</v>
      </c>
      <c r="S2267" s="630"/>
      <c r="T2267" s="630"/>
      <c r="U2267" s="369">
        <v>0.29409239871853626</v>
      </c>
    </row>
    <row r="2268" spans="1:21" ht="16.5" customHeight="1">
      <c r="A2268" s="233"/>
      <c r="B2268" s="239"/>
      <c r="C2268" s="153"/>
      <c r="D2268" s="153"/>
      <c r="E2268" s="153"/>
      <c r="F2268" s="153"/>
      <c r="G2268" s="700" t="s">
        <v>1154</v>
      </c>
      <c r="H2268" s="630"/>
      <c r="I2268" s="630"/>
      <c r="J2268" s="631"/>
      <c r="K2268" s="371">
        <f>SUM(K2114+K2051+K1983+K1910+K1794+K1699+K1598+K1498+K1346+K1195+K1095+K1015+K962+K774+K665+K609+K559+K453+K390+K301+K198+K107+K30+K1418+K845)</f>
        <v>6100325451.0002747</v>
      </c>
      <c r="L2268" s="248"/>
      <c r="M2268" s="202"/>
      <c r="N2268" s="153"/>
      <c r="O2268" s="153"/>
      <c r="P2268" s="153"/>
      <c r="Q2268" s="153"/>
      <c r="R2268" s="700" t="s">
        <v>1154</v>
      </c>
      <c r="S2268" s="630"/>
      <c r="T2268" s="630"/>
      <c r="U2268" s="631"/>
    </row>
    <row r="2269" spans="1:21" ht="16.5" customHeight="1">
      <c r="A2269" s="233"/>
      <c r="B2269" s="239"/>
      <c r="C2269" s="153"/>
      <c r="D2269" s="153"/>
      <c r="E2269" s="153"/>
      <c r="F2269" s="153"/>
      <c r="G2269" s="700" t="s">
        <v>1153</v>
      </c>
      <c r="H2269" s="630"/>
      <c r="I2269" s="630"/>
      <c r="J2269" s="369">
        <v>8.3564261442158103E-2</v>
      </c>
      <c r="K2269" s="372">
        <f>K2268*J2269</f>
        <v>509769190.86963797</v>
      </c>
      <c r="L2269" s="248"/>
      <c r="M2269" s="202"/>
      <c r="N2269" s="153"/>
      <c r="O2269" s="153"/>
      <c r="P2269" s="153"/>
      <c r="Q2269" s="153"/>
      <c r="R2269" s="700" t="s">
        <v>1153</v>
      </c>
      <c r="S2269" s="630"/>
      <c r="T2269" s="630"/>
      <c r="U2269" s="369">
        <v>0.11194388399999999</v>
      </c>
    </row>
    <row r="2270" spans="1:21" ht="16.5" customHeight="1">
      <c r="A2270" s="233"/>
      <c r="B2270" s="239"/>
      <c r="C2270" s="153"/>
      <c r="D2270" s="153"/>
      <c r="E2270" s="153"/>
      <c r="F2270" s="153"/>
      <c r="G2270" s="222"/>
      <c r="H2270" s="223"/>
      <c r="I2270" s="223"/>
      <c r="J2270" s="373"/>
      <c r="K2270" s="206"/>
      <c r="L2270" s="202"/>
      <c r="M2270" s="202"/>
      <c r="N2270" s="153"/>
      <c r="O2270" s="153"/>
      <c r="P2270" s="153"/>
      <c r="Q2270" s="153"/>
      <c r="R2270" s="222"/>
      <c r="S2270" s="223"/>
      <c r="T2270" s="223"/>
      <c r="U2270" s="373"/>
    </row>
    <row r="2271" spans="1:21" ht="16.5" customHeight="1">
      <c r="A2271" s="233"/>
      <c r="B2271" s="239"/>
      <c r="C2271" s="153"/>
      <c r="D2271" s="153"/>
      <c r="E2271" s="153"/>
      <c r="F2271" s="153"/>
      <c r="G2271" s="374" t="s">
        <v>1155</v>
      </c>
      <c r="H2271" s="375"/>
      <c r="I2271" s="376"/>
      <c r="J2271" s="377"/>
      <c r="K2271" s="378">
        <f>K2265+K2267+K2269</f>
        <v>22646806281.038132</v>
      </c>
      <c r="L2271" s="379"/>
      <c r="M2271" s="202"/>
      <c r="N2271" s="153"/>
      <c r="O2271" s="153"/>
      <c r="P2271" s="153"/>
      <c r="Q2271" s="153"/>
      <c r="R2271" s="374" t="s">
        <v>1155</v>
      </c>
      <c r="S2271" s="375"/>
      <c r="T2271" s="376"/>
      <c r="U2271" s="377"/>
    </row>
    <row r="2272" spans="1:21" ht="16.5" customHeight="1">
      <c r="A2272" s="233"/>
      <c r="B2272" s="239"/>
      <c r="C2272" s="235"/>
      <c r="D2272" s="235"/>
      <c r="E2272" s="235"/>
      <c r="F2272" s="235"/>
      <c r="G2272" s="235"/>
      <c r="H2272" s="235"/>
      <c r="I2272" s="235"/>
      <c r="J2272" s="235"/>
      <c r="K2272" s="380"/>
      <c r="L2272" s="202"/>
      <c r="M2272" s="202"/>
      <c r="N2272" s="233"/>
      <c r="O2272" s="233"/>
      <c r="P2272" s="233"/>
      <c r="Q2272" s="233"/>
      <c r="R2272" s="233"/>
      <c r="S2272" s="233"/>
      <c r="T2272" s="233"/>
      <c r="U2272" s="233"/>
    </row>
    <row r="2273" spans="1:21" ht="16.5" customHeight="1">
      <c r="A2273" s="233"/>
      <c r="B2273" s="239"/>
      <c r="C2273" s="235"/>
      <c r="D2273" s="235"/>
      <c r="E2273" s="235"/>
      <c r="F2273" s="235"/>
      <c r="G2273" s="235"/>
      <c r="H2273" s="235"/>
      <c r="I2273" s="235"/>
      <c r="J2273" s="235"/>
      <c r="K2273" s="381"/>
      <c r="L2273" s="202"/>
      <c r="M2273" s="202"/>
      <c r="N2273" s="233"/>
      <c r="O2273" s="233"/>
      <c r="P2273" s="233"/>
      <c r="Q2273" s="233"/>
      <c r="R2273" s="233"/>
      <c r="S2273" s="233"/>
      <c r="T2273" s="233"/>
      <c r="U2273" s="233"/>
    </row>
    <row r="2274" spans="1:21" ht="16.5" customHeight="1">
      <c r="A2274" s="233"/>
      <c r="B2274" s="239"/>
      <c r="C2274" s="235"/>
      <c r="D2274" s="235"/>
      <c r="E2274" s="235"/>
      <c r="F2274" s="235"/>
      <c r="G2274" s="235"/>
      <c r="H2274" s="235"/>
      <c r="I2274" s="235"/>
      <c r="J2274" s="235"/>
      <c r="K2274" s="380"/>
      <c r="L2274" s="202"/>
      <c r="M2274" s="202"/>
      <c r="N2274" s="233"/>
      <c r="O2274" s="233"/>
      <c r="P2274" s="233"/>
      <c r="Q2274" s="233"/>
      <c r="R2274" s="233"/>
      <c r="S2274" s="233"/>
      <c r="T2274" s="233"/>
      <c r="U2274" s="233"/>
    </row>
    <row r="2275" spans="1:21" ht="16.5" customHeight="1">
      <c r="A2275" s="233"/>
      <c r="B2275" s="382"/>
      <c r="C2275" s="701"/>
      <c r="D2275" s="702"/>
      <c r="E2275" s="702"/>
      <c r="F2275" s="702"/>
      <c r="G2275" s="702"/>
      <c r="H2275" s="702"/>
      <c r="I2275" s="702"/>
      <c r="J2275" s="653"/>
      <c r="K2275" s="381"/>
      <c r="L2275" s="202"/>
      <c r="M2275" s="202"/>
      <c r="N2275" s="233"/>
      <c r="O2275" s="233"/>
      <c r="P2275" s="233"/>
      <c r="Q2275" s="233"/>
      <c r="R2275" s="233"/>
      <c r="S2275" s="233"/>
      <c r="T2275" s="233"/>
      <c r="U2275" s="233"/>
    </row>
    <row r="2276" spans="1:21" ht="53.25" customHeight="1">
      <c r="A2276" s="233"/>
      <c r="B2276" s="694" t="s">
        <v>1173</v>
      </c>
      <c r="C2276" s="630"/>
      <c r="D2276" s="630"/>
      <c r="E2276" s="630"/>
      <c r="F2276" s="631"/>
      <c r="G2276" s="703" t="s">
        <v>1156</v>
      </c>
      <c r="H2276" s="630"/>
      <c r="I2276" s="631"/>
      <c r="J2276" s="383" t="s">
        <v>1157</v>
      </c>
      <c r="K2276" s="381"/>
      <c r="L2276" s="202"/>
      <c r="M2276" s="202"/>
      <c r="N2276" s="233"/>
      <c r="O2276" s="233"/>
      <c r="P2276" s="233"/>
      <c r="Q2276" s="233"/>
      <c r="R2276" s="233"/>
      <c r="S2276" s="233"/>
      <c r="T2276" s="233"/>
      <c r="U2276" s="233"/>
    </row>
    <row r="2277" spans="1:21" ht="94.5" customHeight="1">
      <c r="A2277" s="233"/>
      <c r="B2277" s="694" t="s">
        <v>1174</v>
      </c>
      <c r="C2277" s="630"/>
      <c r="D2277" s="630"/>
      <c r="E2277" s="630"/>
      <c r="F2277" s="631"/>
      <c r="G2277" s="696" t="s">
        <v>1158</v>
      </c>
      <c r="H2277" s="631"/>
      <c r="I2277" s="384" t="s">
        <v>1159</v>
      </c>
      <c r="J2277" s="385">
        <v>0.15</v>
      </c>
      <c r="K2277" s="381"/>
      <c r="L2277" s="202"/>
      <c r="M2277" s="202"/>
      <c r="N2277" s="233"/>
      <c r="O2277" s="233"/>
      <c r="P2277" s="233"/>
      <c r="Q2277" s="233"/>
      <c r="R2277" s="233"/>
      <c r="S2277" s="233"/>
      <c r="T2277" s="233"/>
      <c r="U2277" s="233"/>
    </row>
    <row r="2278" spans="1:21" ht="63.75" customHeight="1">
      <c r="A2278" s="233"/>
      <c r="B2278" s="694" t="s">
        <v>1175</v>
      </c>
      <c r="C2278" s="630"/>
      <c r="D2278" s="630"/>
      <c r="E2278" s="630"/>
      <c r="F2278" s="631"/>
      <c r="G2278" s="695" t="s">
        <v>1160</v>
      </c>
      <c r="H2278" s="631"/>
      <c r="I2278" s="384" t="s">
        <v>1161</v>
      </c>
      <c r="J2278" s="385">
        <v>0.05</v>
      </c>
      <c r="K2278" s="381"/>
      <c r="L2278" s="202"/>
      <c r="M2278" s="202"/>
      <c r="N2278" s="233"/>
      <c r="O2278" s="233"/>
      <c r="P2278" s="233"/>
      <c r="Q2278" s="233"/>
      <c r="R2278" s="233"/>
      <c r="S2278" s="233"/>
      <c r="T2278" s="233"/>
      <c r="U2278" s="233"/>
    </row>
    <row r="2279" spans="1:21" ht="27.75" customHeight="1">
      <c r="A2279" s="233"/>
      <c r="B2279" s="224"/>
      <c r="C2279" s="225"/>
      <c r="D2279" s="225"/>
      <c r="E2279" s="225"/>
      <c r="F2279" s="226"/>
      <c r="G2279" s="696" t="s">
        <v>1162</v>
      </c>
      <c r="H2279" s="631"/>
      <c r="I2279" s="384" t="s">
        <v>1163</v>
      </c>
      <c r="J2279" s="385">
        <v>0.05</v>
      </c>
      <c r="K2279" s="381"/>
      <c r="L2279" s="202"/>
      <c r="M2279" s="202"/>
      <c r="N2279" s="233"/>
      <c r="O2279" s="233"/>
      <c r="P2279" s="233"/>
      <c r="Q2279" s="233"/>
      <c r="R2279" s="233"/>
      <c r="S2279" s="233"/>
      <c r="T2279" s="233"/>
      <c r="U2279" s="233"/>
    </row>
    <row r="2280" spans="1:21" ht="16.5" customHeight="1">
      <c r="A2280" s="233"/>
      <c r="B2280" s="227"/>
      <c r="C2280" s="228"/>
      <c r="D2280" s="228"/>
      <c r="E2280" s="228"/>
      <c r="F2280" s="229"/>
      <c r="G2280" s="696" t="s">
        <v>1164</v>
      </c>
      <c r="H2280" s="631"/>
      <c r="I2280" s="384" t="s">
        <v>1165</v>
      </c>
      <c r="J2280" s="385">
        <v>0.25</v>
      </c>
      <c r="K2280" s="381"/>
      <c r="L2280" s="202"/>
      <c r="M2280" s="202"/>
      <c r="N2280" s="233"/>
      <c r="O2280" s="233"/>
      <c r="P2280" s="233"/>
      <c r="Q2280" s="233"/>
      <c r="R2280" s="233"/>
      <c r="S2280" s="233"/>
      <c r="T2280" s="233"/>
      <c r="U2280" s="233"/>
    </row>
    <row r="2281" spans="1:21" ht="16.5" customHeight="1">
      <c r="A2281" s="233"/>
      <c r="B2281" s="230"/>
      <c r="C2281" s="231"/>
      <c r="D2281" s="231"/>
      <c r="E2281" s="231"/>
      <c r="F2281" s="232"/>
      <c r="G2281" s="697"/>
      <c r="H2281" s="698"/>
      <c r="I2281" s="698"/>
      <c r="J2281" s="699"/>
      <c r="K2281" s="386"/>
      <c r="L2281" s="202"/>
      <c r="M2281" s="202"/>
      <c r="N2281" s="233"/>
      <c r="O2281" s="233"/>
      <c r="P2281" s="233"/>
      <c r="Q2281" s="233"/>
      <c r="R2281" s="233"/>
      <c r="S2281" s="233"/>
      <c r="T2281" s="233"/>
      <c r="U2281" s="233"/>
    </row>
    <row r="2282" spans="1:21" ht="16.5" customHeight="1">
      <c r="A2282" s="233"/>
      <c r="B2282" s="387"/>
      <c r="C2282" s="388"/>
      <c r="D2282" s="388"/>
      <c r="E2282" s="388"/>
      <c r="F2282" s="388"/>
      <c r="G2282" s="388"/>
      <c r="H2282" s="388"/>
      <c r="I2282" s="388"/>
      <c r="J2282" s="388"/>
      <c r="K2282" s="388"/>
      <c r="L2282" s="389"/>
      <c r="M2282" s="389"/>
      <c r="N2282" s="233"/>
      <c r="O2282" s="233"/>
      <c r="P2282" s="233"/>
      <c r="Q2282" s="233"/>
      <c r="R2282" s="233"/>
      <c r="S2282" s="233"/>
      <c r="T2282" s="233"/>
      <c r="U2282" s="233"/>
    </row>
    <row r="2283" spans="1:21" ht="16.5" customHeight="1">
      <c r="A2283" s="233"/>
      <c r="B2283" s="234"/>
      <c r="C2283" s="235"/>
      <c r="D2283" s="235"/>
      <c r="E2283" s="235"/>
      <c r="F2283" s="235"/>
      <c r="G2283" s="235"/>
      <c r="H2283" s="235"/>
      <c r="I2283" s="235"/>
      <c r="J2283" s="235"/>
      <c r="K2283" s="235"/>
      <c r="L2283" s="202"/>
      <c r="M2283" s="202"/>
      <c r="N2283" s="233"/>
      <c r="O2283" s="233"/>
      <c r="P2283" s="233"/>
      <c r="Q2283" s="233"/>
      <c r="R2283" s="233"/>
      <c r="S2283" s="233"/>
      <c r="T2283" s="233"/>
      <c r="U2283" s="233"/>
    </row>
  </sheetData>
  <mergeCells count="2143">
    <mergeCell ref="U2035:U2036"/>
    <mergeCell ref="N2040:S2040"/>
    <mergeCell ref="N2043:S2043"/>
    <mergeCell ref="N2047:S2047"/>
    <mergeCell ref="C2051:J2051"/>
    <mergeCell ref="N2055:N2056"/>
    <mergeCell ref="O2055:O2056"/>
    <mergeCell ref="S2055:S2056"/>
    <mergeCell ref="T2055:T2056"/>
    <mergeCell ref="S2065:S2066"/>
    <mergeCell ref="T2065:T2066"/>
    <mergeCell ref="U2065:U2066"/>
    <mergeCell ref="N2053:U2053"/>
    <mergeCell ref="C2054:K2054"/>
    <mergeCell ref="N2054:U2054"/>
    <mergeCell ref="I2055:I2056"/>
    <mergeCell ref="J2055:J2056"/>
    <mergeCell ref="K2055:K2056"/>
    <mergeCell ref="U2055:U2056"/>
    <mergeCell ref="P2055:Q2055"/>
    <mergeCell ref="R2055:R2056"/>
    <mergeCell ref="N2060:S2060"/>
    <mergeCell ref="C2061:J2061"/>
    <mergeCell ref="N2061:U2061"/>
    <mergeCell ref="C2063:K2063"/>
    <mergeCell ref="C2064:K2064"/>
    <mergeCell ref="C1527:H1527"/>
    <mergeCell ref="C1531:H1531"/>
    <mergeCell ref="H1536:H1537"/>
    <mergeCell ref="I1536:I1537"/>
    <mergeCell ref="J1536:J1537"/>
    <mergeCell ref="K1536:K1537"/>
    <mergeCell ref="C1532:J1532"/>
    <mergeCell ref="C1534:K1534"/>
    <mergeCell ref="C1535:K1535"/>
    <mergeCell ref="C1536:C1537"/>
    <mergeCell ref="D1536:D1537"/>
    <mergeCell ref="E1536:F1536"/>
    <mergeCell ref="G1536:G1537"/>
    <mergeCell ref="N2023:S2023"/>
    <mergeCell ref="N2026:S2026"/>
    <mergeCell ref="N2031:S2031"/>
    <mergeCell ref="C2032:J2032"/>
    <mergeCell ref="N2032:U2032"/>
    <mergeCell ref="I1475:I1476"/>
    <mergeCell ref="J1475:J1476"/>
    <mergeCell ref="C1472:J1472"/>
    <mergeCell ref="C1474:K1474"/>
    <mergeCell ref="C1475:C1476"/>
    <mergeCell ref="D1475:D1476"/>
    <mergeCell ref="E1475:F1475"/>
    <mergeCell ref="G1475:G1476"/>
    <mergeCell ref="K1475:K1476"/>
    <mergeCell ref="H1502:H1503"/>
    <mergeCell ref="I1502:I1503"/>
    <mergeCell ref="J1502:J1503"/>
    <mergeCell ref="K1502:K1503"/>
    <mergeCell ref="C1498:J1498"/>
    <mergeCell ref="C1500:K1500"/>
    <mergeCell ref="C1501:K1501"/>
    <mergeCell ref="C1502:C1503"/>
    <mergeCell ref="D1502:D1503"/>
    <mergeCell ref="E1502:F1502"/>
    <mergeCell ref="G1502:G1503"/>
    <mergeCell ref="C1400:J1400"/>
    <mergeCell ref="C1402:K1402"/>
    <mergeCell ref="C1403:C1404"/>
    <mergeCell ref="D1403:D1404"/>
    <mergeCell ref="E1403:F1403"/>
    <mergeCell ref="G1403:G1404"/>
    <mergeCell ref="I1403:I1404"/>
    <mergeCell ref="J1403:J1404"/>
    <mergeCell ref="K1403:K1404"/>
    <mergeCell ref="E1423:F1423"/>
    <mergeCell ref="G1423:G1424"/>
    <mergeCell ref="J1423:J1424"/>
    <mergeCell ref="K1423:K1424"/>
    <mergeCell ref="H1403:H1404"/>
    <mergeCell ref="C1417:H1417"/>
    <mergeCell ref="C1418:J1418"/>
    <mergeCell ref="C1421:K1421"/>
    <mergeCell ref="C1422:K1422"/>
    <mergeCell ref="C1423:C1424"/>
    <mergeCell ref="D1423:D1424"/>
    <mergeCell ref="C1216:H1216"/>
    <mergeCell ref="C1219:H1219"/>
    <mergeCell ref="C1222:H1222"/>
    <mergeCell ref="J1227:J1228"/>
    <mergeCell ref="K1227:K1228"/>
    <mergeCell ref="H1321:H1322"/>
    <mergeCell ref="I1321:I1322"/>
    <mergeCell ref="C1329:H1329"/>
    <mergeCell ref="C1333:H1333"/>
    <mergeCell ref="C1336:H1336"/>
    <mergeCell ref="C1340:H1340"/>
    <mergeCell ref="C1345:H1345"/>
    <mergeCell ref="C1383:H1383"/>
    <mergeCell ref="C1387:H1387"/>
    <mergeCell ref="C1391:H1391"/>
    <mergeCell ref="C1394:H1394"/>
    <mergeCell ref="C1399:H1399"/>
    <mergeCell ref="C1312:H1312"/>
    <mergeCell ref="J1321:J1322"/>
    <mergeCell ref="K1321:K1322"/>
    <mergeCell ref="C1317:H1317"/>
    <mergeCell ref="C1318:J1318"/>
    <mergeCell ref="C1320:K1320"/>
    <mergeCell ref="C1321:C1322"/>
    <mergeCell ref="D1321:D1322"/>
    <mergeCell ref="E1321:F1321"/>
    <mergeCell ref="G1321:G1322"/>
    <mergeCell ref="H1360:H1361"/>
    <mergeCell ref="C1366:H1366"/>
    <mergeCell ref="C1369:H1369"/>
    <mergeCell ref="C1372:H1372"/>
    <mergeCell ref="C1377:H1377"/>
    <mergeCell ref="C1166:H1166"/>
    <mergeCell ref="C1169:H1169"/>
    <mergeCell ref="C1176:H1176"/>
    <mergeCell ref="C1179:H1179"/>
    <mergeCell ref="C1182:H1182"/>
    <mergeCell ref="C1185:H1185"/>
    <mergeCell ref="C1188:H1188"/>
    <mergeCell ref="H1199:H1200"/>
    <mergeCell ref="I1199:I1200"/>
    <mergeCell ref="J1199:J1200"/>
    <mergeCell ref="K1199:K1200"/>
    <mergeCell ref="C1191:H1191"/>
    <mergeCell ref="C1194:H1194"/>
    <mergeCell ref="C1195:J1195"/>
    <mergeCell ref="C1197:K1197"/>
    <mergeCell ref="C1198:K1198"/>
    <mergeCell ref="C1199:C1200"/>
    <mergeCell ref="D1199:D1200"/>
    <mergeCell ref="E1199:F1199"/>
    <mergeCell ref="G1199:G1200"/>
    <mergeCell ref="C1208:G1208"/>
    <mergeCell ref="C1211:H1211"/>
    <mergeCell ref="P1099:Q1099"/>
    <mergeCell ref="R1099:R1100"/>
    <mergeCell ref="N1104:S1104"/>
    <mergeCell ref="N1108:R1108"/>
    <mergeCell ref="N1111:S1111"/>
    <mergeCell ref="N1116:S1116"/>
    <mergeCell ref="N1119:S1119"/>
    <mergeCell ref="N1157:S1157"/>
    <mergeCell ref="N1158:U1158"/>
    <mergeCell ref="N1160:U1160"/>
    <mergeCell ref="N1124:S1124"/>
    <mergeCell ref="N1127:S1127"/>
    <mergeCell ref="N1130:S1130"/>
    <mergeCell ref="N1134:S1134"/>
    <mergeCell ref="N1138:S1138"/>
    <mergeCell ref="N1142:S1142"/>
    <mergeCell ref="C1158:J1158"/>
    <mergeCell ref="T1199:T1200"/>
    <mergeCell ref="N1191:S1191"/>
    <mergeCell ref="N1194:S1194"/>
    <mergeCell ref="N1195:U1195"/>
    <mergeCell ref="N1197:U1197"/>
    <mergeCell ref="N1198:U1198"/>
    <mergeCell ref="N1199:N1200"/>
    <mergeCell ref="O1199:O1200"/>
    <mergeCell ref="U1199:U1200"/>
    <mergeCell ref="P1199:Q1199"/>
    <mergeCell ref="R1199:R1200"/>
    <mergeCell ref="N1208:R1208"/>
    <mergeCell ref="N1211:S1211"/>
    <mergeCell ref="C1020:C1021"/>
    <mergeCell ref="D1020:D1021"/>
    <mergeCell ref="E1020:F1020"/>
    <mergeCell ref="G1020:G1021"/>
    <mergeCell ref="I1020:I1021"/>
    <mergeCell ref="J1020:J1021"/>
    <mergeCell ref="K1020:K1021"/>
    <mergeCell ref="R1161:R1162"/>
    <mergeCell ref="S1161:S1162"/>
    <mergeCell ref="T1161:T1162"/>
    <mergeCell ref="U1161:U1162"/>
    <mergeCell ref="C1160:K1160"/>
    <mergeCell ref="I1161:I1162"/>
    <mergeCell ref="J1161:J1162"/>
    <mergeCell ref="K1161:K1162"/>
    <mergeCell ref="N1161:N1162"/>
    <mergeCell ref="O1161:O1162"/>
    <mergeCell ref="P1161:Q1161"/>
    <mergeCell ref="J1099:J1100"/>
    <mergeCell ref="K1099:K1100"/>
    <mergeCell ref="N1099:N1100"/>
    <mergeCell ref="O1099:O1100"/>
    <mergeCell ref="S1099:S1100"/>
    <mergeCell ref="T1099:T1100"/>
    <mergeCell ref="C1095:J1095"/>
    <mergeCell ref="N1095:U1095"/>
    <mergeCell ref="C1097:K1097"/>
    <mergeCell ref="N1097:U1097"/>
    <mergeCell ref="C1098:K1098"/>
    <mergeCell ref="N1098:U1098"/>
    <mergeCell ref="I1099:I1100"/>
    <mergeCell ref="U1099:U1100"/>
    <mergeCell ref="C964:K964"/>
    <mergeCell ref="C965:K965"/>
    <mergeCell ref="C966:C967"/>
    <mergeCell ref="K966:K967"/>
    <mergeCell ref="D966:D967"/>
    <mergeCell ref="E966:F966"/>
    <mergeCell ref="C971:H971"/>
    <mergeCell ref="C975:G975"/>
    <mergeCell ref="C979:H979"/>
    <mergeCell ref="C984:H984"/>
    <mergeCell ref="C988:H988"/>
    <mergeCell ref="G1005:G1006"/>
    <mergeCell ref="H1005:H1006"/>
    <mergeCell ref="C991:H991"/>
    <mergeCell ref="C995:H995"/>
    <mergeCell ref="C998:H998"/>
    <mergeCell ref="C1001:H1001"/>
    <mergeCell ref="C1002:J1002"/>
    <mergeCell ref="C1004:K1004"/>
    <mergeCell ref="C1005:C1006"/>
    <mergeCell ref="K1005:K1006"/>
    <mergeCell ref="C758:H758"/>
    <mergeCell ref="C761:H761"/>
    <mergeCell ref="C765:H765"/>
    <mergeCell ref="C766:J766"/>
    <mergeCell ref="C768:K768"/>
    <mergeCell ref="C769:C770"/>
    <mergeCell ref="D769:D770"/>
    <mergeCell ref="G779:G780"/>
    <mergeCell ref="H779:H780"/>
    <mergeCell ref="I779:I780"/>
    <mergeCell ref="J779:J780"/>
    <mergeCell ref="E769:F769"/>
    <mergeCell ref="G769:G770"/>
    <mergeCell ref="C773:H773"/>
    <mergeCell ref="C774:J774"/>
    <mergeCell ref="C777:K777"/>
    <mergeCell ref="C778:K778"/>
    <mergeCell ref="C779:C780"/>
    <mergeCell ref="K779:K780"/>
    <mergeCell ref="N966:N967"/>
    <mergeCell ref="O966:O967"/>
    <mergeCell ref="P966:Q966"/>
    <mergeCell ref="R966:R967"/>
    <mergeCell ref="S966:S967"/>
    <mergeCell ref="N971:S971"/>
    <mergeCell ref="N975:R975"/>
    <mergeCell ref="N979:S979"/>
    <mergeCell ref="N984:S984"/>
    <mergeCell ref="N988:S988"/>
    <mergeCell ref="N991:S991"/>
    <mergeCell ref="N995:S995"/>
    <mergeCell ref="R1005:R1006"/>
    <mergeCell ref="S1005:S1006"/>
    <mergeCell ref="H769:H770"/>
    <mergeCell ref="I769:I770"/>
    <mergeCell ref="J769:J770"/>
    <mergeCell ref="K769:K770"/>
    <mergeCell ref="H925:H926"/>
    <mergeCell ref="C930:H930"/>
    <mergeCell ref="C934:H934"/>
    <mergeCell ref="C940:H940"/>
    <mergeCell ref="C944:H944"/>
    <mergeCell ref="C948:H948"/>
    <mergeCell ref="G966:G967"/>
    <mergeCell ref="H966:H967"/>
    <mergeCell ref="I966:I967"/>
    <mergeCell ref="J966:J967"/>
    <mergeCell ref="C954:H954"/>
    <mergeCell ref="C958:H958"/>
    <mergeCell ref="C961:H961"/>
    <mergeCell ref="C962:J962"/>
    <mergeCell ref="N739:S739"/>
    <mergeCell ref="N743:R743"/>
    <mergeCell ref="N746:S746"/>
    <mergeCell ref="N751:S751"/>
    <mergeCell ref="N755:S755"/>
    <mergeCell ref="N758:S758"/>
    <mergeCell ref="R769:R770"/>
    <mergeCell ref="S769:S770"/>
    <mergeCell ref="N773:S773"/>
    <mergeCell ref="N774:U774"/>
    <mergeCell ref="T1005:T1006"/>
    <mergeCell ref="U1005:U1006"/>
    <mergeCell ref="N998:S998"/>
    <mergeCell ref="N1001:S1001"/>
    <mergeCell ref="N1002:U1002"/>
    <mergeCell ref="N1004:U1004"/>
    <mergeCell ref="N1005:N1006"/>
    <mergeCell ref="O1005:O1006"/>
    <mergeCell ref="P1005:Q1005"/>
    <mergeCell ref="T925:T926"/>
    <mergeCell ref="U925:U926"/>
    <mergeCell ref="N915:S915"/>
    <mergeCell ref="N921:S921"/>
    <mergeCell ref="N922:U922"/>
    <mergeCell ref="N924:U924"/>
    <mergeCell ref="N925:N926"/>
    <mergeCell ref="O925:O926"/>
    <mergeCell ref="P925:Q925"/>
    <mergeCell ref="N940:S940"/>
    <mergeCell ref="N944:S944"/>
    <mergeCell ref="N948:S948"/>
    <mergeCell ref="N954:S954"/>
    <mergeCell ref="N696:S696"/>
    <mergeCell ref="N700:S700"/>
    <mergeCell ref="N703:S703"/>
    <mergeCell ref="N708:S708"/>
    <mergeCell ref="N713:S713"/>
    <mergeCell ref="N719:S719"/>
    <mergeCell ref="N726:S726"/>
    <mergeCell ref="N727:U727"/>
    <mergeCell ref="N731:U731"/>
    <mergeCell ref="N732:U732"/>
    <mergeCell ref="N733:N734"/>
    <mergeCell ref="O733:O734"/>
    <mergeCell ref="P733:Q733"/>
    <mergeCell ref="R733:R734"/>
    <mergeCell ref="T733:T734"/>
    <mergeCell ref="U733:U734"/>
    <mergeCell ref="S733:S734"/>
    <mergeCell ref="C593:H593"/>
    <mergeCell ref="G604:G605"/>
    <mergeCell ref="H604:H605"/>
    <mergeCell ref="I604:I605"/>
    <mergeCell ref="J604:J605"/>
    <mergeCell ref="G613:G614"/>
    <mergeCell ref="H613:H614"/>
    <mergeCell ref="C618:H618"/>
    <mergeCell ref="C622:G622"/>
    <mergeCell ref="C626:H626"/>
    <mergeCell ref="C632:H632"/>
    <mergeCell ref="C635:H635"/>
    <mergeCell ref="T658:T659"/>
    <mergeCell ref="U658:U659"/>
    <mergeCell ref="N655:U655"/>
    <mergeCell ref="N657:U657"/>
    <mergeCell ref="N658:N659"/>
    <mergeCell ref="O658:O659"/>
    <mergeCell ref="P658:Q658"/>
    <mergeCell ref="R658:R659"/>
    <mergeCell ref="S658:S659"/>
    <mergeCell ref="C596:H596"/>
    <mergeCell ref="C600:H600"/>
    <mergeCell ref="C601:J601"/>
    <mergeCell ref="C603:K603"/>
    <mergeCell ref="C604:C605"/>
    <mergeCell ref="D604:D605"/>
    <mergeCell ref="K604:K605"/>
    <mergeCell ref="I613:I614"/>
    <mergeCell ref="J613:J614"/>
    <mergeCell ref="E604:F604"/>
    <mergeCell ref="C609:J609"/>
    <mergeCell ref="H563:H564"/>
    <mergeCell ref="I563:I564"/>
    <mergeCell ref="J563:J564"/>
    <mergeCell ref="K563:K564"/>
    <mergeCell ref="D540:D541"/>
    <mergeCell ref="E540:F540"/>
    <mergeCell ref="C559:J559"/>
    <mergeCell ref="C561:K561"/>
    <mergeCell ref="C562:K562"/>
    <mergeCell ref="C563:C564"/>
    <mergeCell ref="D563:D564"/>
    <mergeCell ref="E563:F563"/>
    <mergeCell ref="G563:G564"/>
    <mergeCell ref="C569:H569"/>
    <mergeCell ref="C575:H575"/>
    <mergeCell ref="C585:H585"/>
    <mergeCell ref="C590:H590"/>
    <mergeCell ref="C611:K611"/>
    <mergeCell ref="C612:K612"/>
    <mergeCell ref="C613:C614"/>
    <mergeCell ref="D613:D614"/>
    <mergeCell ref="E613:F613"/>
    <mergeCell ref="K613:K614"/>
    <mergeCell ref="C509:H509"/>
    <mergeCell ref="N509:S509"/>
    <mergeCell ref="C512:H512"/>
    <mergeCell ref="N512:S512"/>
    <mergeCell ref="C515:H515"/>
    <mergeCell ref="N515:S515"/>
    <mergeCell ref="N518:S518"/>
    <mergeCell ref="C518:H518"/>
    <mergeCell ref="C521:H521"/>
    <mergeCell ref="N521:S521"/>
    <mergeCell ref="C524:H524"/>
    <mergeCell ref="N524:S524"/>
    <mergeCell ref="C528:H528"/>
    <mergeCell ref="N528:S528"/>
    <mergeCell ref="G540:G541"/>
    <mergeCell ref="H540:H541"/>
    <mergeCell ref="I540:I541"/>
    <mergeCell ref="J540:J541"/>
    <mergeCell ref="K540:K541"/>
    <mergeCell ref="N540:N541"/>
    <mergeCell ref="R540:R541"/>
    <mergeCell ref="S540:S541"/>
    <mergeCell ref="C531:H531"/>
    <mergeCell ref="C536:H536"/>
    <mergeCell ref="C537:J537"/>
    <mergeCell ref="N537:U537"/>
    <mergeCell ref="C539:K539"/>
    <mergeCell ref="N539:U539"/>
    <mergeCell ref="C540:C541"/>
    <mergeCell ref="C473:G473"/>
    <mergeCell ref="C479:G479"/>
    <mergeCell ref="N479:R479"/>
    <mergeCell ref="C485:H485"/>
    <mergeCell ref="N485:S485"/>
    <mergeCell ref="C490:H490"/>
    <mergeCell ref="N490:S490"/>
    <mergeCell ref="C493:H493"/>
    <mergeCell ref="N493:S493"/>
    <mergeCell ref="N497:S497"/>
    <mergeCell ref="C497:H497"/>
    <mergeCell ref="C500:H500"/>
    <mergeCell ref="N500:S500"/>
    <mergeCell ref="C503:H503"/>
    <mergeCell ref="N503:S503"/>
    <mergeCell ref="C506:H506"/>
    <mergeCell ref="N506:S506"/>
    <mergeCell ref="O540:O541"/>
    <mergeCell ref="P540:Q540"/>
    <mergeCell ref="N609:U609"/>
    <mergeCell ref="N611:U611"/>
    <mergeCell ref="N612:U612"/>
    <mergeCell ref="N613:N614"/>
    <mergeCell ref="O613:O614"/>
    <mergeCell ref="P613:Q613"/>
    <mergeCell ref="U613:U614"/>
    <mergeCell ref="S670:S671"/>
    <mergeCell ref="T670:T671"/>
    <mergeCell ref="T459:T460"/>
    <mergeCell ref="U459:U460"/>
    <mergeCell ref="N452:S452"/>
    <mergeCell ref="N453:U453"/>
    <mergeCell ref="N457:U457"/>
    <mergeCell ref="N458:U458"/>
    <mergeCell ref="N459:N460"/>
    <mergeCell ref="O459:O460"/>
    <mergeCell ref="P459:Q459"/>
    <mergeCell ref="R459:R460"/>
    <mergeCell ref="S459:S460"/>
    <mergeCell ref="N465:S465"/>
    <mergeCell ref="N471:R471"/>
    <mergeCell ref="T540:T541"/>
    <mergeCell ref="U540:U541"/>
    <mergeCell ref="S563:S564"/>
    <mergeCell ref="T563:T564"/>
    <mergeCell ref="N665:U665"/>
    <mergeCell ref="N668:U668"/>
    <mergeCell ref="N669:U669"/>
    <mergeCell ref="N670:N671"/>
    <mergeCell ref="O670:O671"/>
    <mergeCell ref="P670:Q670"/>
    <mergeCell ref="N559:U559"/>
    <mergeCell ref="N561:U561"/>
    <mergeCell ref="N562:U562"/>
    <mergeCell ref="N563:N564"/>
    <mergeCell ref="O563:O564"/>
    <mergeCell ref="U563:U564"/>
    <mergeCell ref="P563:Q563"/>
    <mergeCell ref="R563:R564"/>
    <mergeCell ref="N569:S569"/>
    <mergeCell ref="N575:S575"/>
    <mergeCell ref="N585:S585"/>
    <mergeCell ref="N590:S590"/>
    <mergeCell ref="N593:S593"/>
    <mergeCell ref="R604:R605"/>
    <mergeCell ref="S604:S605"/>
    <mergeCell ref="T604:T605"/>
    <mergeCell ref="U604:U605"/>
    <mergeCell ref="N596:S596"/>
    <mergeCell ref="N600:S600"/>
    <mergeCell ref="N601:U601"/>
    <mergeCell ref="N603:U603"/>
    <mergeCell ref="N604:N605"/>
    <mergeCell ref="O604:O605"/>
    <mergeCell ref="P604:Q604"/>
    <mergeCell ref="P2221:Q2221"/>
    <mergeCell ref="O2206:O2207"/>
    <mergeCell ref="P2206:Q2206"/>
    <mergeCell ref="N2216:S2216"/>
    <mergeCell ref="N2217:U2217"/>
    <mergeCell ref="N2219:U2219"/>
    <mergeCell ref="N2220:U2220"/>
    <mergeCell ref="N2221:N2222"/>
    <mergeCell ref="S613:S614"/>
    <mergeCell ref="T613:T614"/>
    <mergeCell ref="R613:R614"/>
    <mergeCell ref="N618:S618"/>
    <mergeCell ref="N622:R622"/>
    <mergeCell ref="N626:S626"/>
    <mergeCell ref="N632:S632"/>
    <mergeCell ref="N639:S639"/>
    <mergeCell ref="N654:S654"/>
    <mergeCell ref="T769:T770"/>
    <mergeCell ref="U769:U770"/>
    <mergeCell ref="N761:S761"/>
    <mergeCell ref="N765:S765"/>
    <mergeCell ref="N766:U766"/>
    <mergeCell ref="N768:U768"/>
    <mergeCell ref="N769:N770"/>
    <mergeCell ref="O769:O770"/>
    <mergeCell ref="P769:Q769"/>
    <mergeCell ref="U670:U671"/>
    <mergeCell ref="R670:R671"/>
    <mergeCell ref="N675:S675"/>
    <mergeCell ref="N681:R681"/>
    <mergeCell ref="N687:S687"/>
    <mergeCell ref="N693:S693"/>
    <mergeCell ref="C2019:H2019"/>
    <mergeCell ref="C2023:H2023"/>
    <mergeCell ref="C2026:H2026"/>
    <mergeCell ref="C2031:H2031"/>
    <mergeCell ref="C2035:C2036"/>
    <mergeCell ref="D2035:D2036"/>
    <mergeCell ref="E2055:F2055"/>
    <mergeCell ref="G2055:G2056"/>
    <mergeCell ref="H2035:H2036"/>
    <mergeCell ref="C2040:H2040"/>
    <mergeCell ref="C2043:H2043"/>
    <mergeCell ref="C2047:H2047"/>
    <mergeCell ref="C2050:H2050"/>
    <mergeCell ref="C2055:C2056"/>
    <mergeCell ref="D2055:D2056"/>
    <mergeCell ref="C2053:K2053"/>
    <mergeCell ref="O2221:O2222"/>
    <mergeCell ref="C2034:K2034"/>
    <mergeCell ref="N2034:U2034"/>
    <mergeCell ref="I2035:I2036"/>
    <mergeCell ref="J2035:J2036"/>
    <mergeCell ref="K2035:K2036"/>
    <mergeCell ref="N2035:N2036"/>
    <mergeCell ref="O2035:O2036"/>
    <mergeCell ref="P2035:Q2035"/>
    <mergeCell ref="R2035:R2036"/>
    <mergeCell ref="N2050:S2050"/>
    <mergeCell ref="N2051:U2051"/>
    <mergeCell ref="S2035:S2036"/>
    <mergeCell ref="T2035:T2036"/>
    <mergeCell ref="E2035:F2035"/>
    <mergeCell ref="G2035:G2036"/>
    <mergeCell ref="N1993:S1993"/>
    <mergeCell ref="C2010:H2010"/>
    <mergeCell ref="C2013:H2013"/>
    <mergeCell ref="N1996:S1996"/>
    <mergeCell ref="N1999:S1999"/>
    <mergeCell ref="N2004:S2004"/>
    <mergeCell ref="N2007:S2007"/>
    <mergeCell ref="N2010:S2010"/>
    <mergeCell ref="N2013:S2013"/>
    <mergeCell ref="N2016:S2016"/>
    <mergeCell ref="G1987:G1988"/>
    <mergeCell ref="H1987:H1988"/>
    <mergeCell ref="D1987:D1988"/>
    <mergeCell ref="E1987:F1987"/>
    <mergeCell ref="C1993:H1993"/>
    <mergeCell ref="C1996:H1996"/>
    <mergeCell ref="C1999:H1999"/>
    <mergeCell ref="C2004:H2004"/>
    <mergeCell ref="C2007:H2007"/>
    <mergeCell ref="C2016:H2016"/>
    <mergeCell ref="J1964:J1965"/>
    <mergeCell ref="K1964:K1965"/>
    <mergeCell ref="N1964:N1965"/>
    <mergeCell ref="O1964:O1965"/>
    <mergeCell ref="P1964:Q1964"/>
    <mergeCell ref="R1964:R1965"/>
    <mergeCell ref="S1964:S1965"/>
    <mergeCell ref="C1970:H1970"/>
    <mergeCell ref="C1978:H1978"/>
    <mergeCell ref="C1982:H1982"/>
    <mergeCell ref="C1983:J1983"/>
    <mergeCell ref="C1985:K1985"/>
    <mergeCell ref="C1986:K1986"/>
    <mergeCell ref="C1987:C1988"/>
    <mergeCell ref="K1987:K1988"/>
    <mergeCell ref="N1970:S1970"/>
    <mergeCell ref="N1978:S1978"/>
    <mergeCell ref="N1982:S1982"/>
    <mergeCell ref="N1983:U1983"/>
    <mergeCell ref="N1985:U1985"/>
    <mergeCell ref="N1986:U1986"/>
    <mergeCell ref="C1919:H1919"/>
    <mergeCell ref="C1922:H1922"/>
    <mergeCell ref="C1927:H1927"/>
    <mergeCell ref="C1930:H1930"/>
    <mergeCell ref="C1933:H1933"/>
    <mergeCell ref="C1936:H1936"/>
    <mergeCell ref="C1939:H1939"/>
    <mergeCell ref="C1943:H1943"/>
    <mergeCell ref="C1947:H1947"/>
    <mergeCell ref="C1952:H1952"/>
    <mergeCell ref="C1955:H1955"/>
    <mergeCell ref="C1960:H1960"/>
    <mergeCell ref="N1960:S1960"/>
    <mergeCell ref="C1961:J1961"/>
    <mergeCell ref="T1987:T1988"/>
    <mergeCell ref="U1987:U1988"/>
    <mergeCell ref="I1987:I1988"/>
    <mergeCell ref="J1987:J1988"/>
    <mergeCell ref="N1987:N1988"/>
    <mergeCell ref="O1987:O1988"/>
    <mergeCell ref="P1987:Q1987"/>
    <mergeCell ref="R1987:R1988"/>
    <mergeCell ref="S1987:S1988"/>
    <mergeCell ref="T1964:T1965"/>
    <mergeCell ref="U1964:U1965"/>
    <mergeCell ref="C1963:K1963"/>
    <mergeCell ref="C1964:C1965"/>
    <mergeCell ref="D1964:D1965"/>
    <mergeCell ref="E1964:F1964"/>
    <mergeCell ref="G1964:G1965"/>
    <mergeCell ref="H1964:H1965"/>
    <mergeCell ref="I1964:I1965"/>
    <mergeCell ref="C1904:H1904"/>
    <mergeCell ref="N1904:S1904"/>
    <mergeCell ref="C1909:H1909"/>
    <mergeCell ref="N1909:S1909"/>
    <mergeCell ref="C1910:J1910"/>
    <mergeCell ref="C1912:K1912"/>
    <mergeCell ref="C1913:K1913"/>
    <mergeCell ref="C1914:C1915"/>
    <mergeCell ref="D1914:D1915"/>
    <mergeCell ref="E1914:F1914"/>
    <mergeCell ref="G1914:G1915"/>
    <mergeCell ref="H1914:H1915"/>
    <mergeCell ref="I1914:I1915"/>
    <mergeCell ref="J1914:J1915"/>
    <mergeCell ref="K1914:K1915"/>
    <mergeCell ref="N1914:N1915"/>
    <mergeCell ref="O1914:O1915"/>
    <mergeCell ref="P1914:Q1914"/>
    <mergeCell ref="R1914:R1915"/>
    <mergeCell ref="S1914:S1915"/>
    <mergeCell ref="N1936:S1936"/>
    <mergeCell ref="N1939:S1939"/>
    <mergeCell ref="N1943:S1943"/>
    <mergeCell ref="R1833:R1834"/>
    <mergeCell ref="S1833:S1834"/>
    <mergeCell ref="N1839:S1839"/>
    <mergeCell ref="N1842:S1842"/>
    <mergeCell ref="N1847:S1847"/>
    <mergeCell ref="N1852:S1852"/>
    <mergeCell ref="N1855:S1855"/>
    <mergeCell ref="N1858:S1858"/>
    <mergeCell ref="N1861:S1861"/>
    <mergeCell ref="N1870:S1870"/>
    <mergeCell ref="N1874:S1874"/>
    <mergeCell ref="N1878:S1878"/>
    <mergeCell ref="N1881:S1881"/>
    <mergeCell ref="N1887:S1887"/>
    <mergeCell ref="N1919:S1919"/>
    <mergeCell ref="R2268:U2268"/>
    <mergeCell ref="R2269:T2269"/>
    <mergeCell ref="S2256:S2257"/>
    <mergeCell ref="T2256:T2257"/>
    <mergeCell ref="N2260:S2260"/>
    <mergeCell ref="N2261:U2261"/>
    <mergeCell ref="R2265:U2265"/>
    <mergeCell ref="R2266:U2266"/>
    <mergeCell ref="R2267:T2267"/>
    <mergeCell ref="N1699:U1699"/>
    <mergeCell ref="N1701:U1701"/>
    <mergeCell ref="N1702:U1702"/>
    <mergeCell ref="N1703:N1704"/>
    <mergeCell ref="O1703:O1704"/>
    <mergeCell ref="P1703:Q1703"/>
    <mergeCell ref="U1703:U1704"/>
    <mergeCell ref="S1713:S1714"/>
    <mergeCell ref="T1713:T1714"/>
    <mergeCell ref="R1703:R1704"/>
    <mergeCell ref="N1708:S1708"/>
    <mergeCell ref="N1709:U1709"/>
    <mergeCell ref="N1711:U1711"/>
    <mergeCell ref="N1712:U1712"/>
    <mergeCell ref="N1713:N1714"/>
    <mergeCell ref="O1713:O1714"/>
    <mergeCell ref="U1713:U1714"/>
    <mergeCell ref="P1713:Q1713"/>
    <mergeCell ref="R1713:R1714"/>
    <mergeCell ref="N1719:S1719"/>
    <mergeCell ref="N1722:S1722"/>
    <mergeCell ref="N1727:S1727"/>
    <mergeCell ref="N1732:S1732"/>
    <mergeCell ref="O2240:O2241"/>
    <mergeCell ref="P2240:Q2240"/>
    <mergeCell ref="R2240:R2241"/>
    <mergeCell ref="T2240:T2241"/>
    <mergeCell ref="U2240:U2241"/>
    <mergeCell ref="P2256:Q2256"/>
    <mergeCell ref="R2256:R2257"/>
    <mergeCell ref="S2240:S2241"/>
    <mergeCell ref="N2251:S2251"/>
    <mergeCell ref="N2252:U2252"/>
    <mergeCell ref="N2254:U2254"/>
    <mergeCell ref="N2255:U2255"/>
    <mergeCell ref="N2256:N2257"/>
    <mergeCell ref="O2256:O2257"/>
    <mergeCell ref="U2256:U2257"/>
    <mergeCell ref="T2130:T2131"/>
    <mergeCell ref="U2130:U2131"/>
    <mergeCell ref="N2140:S2140"/>
    <mergeCell ref="N2141:U2141"/>
    <mergeCell ref="N2143:U2143"/>
    <mergeCell ref="N2144:U2144"/>
    <mergeCell ref="N2145:N2146"/>
    <mergeCell ref="O2145:O2146"/>
    <mergeCell ref="P2145:Q2145"/>
    <mergeCell ref="N2155:S2155"/>
    <mergeCell ref="N2156:U2156"/>
    <mergeCell ref="N2158:U2158"/>
    <mergeCell ref="N2159:U2159"/>
    <mergeCell ref="N2160:N2161"/>
    <mergeCell ref="T2175:T2176"/>
    <mergeCell ref="U2175:U2176"/>
    <mergeCell ref="N2170:S2170"/>
    <mergeCell ref="C2260:H2260"/>
    <mergeCell ref="C2261:J2261"/>
    <mergeCell ref="C2262:J2262"/>
    <mergeCell ref="G2265:J2265"/>
    <mergeCell ref="G2266:J2266"/>
    <mergeCell ref="R2175:R2176"/>
    <mergeCell ref="S2175:S2176"/>
    <mergeCell ref="N2186:S2186"/>
    <mergeCell ref="N2187:U2187"/>
    <mergeCell ref="N2189:U2189"/>
    <mergeCell ref="N2190:U2190"/>
    <mergeCell ref="N2191:N2192"/>
    <mergeCell ref="R2206:R2207"/>
    <mergeCell ref="S2206:S2207"/>
    <mergeCell ref="T2206:T2207"/>
    <mergeCell ref="U2206:U2207"/>
    <mergeCell ref="O2191:O2192"/>
    <mergeCell ref="P2191:Q2191"/>
    <mergeCell ref="N2201:S2201"/>
    <mergeCell ref="N2202:U2202"/>
    <mergeCell ref="N2204:U2204"/>
    <mergeCell ref="N2205:U2205"/>
    <mergeCell ref="N2206:N2207"/>
    <mergeCell ref="R2221:R2222"/>
    <mergeCell ref="S2221:S2222"/>
    <mergeCell ref="T2221:T2222"/>
    <mergeCell ref="U2221:U2222"/>
    <mergeCell ref="N2235:S2235"/>
    <mergeCell ref="N2236:U2236"/>
    <mergeCell ref="N2238:U2238"/>
    <mergeCell ref="N2239:U2239"/>
    <mergeCell ref="N2240:N2241"/>
    <mergeCell ref="B2277:F2277"/>
    <mergeCell ref="B2278:F2278"/>
    <mergeCell ref="G2278:H2278"/>
    <mergeCell ref="G2279:H2279"/>
    <mergeCell ref="G2280:H2280"/>
    <mergeCell ref="G2281:J2281"/>
    <mergeCell ref="G2267:I2267"/>
    <mergeCell ref="G2268:J2268"/>
    <mergeCell ref="G2269:I2269"/>
    <mergeCell ref="C2275:J2275"/>
    <mergeCell ref="B2276:F2276"/>
    <mergeCell ref="G2276:I2276"/>
    <mergeCell ref="G2277:H2277"/>
    <mergeCell ref="I2175:I2176"/>
    <mergeCell ref="J2175:J2176"/>
    <mergeCell ref="C2170:H2170"/>
    <mergeCell ref="C2171:J2171"/>
    <mergeCell ref="C2173:K2173"/>
    <mergeCell ref="C2174:K2174"/>
    <mergeCell ref="C2175:C2176"/>
    <mergeCell ref="D2175:D2176"/>
    <mergeCell ref="E2175:F2175"/>
    <mergeCell ref="K2175:K2176"/>
    <mergeCell ref="G2191:G2192"/>
    <mergeCell ref="H2191:H2192"/>
    <mergeCell ref="I2191:I2192"/>
    <mergeCell ref="J2191:J2192"/>
    <mergeCell ref="G2206:G2207"/>
    <mergeCell ref="H2206:H2207"/>
    <mergeCell ref="I2206:I2207"/>
    <mergeCell ref="J2206:J2207"/>
    <mergeCell ref="G2256:G2257"/>
    <mergeCell ref="D2240:D2241"/>
    <mergeCell ref="E2240:F2240"/>
    <mergeCell ref="I2240:I2241"/>
    <mergeCell ref="J2240:J2241"/>
    <mergeCell ref="G2221:G2222"/>
    <mergeCell ref="H2221:H2222"/>
    <mergeCell ref="C2235:H2235"/>
    <mergeCell ref="C2236:J2236"/>
    <mergeCell ref="C2238:K2238"/>
    <mergeCell ref="C2239:K2239"/>
    <mergeCell ref="C2240:C2241"/>
    <mergeCell ref="K2240:K2241"/>
    <mergeCell ref="D2256:D2257"/>
    <mergeCell ref="E2256:F2256"/>
    <mergeCell ref="I2256:I2257"/>
    <mergeCell ref="J2256:J2257"/>
    <mergeCell ref="G2240:G2241"/>
    <mergeCell ref="H2240:H2241"/>
    <mergeCell ref="C2251:H2251"/>
    <mergeCell ref="C2252:J2252"/>
    <mergeCell ref="C2254:K2254"/>
    <mergeCell ref="C2255:K2255"/>
    <mergeCell ref="C2256:C2257"/>
    <mergeCell ref="K2256:K2257"/>
    <mergeCell ref="H2256:H2257"/>
    <mergeCell ref="C2201:H2201"/>
    <mergeCell ref="C2202:J2202"/>
    <mergeCell ref="C2204:K2204"/>
    <mergeCell ref="C2205:K2205"/>
    <mergeCell ref="C2206:C2207"/>
    <mergeCell ref="K2206:K2207"/>
    <mergeCell ref="D2221:D2222"/>
    <mergeCell ref="E2221:F2221"/>
    <mergeCell ref="I2221:I2222"/>
    <mergeCell ref="J2221:J2222"/>
    <mergeCell ref="D2206:D2207"/>
    <mergeCell ref="E2206:F2206"/>
    <mergeCell ref="C2216:H2216"/>
    <mergeCell ref="C2217:J2217"/>
    <mergeCell ref="C2219:K2219"/>
    <mergeCell ref="C2220:K2220"/>
    <mergeCell ref="C2221:C2222"/>
    <mergeCell ref="K2221:K2222"/>
    <mergeCell ref="T2145:T2146"/>
    <mergeCell ref="U2145:U2146"/>
    <mergeCell ref="O2160:O2161"/>
    <mergeCell ref="P2160:Q2160"/>
    <mergeCell ref="R2160:R2161"/>
    <mergeCell ref="S2160:S2161"/>
    <mergeCell ref="T2160:T2161"/>
    <mergeCell ref="U2160:U2161"/>
    <mergeCell ref="G2175:G2176"/>
    <mergeCell ref="H2175:H2176"/>
    <mergeCell ref="C2186:H2186"/>
    <mergeCell ref="C2187:J2187"/>
    <mergeCell ref="C2189:K2189"/>
    <mergeCell ref="C2190:K2190"/>
    <mergeCell ref="C2191:C2192"/>
    <mergeCell ref="K2191:K2192"/>
    <mergeCell ref="D2191:D2192"/>
    <mergeCell ref="E2191:F2191"/>
    <mergeCell ref="N2171:U2171"/>
    <mergeCell ref="N2173:U2173"/>
    <mergeCell ref="N2174:U2174"/>
    <mergeCell ref="N2175:N2176"/>
    <mergeCell ref="O2175:O2176"/>
    <mergeCell ref="P2175:Q2175"/>
    <mergeCell ref="R2191:R2192"/>
    <mergeCell ref="S2191:S2192"/>
    <mergeCell ref="T2191:T2192"/>
    <mergeCell ref="U2191:U2192"/>
    <mergeCell ref="G2160:G2161"/>
    <mergeCell ref="H2160:H2161"/>
    <mergeCell ref="I2160:I2161"/>
    <mergeCell ref="J2160:J2161"/>
    <mergeCell ref="C2155:H2155"/>
    <mergeCell ref="C2156:J2156"/>
    <mergeCell ref="C2158:K2158"/>
    <mergeCell ref="C2159:K2159"/>
    <mergeCell ref="C2160:C2161"/>
    <mergeCell ref="D2160:D2161"/>
    <mergeCell ref="E2160:F2160"/>
    <mergeCell ref="K2160:K2161"/>
    <mergeCell ref="J2118:J2119"/>
    <mergeCell ref="C2123:J2123"/>
    <mergeCell ref="C2125:K2126"/>
    <mergeCell ref="N2125:U2126"/>
    <mergeCell ref="C2128:K2128"/>
    <mergeCell ref="N2128:U2128"/>
    <mergeCell ref="N2129:U2129"/>
    <mergeCell ref="J2130:J2131"/>
    <mergeCell ref="K2130:K2131"/>
    <mergeCell ref="N2130:N2131"/>
    <mergeCell ref="O2130:O2131"/>
    <mergeCell ref="P2130:Q2130"/>
    <mergeCell ref="R2130:R2131"/>
    <mergeCell ref="S2130:S2131"/>
    <mergeCell ref="C2141:J2141"/>
    <mergeCell ref="C2143:K2143"/>
    <mergeCell ref="C2144:K2144"/>
    <mergeCell ref="C2129:K2129"/>
    <mergeCell ref="C2130:C2131"/>
    <mergeCell ref="D2130:D2131"/>
    <mergeCell ref="R2145:R2146"/>
    <mergeCell ref="S2145:S2146"/>
    <mergeCell ref="C2116:K2116"/>
    <mergeCell ref="C2117:K2117"/>
    <mergeCell ref="I2118:I2119"/>
    <mergeCell ref="K2118:K2119"/>
    <mergeCell ref="C2110:H2110"/>
    <mergeCell ref="C2113:H2113"/>
    <mergeCell ref="C2118:C2119"/>
    <mergeCell ref="D2118:D2119"/>
    <mergeCell ref="E2118:F2118"/>
    <mergeCell ref="G2118:G2119"/>
    <mergeCell ref="H2118:H2119"/>
    <mergeCell ref="I2145:I2146"/>
    <mergeCell ref="J2145:J2146"/>
    <mergeCell ref="K2145:K2146"/>
    <mergeCell ref="C2122:H2122"/>
    <mergeCell ref="C2140:H2140"/>
    <mergeCell ref="C2145:C2146"/>
    <mergeCell ref="D2145:D2146"/>
    <mergeCell ref="E2145:F2145"/>
    <mergeCell ref="G2145:G2146"/>
    <mergeCell ref="H2145:H2146"/>
    <mergeCell ref="E2130:F2130"/>
    <mergeCell ref="G2130:G2131"/>
    <mergeCell ref="H2130:H2131"/>
    <mergeCell ref="I2130:I2131"/>
    <mergeCell ref="N2096:N2097"/>
    <mergeCell ref="O2096:O2097"/>
    <mergeCell ref="P2096:Q2096"/>
    <mergeCell ref="R2096:R2097"/>
    <mergeCell ref="N2100:S2100"/>
    <mergeCell ref="N2106:S2106"/>
    <mergeCell ref="N2110:S2110"/>
    <mergeCell ref="N2113:S2113"/>
    <mergeCell ref="N2114:U2114"/>
    <mergeCell ref="S2096:S2097"/>
    <mergeCell ref="T2096:T2097"/>
    <mergeCell ref="N2087:S2087"/>
    <mergeCell ref="N2092:S2092"/>
    <mergeCell ref="C2093:J2093"/>
    <mergeCell ref="N2093:U2093"/>
    <mergeCell ref="C2095:K2095"/>
    <mergeCell ref="N2095:U2095"/>
    <mergeCell ref="I2096:I2097"/>
    <mergeCell ref="U2096:U2097"/>
    <mergeCell ref="J2096:J2097"/>
    <mergeCell ref="K2096:K2097"/>
    <mergeCell ref="C2114:J2114"/>
    <mergeCell ref="C2096:C2097"/>
    <mergeCell ref="D2096:D2097"/>
    <mergeCell ref="E2096:F2096"/>
    <mergeCell ref="G2096:G2097"/>
    <mergeCell ref="H2096:H2097"/>
    <mergeCell ref="C2100:H2100"/>
    <mergeCell ref="C2106:H2106"/>
    <mergeCell ref="C2073:H2073"/>
    <mergeCell ref="C2078:H2078"/>
    <mergeCell ref="C2081:H2081"/>
    <mergeCell ref="C2084:H2084"/>
    <mergeCell ref="C2087:H2087"/>
    <mergeCell ref="C2092:H2092"/>
    <mergeCell ref="N2063:U2063"/>
    <mergeCell ref="N2064:U2064"/>
    <mergeCell ref="I2065:I2066"/>
    <mergeCell ref="J2065:J2066"/>
    <mergeCell ref="K2065:K2066"/>
    <mergeCell ref="N2065:N2066"/>
    <mergeCell ref="O2065:O2066"/>
    <mergeCell ref="P2065:Q2065"/>
    <mergeCell ref="R2065:R2066"/>
    <mergeCell ref="N2069:S2069"/>
    <mergeCell ref="N2073:S2073"/>
    <mergeCell ref="N2078:S2078"/>
    <mergeCell ref="N2081:S2081"/>
    <mergeCell ref="N2084:S2084"/>
    <mergeCell ref="T1891:T1892"/>
    <mergeCell ref="U1891:U1892"/>
    <mergeCell ref="N1888:U1888"/>
    <mergeCell ref="N1890:U1890"/>
    <mergeCell ref="N1891:N1892"/>
    <mergeCell ref="O1891:O1892"/>
    <mergeCell ref="P1891:Q1891"/>
    <mergeCell ref="R1891:R1892"/>
    <mergeCell ref="S1891:S1892"/>
    <mergeCell ref="H2055:H2056"/>
    <mergeCell ref="C2060:H2060"/>
    <mergeCell ref="C2065:C2066"/>
    <mergeCell ref="D2065:D2066"/>
    <mergeCell ref="E2065:F2065"/>
    <mergeCell ref="G2065:G2066"/>
    <mergeCell ref="H2065:H2066"/>
    <mergeCell ref="C2069:H2069"/>
    <mergeCell ref="N1895:S1895"/>
    <mergeCell ref="N1899:S1899"/>
    <mergeCell ref="N1910:U1910"/>
    <mergeCell ref="N1912:U1912"/>
    <mergeCell ref="N1913:U1913"/>
    <mergeCell ref="T1914:T1915"/>
    <mergeCell ref="U1914:U1915"/>
    <mergeCell ref="N1947:S1947"/>
    <mergeCell ref="N1952:S1952"/>
    <mergeCell ref="N1961:U1961"/>
    <mergeCell ref="N1963:U1963"/>
    <mergeCell ref="N1922:S1922"/>
    <mergeCell ref="N1927:S1927"/>
    <mergeCell ref="N1930:S1930"/>
    <mergeCell ref="N1933:S1933"/>
    <mergeCell ref="N1798:N1799"/>
    <mergeCell ref="O1798:O1799"/>
    <mergeCell ref="P1798:Q1798"/>
    <mergeCell ref="R1798:R1799"/>
    <mergeCell ref="T1798:T1799"/>
    <mergeCell ref="U1798:U1799"/>
    <mergeCell ref="S1798:S1799"/>
    <mergeCell ref="N1804:S1804"/>
    <mergeCell ref="N1809:S1809"/>
    <mergeCell ref="N1814:S1814"/>
    <mergeCell ref="N1818:S1818"/>
    <mergeCell ref="N1821:S1821"/>
    <mergeCell ref="N1824:S1824"/>
    <mergeCell ref="T1833:T1834"/>
    <mergeCell ref="U1833:U1834"/>
    <mergeCell ref="N1828:S1828"/>
    <mergeCell ref="N1829:U1829"/>
    <mergeCell ref="N1831:U1831"/>
    <mergeCell ref="N1832:U1832"/>
    <mergeCell ref="N1833:N1834"/>
    <mergeCell ref="O1833:O1834"/>
    <mergeCell ref="P1833:Q1833"/>
    <mergeCell ref="S1703:S1704"/>
    <mergeCell ref="T1703:T1704"/>
    <mergeCell ref="N1767:S1767"/>
    <mergeCell ref="N1768:U1768"/>
    <mergeCell ref="N1770:U1770"/>
    <mergeCell ref="N1771:N1772"/>
    <mergeCell ref="O1771:O1772"/>
    <mergeCell ref="P1771:Q1771"/>
    <mergeCell ref="U1771:U1772"/>
    <mergeCell ref="R1771:R1772"/>
    <mergeCell ref="N1775:S1775"/>
    <mergeCell ref="N1780:S1780"/>
    <mergeCell ref="N1789:S1789"/>
    <mergeCell ref="N1793:S1793"/>
    <mergeCell ref="N1794:U1794"/>
    <mergeCell ref="N1796:U1796"/>
    <mergeCell ref="N1797:U1797"/>
    <mergeCell ref="N1735:S1735"/>
    <mergeCell ref="N1738:S1738"/>
    <mergeCell ref="N1741:S1741"/>
    <mergeCell ref="N1744:S1744"/>
    <mergeCell ref="N1749:S1749"/>
    <mergeCell ref="N1752:S1752"/>
    <mergeCell ref="N1756:S1756"/>
    <mergeCell ref="N1759:S1759"/>
    <mergeCell ref="S1771:S1772"/>
    <mergeCell ref="T1771:T1772"/>
    <mergeCell ref="N1668:S1668"/>
    <mergeCell ref="N1673:S1673"/>
    <mergeCell ref="N1676:S1676"/>
    <mergeCell ref="N1682:S1682"/>
    <mergeCell ref="N1692:S1692"/>
    <mergeCell ref="N1698:S1698"/>
    <mergeCell ref="H1423:H1424"/>
    <mergeCell ref="I1423:I1424"/>
    <mergeCell ref="C1429:H1429"/>
    <mergeCell ref="C1432:H1432"/>
    <mergeCell ref="C1437:H1437"/>
    <mergeCell ref="C1442:H1442"/>
    <mergeCell ref="C1445:H1445"/>
    <mergeCell ref="C1448:H1448"/>
    <mergeCell ref="C1452:H1452"/>
    <mergeCell ref="C1455:H1455"/>
    <mergeCell ref="C1458:H1458"/>
    <mergeCell ref="C1462:H1462"/>
    <mergeCell ref="C1465:H1465"/>
    <mergeCell ref="C1471:H1471"/>
    <mergeCell ref="N1597:S1597"/>
    <mergeCell ref="N1598:U1598"/>
    <mergeCell ref="N1600:U1600"/>
    <mergeCell ref="N1601:U1601"/>
    <mergeCell ref="N1602:N1603"/>
    <mergeCell ref="O1602:O1603"/>
    <mergeCell ref="P1602:Q1602"/>
    <mergeCell ref="R1602:R1603"/>
    <mergeCell ref="S1602:S1603"/>
    <mergeCell ref="N1608:S1608"/>
    <mergeCell ref="N1611:S1611"/>
    <mergeCell ref="N1616:S1616"/>
    <mergeCell ref="C1490:H1490"/>
    <mergeCell ref="C1494:H1494"/>
    <mergeCell ref="C1497:H1497"/>
    <mergeCell ref="N1662:U1662"/>
    <mergeCell ref="N1663:N1664"/>
    <mergeCell ref="O1663:O1664"/>
    <mergeCell ref="P1663:Q1663"/>
    <mergeCell ref="R1663:R1664"/>
    <mergeCell ref="T1663:T1664"/>
    <mergeCell ref="U1663:U1664"/>
    <mergeCell ref="S1663:S1664"/>
    <mergeCell ref="T1602:T1603"/>
    <mergeCell ref="U1602:U1603"/>
    <mergeCell ref="N1621:S1621"/>
    <mergeCell ref="N1624:S1624"/>
    <mergeCell ref="N1627:S1627"/>
    <mergeCell ref="N1630:S1630"/>
    <mergeCell ref="N1644:S1644"/>
    <mergeCell ref="N1649:S1649"/>
    <mergeCell ref="N1652:S1652"/>
    <mergeCell ref="N1659:S1659"/>
    <mergeCell ref="N1660:U1660"/>
    <mergeCell ref="C1621:H1621"/>
    <mergeCell ref="C1624:H1624"/>
    <mergeCell ref="C1627:H1627"/>
    <mergeCell ref="C1630:H1630"/>
    <mergeCell ref="C1633:H1633"/>
    <mergeCell ref="C1506:H1506"/>
    <mergeCell ref="C1512:H1512"/>
    <mergeCell ref="C1517:H1517"/>
    <mergeCell ref="C1521:H1521"/>
    <mergeCell ref="C1524:H1524"/>
    <mergeCell ref="C1864:H1864"/>
    <mergeCell ref="C1867:H1867"/>
    <mergeCell ref="C1870:H1870"/>
    <mergeCell ref="C1874:H1874"/>
    <mergeCell ref="C1878:H1878"/>
    <mergeCell ref="H1351:H1352"/>
    <mergeCell ref="I1351:I1352"/>
    <mergeCell ref="J1351:J1352"/>
    <mergeCell ref="K1351:K1352"/>
    <mergeCell ref="C1346:J1346"/>
    <mergeCell ref="C1349:K1349"/>
    <mergeCell ref="C1350:K1350"/>
    <mergeCell ref="C1351:C1352"/>
    <mergeCell ref="D1351:D1352"/>
    <mergeCell ref="E1351:F1351"/>
    <mergeCell ref="G1351:G1352"/>
    <mergeCell ref="I1360:I1361"/>
    <mergeCell ref="J1360:J1361"/>
    <mergeCell ref="C1355:H1355"/>
    <mergeCell ref="C1356:J1356"/>
    <mergeCell ref="C1358:K1358"/>
    <mergeCell ref="C1359:K1359"/>
    <mergeCell ref="C1360:C1361"/>
    <mergeCell ref="D1360:D1361"/>
    <mergeCell ref="E1360:F1360"/>
    <mergeCell ref="K1360:K1361"/>
    <mergeCell ref="G1360:G1361"/>
    <mergeCell ref="C1380:H1380"/>
    <mergeCell ref="H1475:H1476"/>
    <mergeCell ref="C1480:H1480"/>
    <mergeCell ref="C1484:H1484"/>
    <mergeCell ref="C1487:H1487"/>
    <mergeCell ref="C1828:H1828"/>
    <mergeCell ref="C1829:J1829"/>
    <mergeCell ref="C1831:K1831"/>
    <mergeCell ref="C1832:K1832"/>
    <mergeCell ref="C1833:C1834"/>
    <mergeCell ref="D1833:D1834"/>
    <mergeCell ref="E1833:F1833"/>
    <mergeCell ref="K1833:K1834"/>
    <mergeCell ref="G1833:G1834"/>
    <mergeCell ref="H1833:H1834"/>
    <mergeCell ref="C1839:H1839"/>
    <mergeCell ref="C1842:H1842"/>
    <mergeCell ref="C1847:H1847"/>
    <mergeCell ref="C1852:H1852"/>
    <mergeCell ref="C1855:H1855"/>
    <mergeCell ref="C1858:H1858"/>
    <mergeCell ref="C1861:H1861"/>
    <mergeCell ref="G1891:G1892"/>
    <mergeCell ref="H1891:H1892"/>
    <mergeCell ref="C1895:H1895"/>
    <mergeCell ref="C1899:H1899"/>
    <mergeCell ref="I1891:I1892"/>
    <mergeCell ref="J1891:J1892"/>
    <mergeCell ref="C1881:H1881"/>
    <mergeCell ref="C1887:H1887"/>
    <mergeCell ref="C1888:J1888"/>
    <mergeCell ref="C1890:K1890"/>
    <mergeCell ref="C1891:C1892"/>
    <mergeCell ref="D1891:D1892"/>
    <mergeCell ref="E1891:F1891"/>
    <mergeCell ref="K1891:K1892"/>
    <mergeCell ref="I1798:I1799"/>
    <mergeCell ref="J1798:J1799"/>
    <mergeCell ref="C1796:K1796"/>
    <mergeCell ref="C1797:K1797"/>
    <mergeCell ref="C1798:C1799"/>
    <mergeCell ref="D1798:D1799"/>
    <mergeCell ref="E1798:F1798"/>
    <mergeCell ref="G1798:G1799"/>
    <mergeCell ref="K1798:K1799"/>
    <mergeCell ref="H1798:H1799"/>
    <mergeCell ref="C1804:H1804"/>
    <mergeCell ref="C1809:H1809"/>
    <mergeCell ref="C1814:H1814"/>
    <mergeCell ref="C1818:H1818"/>
    <mergeCell ref="C1821:H1821"/>
    <mergeCell ref="C1824:H1824"/>
    <mergeCell ref="I1833:I1834"/>
    <mergeCell ref="J1833:J1834"/>
    <mergeCell ref="C1698:H1698"/>
    <mergeCell ref="H1703:H1704"/>
    <mergeCell ref="I1703:I1704"/>
    <mergeCell ref="J1703:J1704"/>
    <mergeCell ref="K1703:K1704"/>
    <mergeCell ref="C1699:J1699"/>
    <mergeCell ref="C1701:K1701"/>
    <mergeCell ref="C1702:K1702"/>
    <mergeCell ref="C1703:C1704"/>
    <mergeCell ref="D1703:D1704"/>
    <mergeCell ref="E1703:F1703"/>
    <mergeCell ref="G1703:G1704"/>
    <mergeCell ref="C1775:H1775"/>
    <mergeCell ref="C1780:H1780"/>
    <mergeCell ref="C1789:H1789"/>
    <mergeCell ref="C1793:H1793"/>
    <mergeCell ref="C1794:J1794"/>
    <mergeCell ref="C1719:H1719"/>
    <mergeCell ref="C1722:H1722"/>
    <mergeCell ref="C1727:H1727"/>
    <mergeCell ref="C1732:H1732"/>
    <mergeCell ref="C1735:H1735"/>
    <mergeCell ref="C1738:H1738"/>
    <mergeCell ref="C1741:H1741"/>
    <mergeCell ref="C1744:H1744"/>
    <mergeCell ref="C1749:H1749"/>
    <mergeCell ref="C1752:H1752"/>
    <mergeCell ref="C1756:H1756"/>
    <mergeCell ref="C1759:H1759"/>
    <mergeCell ref="J1771:J1772"/>
    <mergeCell ref="K1771:K1772"/>
    <mergeCell ref="C1767:H1767"/>
    <mergeCell ref="C1768:J1768"/>
    <mergeCell ref="C1770:K1770"/>
    <mergeCell ref="C1771:C1772"/>
    <mergeCell ref="D1771:D1772"/>
    <mergeCell ref="E1771:F1771"/>
    <mergeCell ref="G1771:G1772"/>
    <mergeCell ref="H1771:H1772"/>
    <mergeCell ref="I1771:I1772"/>
    <mergeCell ref="C1637:H1637"/>
    <mergeCell ref="C1644:H1644"/>
    <mergeCell ref="C1649:H1649"/>
    <mergeCell ref="C1652:H1652"/>
    <mergeCell ref="C1659:H1659"/>
    <mergeCell ref="I1713:I1714"/>
    <mergeCell ref="J1713:J1714"/>
    <mergeCell ref="C1708:H1708"/>
    <mergeCell ref="C1709:J1709"/>
    <mergeCell ref="C1711:K1711"/>
    <mergeCell ref="C1712:K1712"/>
    <mergeCell ref="C1713:C1714"/>
    <mergeCell ref="D1713:D1714"/>
    <mergeCell ref="E1713:F1713"/>
    <mergeCell ref="K1713:K1714"/>
    <mergeCell ref="G1713:G1714"/>
    <mergeCell ref="H1713:H1714"/>
    <mergeCell ref="I1663:I1664"/>
    <mergeCell ref="J1663:J1664"/>
    <mergeCell ref="C1660:J1660"/>
    <mergeCell ref="C1662:K1662"/>
    <mergeCell ref="C1663:C1664"/>
    <mergeCell ref="D1663:D1664"/>
    <mergeCell ref="E1663:F1663"/>
    <mergeCell ref="G1663:G1664"/>
    <mergeCell ref="K1663:K1664"/>
    <mergeCell ref="H1663:H1664"/>
    <mergeCell ref="C1668:H1668"/>
    <mergeCell ref="C1673:H1673"/>
    <mergeCell ref="C1676:H1676"/>
    <mergeCell ref="C1682:H1682"/>
    <mergeCell ref="C1692:H1692"/>
    <mergeCell ref="C1591:H1591"/>
    <mergeCell ref="C1594:H1594"/>
    <mergeCell ref="C1597:H1597"/>
    <mergeCell ref="C1598:J1598"/>
    <mergeCell ref="C1600:K1600"/>
    <mergeCell ref="C1601:K1601"/>
    <mergeCell ref="C1602:C1603"/>
    <mergeCell ref="D1602:D1603"/>
    <mergeCell ref="E1602:F1602"/>
    <mergeCell ref="G1602:G1603"/>
    <mergeCell ref="I1602:I1603"/>
    <mergeCell ref="J1602:J1603"/>
    <mergeCell ref="K1602:K1603"/>
    <mergeCell ref="H1602:H1603"/>
    <mergeCell ref="C1608:H1608"/>
    <mergeCell ref="C1611:H1611"/>
    <mergeCell ref="C1616:H1616"/>
    <mergeCell ref="C1542:H1542"/>
    <mergeCell ref="C1545:H1545"/>
    <mergeCell ref="C1551:H1551"/>
    <mergeCell ref="C1556:H1556"/>
    <mergeCell ref="C1559:H1559"/>
    <mergeCell ref="C1562:H1562"/>
    <mergeCell ref="C1565:H1565"/>
    <mergeCell ref="C1568:H1568"/>
    <mergeCell ref="C1571:H1571"/>
    <mergeCell ref="C1574:H1574"/>
    <mergeCell ref="C1577:H1577"/>
    <mergeCell ref="C1582:H1582"/>
    <mergeCell ref="C1583:J1583"/>
    <mergeCell ref="C1585:K1585"/>
    <mergeCell ref="C1586:C1587"/>
    <mergeCell ref="D1586:D1587"/>
    <mergeCell ref="E1586:F1586"/>
    <mergeCell ref="G1586:G1587"/>
    <mergeCell ref="I1586:I1587"/>
    <mergeCell ref="J1586:J1587"/>
    <mergeCell ref="K1586:K1587"/>
    <mergeCell ref="H1586:H1587"/>
    <mergeCell ref="N1517:S1517"/>
    <mergeCell ref="N1521:S1521"/>
    <mergeCell ref="N1524:S1524"/>
    <mergeCell ref="N1527:S1527"/>
    <mergeCell ref="T1536:T1537"/>
    <mergeCell ref="U1536:U1537"/>
    <mergeCell ref="N1531:S1531"/>
    <mergeCell ref="N1532:U1532"/>
    <mergeCell ref="N1534:U1534"/>
    <mergeCell ref="N1535:U1535"/>
    <mergeCell ref="N1536:N1537"/>
    <mergeCell ref="O1536:O1537"/>
    <mergeCell ref="P1536:Q1536"/>
    <mergeCell ref="T1586:T1587"/>
    <mergeCell ref="U1586:U1587"/>
    <mergeCell ref="N1583:U1583"/>
    <mergeCell ref="N1585:U1585"/>
    <mergeCell ref="N1586:N1587"/>
    <mergeCell ref="O1586:O1587"/>
    <mergeCell ref="P1586:Q1586"/>
    <mergeCell ref="R1586:R1587"/>
    <mergeCell ref="S1586:S1587"/>
    <mergeCell ref="N1545:S1545"/>
    <mergeCell ref="N1551:S1551"/>
    <mergeCell ref="N1556:S1556"/>
    <mergeCell ref="N1559:S1559"/>
    <mergeCell ref="N1562:S1562"/>
    <mergeCell ref="S1475:S1476"/>
    <mergeCell ref="N1480:S1480"/>
    <mergeCell ref="N1484:S1484"/>
    <mergeCell ref="N1490:S1490"/>
    <mergeCell ref="N1494:S1494"/>
    <mergeCell ref="N1498:U1498"/>
    <mergeCell ref="N1500:U1500"/>
    <mergeCell ref="N1501:U1501"/>
    <mergeCell ref="N1502:N1503"/>
    <mergeCell ref="O1502:O1503"/>
    <mergeCell ref="P1502:Q1502"/>
    <mergeCell ref="R1502:R1503"/>
    <mergeCell ref="T1502:T1503"/>
    <mergeCell ref="U1502:U1503"/>
    <mergeCell ref="S1502:S1503"/>
    <mergeCell ref="N1506:S1506"/>
    <mergeCell ref="N1512:S1512"/>
    <mergeCell ref="N1216:S1216"/>
    <mergeCell ref="N1219:S1219"/>
    <mergeCell ref="N1222:S1222"/>
    <mergeCell ref="S1227:S1228"/>
    <mergeCell ref="T1227:T1228"/>
    <mergeCell ref="N1591:S1591"/>
    <mergeCell ref="N1594:S1594"/>
    <mergeCell ref="N1223:U1223"/>
    <mergeCell ref="N1225:U1225"/>
    <mergeCell ref="N1226:U1226"/>
    <mergeCell ref="N1227:N1228"/>
    <mergeCell ref="O1227:O1228"/>
    <mergeCell ref="P1227:Q1227"/>
    <mergeCell ref="U1227:U1228"/>
    <mergeCell ref="T1261:T1262"/>
    <mergeCell ref="U1261:U1262"/>
    <mergeCell ref="R1227:R1228"/>
    <mergeCell ref="N1235:S1235"/>
    <mergeCell ref="N1236:U1236"/>
    <mergeCell ref="N1255:U1257"/>
    <mergeCell ref="N1259:U1259"/>
    <mergeCell ref="N1260:U1260"/>
    <mergeCell ref="N1261:N1262"/>
    <mergeCell ref="T1321:T1322"/>
    <mergeCell ref="U1321:U1322"/>
    <mergeCell ref="O1261:O1262"/>
    <mergeCell ref="P1261:Q1261"/>
    <mergeCell ref="N1318:U1318"/>
    <mergeCell ref="N1320:U1320"/>
    <mergeCell ref="N1321:N1322"/>
    <mergeCell ref="O1321:O1322"/>
    <mergeCell ref="P1321:Q1321"/>
    <mergeCell ref="R1321:R1322"/>
    <mergeCell ref="S1321:S1322"/>
    <mergeCell ref="N1329:S1329"/>
    <mergeCell ref="N1565:S1565"/>
    <mergeCell ref="N1568:S1568"/>
    <mergeCell ref="N1571:S1571"/>
    <mergeCell ref="N1574:S1574"/>
    <mergeCell ref="N1577:S1577"/>
    <mergeCell ref="N1582:S1582"/>
    <mergeCell ref="T1351:T1352"/>
    <mergeCell ref="U1351:U1352"/>
    <mergeCell ref="N1349:U1349"/>
    <mergeCell ref="N1350:U1350"/>
    <mergeCell ref="N1351:N1352"/>
    <mergeCell ref="O1351:O1352"/>
    <mergeCell ref="P1351:Q1351"/>
    <mergeCell ref="R1351:R1352"/>
    <mergeCell ref="S1351:S1352"/>
    <mergeCell ref="T1423:T1424"/>
    <mergeCell ref="U1423:U1424"/>
    <mergeCell ref="N1355:S1355"/>
    <mergeCell ref="N1356:U1356"/>
    <mergeCell ref="N1421:U1421"/>
    <mergeCell ref="N1422:U1422"/>
    <mergeCell ref="N1423:N1424"/>
    <mergeCell ref="O1423:O1424"/>
    <mergeCell ref="P1423:Q1423"/>
    <mergeCell ref="R1423:R1424"/>
    <mergeCell ref="S1423:S1424"/>
    <mergeCell ref="N1429:S1429"/>
    <mergeCell ref="T1475:T1476"/>
    <mergeCell ref="U1475:U1476"/>
    <mergeCell ref="N1432:S1432"/>
    <mergeCell ref="N1437:S1437"/>
    <mergeCell ref="N1442:S1442"/>
    <mergeCell ref="N1445:S1445"/>
    <mergeCell ref="N1448:S1448"/>
    <mergeCell ref="N1312:S1312"/>
    <mergeCell ref="N1317:S1317"/>
    <mergeCell ref="N1267:S1267"/>
    <mergeCell ref="N1270:S1270"/>
    <mergeCell ref="N1273:S1273"/>
    <mergeCell ref="N1278:S1278"/>
    <mergeCell ref="N1281:S1281"/>
    <mergeCell ref="N1284:S1284"/>
    <mergeCell ref="N1289:S1289"/>
    <mergeCell ref="R1536:R1537"/>
    <mergeCell ref="S1536:S1537"/>
    <mergeCell ref="N1542:S1542"/>
    <mergeCell ref="N1452:S1452"/>
    <mergeCell ref="N1458:S1458"/>
    <mergeCell ref="N1462:S1462"/>
    <mergeCell ref="N1465:S1465"/>
    <mergeCell ref="N1471:S1471"/>
    <mergeCell ref="N1472:U1472"/>
    <mergeCell ref="N1333:S1333"/>
    <mergeCell ref="N1340:S1340"/>
    <mergeCell ref="N1345:S1345"/>
    <mergeCell ref="N1346:U1346"/>
    <mergeCell ref="N1474:U1474"/>
    <mergeCell ref="N1475:N1476"/>
    <mergeCell ref="O1475:O1476"/>
    <mergeCell ref="P1475:Q1475"/>
    <mergeCell ref="R1475:R1476"/>
    <mergeCell ref="C1250:H1250"/>
    <mergeCell ref="C1251:J1251"/>
    <mergeCell ref="C1255:K1257"/>
    <mergeCell ref="C1259:K1259"/>
    <mergeCell ref="C1260:K1260"/>
    <mergeCell ref="C1261:C1262"/>
    <mergeCell ref="D1261:D1262"/>
    <mergeCell ref="E1261:F1261"/>
    <mergeCell ref="G1261:G1262"/>
    <mergeCell ref="I1261:I1262"/>
    <mergeCell ref="J1261:J1262"/>
    <mergeCell ref="K1261:K1262"/>
    <mergeCell ref="N1292:S1292"/>
    <mergeCell ref="N1295:S1295"/>
    <mergeCell ref="N1302:S1302"/>
    <mergeCell ref="N1306:S1306"/>
    <mergeCell ref="N1309:S1309"/>
    <mergeCell ref="H1261:H1262"/>
    <mergeCell ref="C1267:H1267"/>
    <mergeCell ref="C1270:H1270"/>
    <mergeCell ref="C1273:H1273"/>
    <mergeCell ref="C1278:H1278"/>
    <mergeCell ref="C1281:H1281"/>
    <mergeCell ref="C1284:H1284"/>
    <mergeCell ref="C1289:H1289"/>
    <mergeCell ref="C1292:H1292"/>
    <mergeCell ref="C1295:H1295"/>
    <mergeCell ref="C1302:H1302"/>
    <mergeCell ref="C1306:H1306"/>
    <mergeCell ref="C1309:H1309"/>
    <mergeCell ref="R1261:R1262"/>
    <mergeCell ref="S1261:S1262"/>
    <mergeCell ref="C1225:K1225"/>
    <mergeCell ref="C1226:K1226"/>
    <mergeCell ref="C1227:C1228"/>
    <mergeCell ref="D1227:D1228"/>
    <mergeCell ref="E1227:F1227"/>
    <mergeCell ref="G1227:G1228"/>
    <mergeCell ref="G1240:G1241"/>
    <mergeCell ref="H1240:H1241"/>
    <mergeCell ref="I1240:I1241"/>
    <mergeCell ref="J1240:J1241"/>
    <mergeCell ref="H1227:H1228"/>
    <mergeCell ref="I1227:I1228"/>
    <mergeCell ref="C1235:H1235"/>
    <mergeCell ref="C1236:J1236"/>
    <mergeCell ref="C1238:K1238"/>
    <mergeCell ref="C1239:K1239"/>
    <mergeCell ref="C1240:C1241"/>
    <mergeCell ref="K1240:K1241"/>
    <mergeCell ref="D1240:D1241"/>
    <mergeCell ref="E1240:F1240"/>
    <mergeCell ref="N856:S856"/>
    <mergeCell ref="N860:R860"/>
    <mergeCell ref="N867:S867"/>
    <mergeCell ref="N872:S872"/>
    <mergeCell ref="N876:S876"/>
    <mergeCell ref="N879:S879"/>
    <mergeCell ref="N882:S882"/>
    <mergeCell ref="N889:S889"/>
    <mergeCell ref="N897:S897"/>
    <mergeCell ref="N902:S902"/>
    <mergeCell ref="N908:S908"/>
    <mergeCell ref="N912:S912"/>
    <mergeCell ref="R925:R926"/>
    <mergeCell ref="S925:S926"/>
    <mergeCell ref="N930:S930"/>
    <mergeCell ref="N934:S934"/>
    <mergeCell ref="C1223:J1223"/>
    <mergeCell ref="N1166:S1166"/>
    <mergeCell ref="N1169:S1169"/>
    <mergeCell ref="N1176:S1176"/>
    <mergeCell ref="N1179:S1179"/>
    <mergeCell ref="N1182:S1182"/>
    <mergeCell ref="N1185:S1185"/>
    <mergeCell ref="N1188:S1188"/>
    <mergeCell ref="S1199:S1200"/>
    <mergeCell ref="N958:S958"/>
    <mergeCell ref="N961:S961"/>
    <mergeCell ref="N962:U962"/>
    <mergeCell ref="T966:T967"/>
    <mergeCell ref="U966:U967"/>
    <mergeCell ref="N964:U964"/>
    <mergeCell ref="N965:U965"/>
    <mergeCell ref="C833:J833"/>
    <mergeCell ref="C835:K835"/>
    <mergeCell ref="C836:C837"/>
    <mergeCell ref="D836:D837"/>
    <mergeCell ref="E836:F836"/>
    <mergeCell ref="G836:G837"/>
    <mergeCell ref="K836:K837"/>
    <mergeCell ref="T850:T851"/>
    <mergeCell ref="U850:U851"/>
    <mergeCell ref="I836:I837"/>
    <mergeCell ref="J836:J837"/>
    <mergeCell ref="N848:U848"/>
    <mergeCell ref="N849:U849"/>
    <mergeCell ref="N850:N851"/>
    <mergeCell ref="O850:O851"/>
    <mergeCell ref="P850:Q850"/>
    <mergeCell ref="R850:R851"/>
    <mergeCell ref="S850:S851"/>
    <mergeCell ref="C885:H885"/>
    <mergeCell ref="C889:H889"/>
    <mergeCell ref="C897:H897"/>
    <mergeCell ref="C902:H902"/>
    <mergeCell ref="C908:H908"/>
    <mergeCell ref="D925:D926"/>
    <mergeCell ref="E925:F925"/>
    <mergeCell ref="I925:I926"/>
    <mergeCell ref="J925:J926"/>
    <mergeCell ref="C912:H912"/>
    <mergeCell ref="C915:H915"/>
    <mergeCell ref="C918:H918"/>
    <mergeCell ref="C921:H921"/>
    <mergeCell ref="C922:J922"/>
    <mergeCell ref="C924:K924"/>
    <mergeCell ref="C925:C926"/>
    <mergeCell ref="K925:K926"/>
    <mergeCell ref="G925:G926"/>
    <mergeCell ref="N1083:S1083"/>
    <mergeCell ref="N1086:S1086"/>
    <mergeCell ref="N1091:S1091"/>
    <mergeCell ref="D779:D780"/>
    <mergeCell ref="E779:F779"/>
    <mergeCell ref="C785:H785"/>
    <mergeCell ref="C793:G793"/>
    <mergeCell ref="C798:H798"/>
    <mergeCell ref="C803:H803"/>
    <mergeCell ref="C806:H806"/>
    <mergeCell ref="C810:H810"/>
    <mergeCell ref="C813:H813"/>
    <mergeCell ref="C817:H817"/>
    <mergeCell ref="C820:H820"/>
    <mergeCell ref="C825:H825"/>
    <mergeCell ref="C829:H829"/>
    <mergeCell ref="C832:H832"/>
    <mergeCell ref="D850:D851"/>
    <mergeCell ref="E850:F850"/>
    <mergeCell ref="I850:I851"/>
    <mergeCell ref="J850:J851"/>
    <mergeCell ref="H836:H837"/>
    <mergeCell ref="C840:H840"/>
    <mergeCell ref="C844:H844"/>
    <mergeCell ref="C845:J845"/>
    <mergeCell ref="C848:K848"/>
    <mergeCell ref="C849:K849"/>
    <mergeCell ref="C850:C851"/>
    <mergeCell ref="K850:K851"/>
    <mergeCell ref="G850:G851"/>
    <mergeCell ref="H850:H851"/>
    <mergeCell ref="C856:H856"/>
    <mergeCell ref="N1048:S1048"/>
    <mergeCell ref="N1057:S1057"/>
    <mergeCell ref="N1063:S1063"/>
    <mergeCell ref="N1067:S1067"/>
    <mergeCell ref="N1070:S1070"/>
    <mergeCell ref="N1075:S1075"/>
    <mergeCell ref="C1076:J1076"/>
    <mergeCell ref="N1076:U1076"/>
    <mergeCell ref="N1078:U1078"/>
    <mergeCell ref="C1078:K1078"/>
    <mergeCell ref="I1079:I1080"/>
    <mergeCell ref="J1079:J1080"/>
    <mergeCell ref="K1079:K1080"/>
    <mergeCell ref="N1079:N1080"/>
    <mergeCell ref="O1079:O1080"/>
    <mergeCell ref="P1079:Q1079"/>
    <mergeCell ref="R1079:R1080"/>
    <mergeCell ref="S1079:S1080"/>
    <mergeCell ref="T1079:T1080"/>
    <mergeCell ref="U1079:U1080"/>
    <mergeCell ref="C1067:H1067"/>
    <mergeCell ref="C1070:H1070"/>
    <mergeCell ref="C1075:H1075"/>
    <mergeCell ref="C1079:C1080"/>
    <mergeCell ref="D1079:D1080"/>
    <mergeCell ref="E1079:F1079"/>
    <mergeCell ref="G1079:G1080"/>
    <mergeCell ref="H1079:H1080"/>
    <mergeCell ref="N1010:S1010"/>
    <mergeCell ref="N1014:S1014"/>
    <mergeCell ref="N1015:U1015"/>
    <mergeCell ref="N1018:U1018"/>
    <mergeCell ref="N1019:U1019"/>
    <mergeCell ref="N1020:N1021"/>
    <mergeCell ref="O1020:O1021"/>
    <mergeCell ref="P1020:Q1020"/>
    <mergeCell ref="R1020:R1021"/>
    <mergeCell ref="S1020:S1021"/>
    <mergeCell ref="T1020:T1021"/>
    <mergeCell ref="U1020:U1021"/>
    <mergeCell ref="N1025:S1025"/>
    <mergeCell ref="N1029:R1029"/>
    <mergeCell ref="N1036:S1036"/>
    <mergeCell ref="N1041:S1041"/>
    <mergeCell ref="N1044:S1044"/>
    <mergeCell ref="C1104:H1104"/>
    <mergeCell ref="C1108:G1108"/>
    <mergeCell ref="C1111:H1111"/>
    <mergeCell ref="C1116:H1116"/>
    <mergeCell ref="C1119:H1119"/>
    <mergeCell ref="C1124:H1124"/>
    <mergeCell ref="C1127:H1127"/>
    <mergeCell ref="C1130:H1130"/>
    <mergeCell ref="C1134:H1134"/>
    <mergeCell ref="C1138:H1138"/>
    <mergeCell ref="C1142:H1142"/>
    <mergeCell ref="C1145:H1145"/>
    <mergeCell ref="C1148:H1148"/>
    <mergeCell ref="C1151:H1151"/>
    <mergeCell ref="C1157:H1157"/>
    <mergeCell ref="C1161:C1162"/>
    <mergeCell ref="D1161:D1162"/>
    <mergeCell ref="E1161:F1161"/>
    <mergeCell ref="G1161:G1162"/>
    <mergeCell ref="H1161:H1162"/>
    <mergeCell ref="C1083:H1083"/>
    <mergeCell ref="C1086:H1086"/>
    <mergeCell ref="C1091:H1091"/>
    <mergeCell ref="C1094:H1094"/>
    <mergeCell ref="C1099:C1100"/>
    <mergeCell ref="D1099:D1100"/>
    <mergeCell ref="E1099:F1099"/>
    <mergeCell ref="G1099:G1100"/>
    <mergeCell ref="H1099:H1100"/>
    <mergeCell ref="C739:H739"/>
    <mergeCell ref="C743:G743"/>
    <mergeCell ref="C746:H746"/>
    <mergeCell ref="C751:H751"/>
    <mergeCell ref="C755:H755"/>
    <mergeCell ref="H1020:H1021"/>
    <mergeCell ref="C1025:H1025"/>
    <mergeCell ref="C1029:G1029"/>
    <mergeCell ref="C1036:H1036"/>
    <mergeCell ref="C1041:H1041"/>
    <mergeCell ref="C1044:H1044"/>
    <mergeCell ref="C1048:H1048"/>
    <mergeCell ref="C1051:H1051"/>
    <mergeCell ref="C1054:H1054"/>
    <mergeCell ref="C1057:H1057"/>
    <mergeCell ref="C1060:H1060"/>
    <mergeCell ref="C1063:H1063"/>
    <mergeCell ref="D1005:D1006"/>
    <mergeCell ref="E1005:F1005"/>
    <mergeCell ref="C1010:H1010"/>
    <mergeCell ref="C1014:H1014"/>
    <mergeCell ref="C1015:J1015"/>
    <mergeCell ref="C1018:K1018"/>
    <mergeCell ref="C1019:K1019"/>
    <mergeCell ref="I1005:I1006"/>
    <mergeCell ref="J1005:J1006"/>
    <mergeCell ref="C860:G860"/>
    <mergeCell ref="C867:H867"/>
    <mergeCell ref="C872:H872"/>
    <mergeCell ref="C876:H876"/>
    <mergeCell ref="C879:H879"/>
    <mergeCell ref="C882:H882"/>
    <mergeCell ref="K670:K671"/>
    <mergeCell ref="G670:G671"/>
    <mergeCell ref="H670:H671"/>
    <mergeCell ref="C675:H675"/>
    <mergeCell ref="C681:G681"/>
    <mergeCell ref="C687:H687"/>
    <mergeCell ref="C693:H693"/>
    <mergeCell ref="C696:H696"/>
    <mergeCell ref="C700:H700"/>
    <mergeCell ref="C703:H703"/>
    <mergeCell ref="C708:H708"/>
    <mergeCell ref="C713:H713"/>
    <mergeCell ref="C719:H719"/>
    <mergeCell ref="C722:H722"/>
    <mergeCell ref="C726:H726"/>
    <mergeCell ref="H733:H734"/>
    <mergeCell ref="I733:I734"/>
    <mergeCell ref="J733:J734"/>
    <mergeCell ref="K733:K734"/>
    <mergeCell ref="C727:J727"/>
    <mergeCell ref="C731:K731"/>
    <mergeCell ref="C732:K732"/>
    <mergeCell ref="C733:C734"/>
    <mergeCell ref="D733:D734"/>
    <mergeCell ref="E733:F733"/>
    <mergeCell ref="G733:G734"/>
    <mergeCell ref="C639:H639"/>
    <mergeCell ref="C642:H642"/>
    <mergeCell ref="C645:H645"/>
    <mergeCell ref="C649:H649"/>
    <mergeCell ref="C654:H654"/>
    <mergeCell ref="C655:J655"/>
    <mergeCell ref="C657:K657"/>
    <mergeCell ref="C658:C659"/>
    <mergeCell ref="D658:D659"/>
    <mergeCell ref="E658:F658"/>
    <mergeCell ref="G658:G659"/>
    <mergeCell ref="H658:H659"/>
    <mergeCell ref="I658:I659"/>
    <mergeCell ref="K658:K659"/>
    <mergeCell ref="I670:I671"/>
    <mergeCell ref="J670:J671"/>
    <mergeCell ref="J658:J659"/>
    <mergeCell ref="C665:J665"/>
    <mergeCell ref="C668:K668"/>
    <mergeCell ref="C669:K669"/>
    <mergeCell ref="C670:C671"/>
    <mergeCell ref="D670:D671"/>
    <mergeCell ref="E670:F670"/>
    <mergeCell ref="O396:O397"/>
    <mergeCell ref="P396:Q396"/>
    <mergeCell ref="R396:R397"/>
    <mergeCell ref="S396:S397"/>
    <mergeCell ref="T396:T397"/>
    <mergeCell ref="U396:U397"/>
    <mergeCell ref="N402:S402"/>
    <mergeCell ref="N410:R410"/>
    <mergeCell ref="N415:S415"/>
    <mergeCell ref="N421:S421"/>
    <mergeCell ref="N431:S431"/>
    <mergeCell ref="N434:S434"/>
    <mergeCell ref="N437:S437"/>
    <mergeCell ref="T445:T446"/>
    <mergeCell ref="U445:U446"/>
    <mergeCell ref="N442:U442"/>
    <mergeCell ref="N444:U444"/>
    <mergeCell ref="N445:N446"/>
    <mergeCell ref="O445:O446"/>
    <mergeCell ref="P445:Q445"/>
    <mergeCell ref="R445:R446"/>
    <mergeCell ref="S445:S446"/>
    <mergeCell ref="N198:U198"/>
    <mergeCell ref="N200:U200"/>
    <mergeCell ref="N201:U201"/>
    <mergeCell ref="N202:N203"/>
    <mergeCell ref="O202:O203"/>
    <mergeCell ref="P202:Q202"/>
    <mergeCell ref="I396:I397"/>
    <mergeCell ref="J396:J397"/>
    <mergeCell ref="C394:K394"/>
    <mergeCell ref="C395:K395"/>
    <mergeCell ref="C396:C397"/>
    <mergeCell ref="D396:D397"/>
    <mergeCell ref="E396:F396"/>
    <mergeCell ref="G396:G397"/>
    <mergeCell ref="K396:K397"/>
    <mergeCell ref="S305:S306"/>
    <mergeCell ref="T305:T306"/>
    <mergeCell ref="P305:Q305"/>
    <mergeCell ref="R305:R306"/>
    <mergeCell ref="N310:S310"/>
    <mergeCell ref="N316:R316"/>
    <mergeCell ref="N319:S319"/>
    <mergeCell ref="N324:S324"/>
    <mergeCell ref="N327:S327"/>
    <mergeCell ref="N376:S376"/>
    <mergeCell ref="N382:S382"/>
    <mergeCell ref="N386:S386"/>
    <mergeCell ref="N389:S389"/>
    <mergeCell ref="N390:U390"/>
    <mergeCell ref="N394:U394"/>
    <mergeCell ref="N395:U395"/>
    <mergeCell ref="N396:N397"/>
    <mergeCell ref="N60:S60"/>
    <mergeCell ref="N63:S63"/>
    <mergeCell ref="N73:S73"/>
    <mergeCell ref="N116:S116"/>
    <mergeCell ref="N117:U117"/>
    <mergeCell ref="D123:D124"/>
    <mergeCell ref="E123:F123"/>
    <mergeCell ref="C128:H128"/>
    <mergeCell ref="C132:G132"/>
    <mergeCell ref="C135:H135"/>
    <mergeCell ref="C140:H140"/>
    <mergeCell ref="C143:H143"/>
    <mergeCell ref="C148:H148"/>
    <mergeCell ref="C151:H151"/>
    <mergeCell ref="C154:H154"/>
    <mergeCell ref="C158:H158"/>
    <mergeCell ref="C161:H161"/>
    <mergeCell ref="R123:R124"/>
    <mergeCell ref="S123:S124"/>
    <mergeCell ref="N128:S128"/>
    <mergeCell ref="N132:R132"/>
    <mergeCell ref="N135:S135"/>
    <mergeCell ref="N140:S140"/>
    <mergeCell ref="N143:S143"/>
    <mergeCell ref="N148:S148"/>
    <mergeCell ref="N151:S151"/>
    <mergeCell ref="N158:S158"/>
    <mergeCell ref="N161:S161"/>
    <mergeCell ref="N77:S77"/>
    <mergeCell ref="N81:S81"/>
    <mergeCell ref="N87:U87"/>
    <mergeCell ref="N89:U89"/>
    <mergeCell ref="T15:T16"/>
    <mergeCell ref="U15:U16"/>
    <mergeCell ref="N23:S23"/>
    <mergeCell ref="N24:U24"/>
    <mergeCell ref="N26:U26"/>
    <mergeCell ref="N30:U30"/>
    <mergeCell ref="N32:U32"/>
    <mergeCell ref="N33:U33"/>
    <mergeCell ref="N40:S40"/>
    <mergeCell ref="N49:R49"/>
    <mergeCell ref="N57:S57"/>
    <mergeCell ref="T34:T35"/>
    <mergeCell ref="U34:U35"/>
    <mergeCell ref="I34:I35"/>
    <mergeCell ref="J34:J35"/>
    <mergeCell ref="N34:N35"/>
    <mergeCell ref="O34:O35"/>
    <mergeCell ref="P34:Q34"/>
    <mergeCell ref="R34:R35"/>
    <mergeCell ref="S34:S35"/>
    <mergeCell ref="C24:J24"/>
    <mergeCell ref="G34:G35"/>
    <mergeCell ref="H34:H35"/>
    <mergeCell ref="N15:N16"/>
    <mergeCell ref="O15:O16"/>
    <mergeCell ref="P15:Q15"/>
    <mergeCell ref="R15:R16"/>
    <mergeCell ref="S15:S16"/>
    <mergeCell ref="C14:K14"/>
    <mergeCell ref="C15:C16"/>
    <mergeCell ref="D15:D16"/>
    <mergeCell ref="E15:F15"/>
    <mergeCell ref="G15:G16"/>
    <mergeCell ref="H15:H16"/>
    <mergeCell ref="I15:I16"/>
    <mergeCell ref="C26:K26"/>
    <mergeCell ref="C30:J30"/>
    <mergeCell ref="C32:K32"/>
    <mergeCell ref="C33:K33"/>
    <mergeCell ref="C34:C35"/>
    <mergeCell ref="K34:K35"/>
    <mergeCell ref="C23:H23"/>
    <mergeCell ref="G366:G367"/>
    <mergeCell ref="H366:H367"/>
    <mergeCell ref="C330:H330"/>
    <mergeCell ref="C335:H335"/>
    <mergeCell ref="C338:H338"/>
    <mergeCell ref="C349:H349"/>
    <mergeCell ref="C363:J363"/>
    <mergeCell ref="C365:K365"/>
    <mergeCell ref="C366:C367"/>
    <mergeCell ref="K366:K367"/>
    <mergeCell ref="C3:F3"/>
    <mergeCell ref="C5:K5"/>
    <mergeCell ref="C6:K6"/>
    <mergeCell ref="C7:K8"/>
    <mergeCell ref="C9:K9"/>
    <mergeCell ref="C11:K11"/>
    <mergeCell ref="C13:K13"/>
    <mergeCell ref="J15:J16"/>
    <mergeCell ref="K15:K16"/>
    <mergeCell ref="D459:D460"/>
    <mergeCell ref="E459:F459"/>
    <mergeCell ref="C465:H465"/>
    <mergeCell ref="G459:G460"/>
    <mergeCell ref="H459:H460"/>
    <mergeCell ref="I459:I460"/>
    <mergeCell ref="J459:J460"/>
    <mergeCell ref="D445:D446"/>
    <mergeCell ref="E445:F445"/>
    <mergeCell ref="C452:H452"/>
    <mergeCell ref="C453:J453"/>
    <mergeCell ref="C457:K457"/>
    <mergeCell ref="C458:K458"/>
    <mergeCell ref="C459:C460"/>
    <mergeCell ref="K459:K460"/>
    <mergeCell ref="H305:H306"/>
    <mergeCell ref="I305:I306"/>
    <mergeCell ref="J305:J306"/>
    <mergeCell ref="K305:K306"/>
    <mergeCell ref="H396:H397"/>
    <mergeCell ref="C402:H402"/>
    <mergeCell ref="C410:G410"/>
    <mergeCell ref="C415:H415"/>
    <mergeCell ref="C421:H421"/>
    <mergeCell ref="C424:H424"/>
    <mergeCell ref="C427:H427"/>
    <mergeCell ref="I366:I367"/>
    <mergeCell ref="J366:J367"/>
    <mergeCell ref="D366:D367"/>
    <mergeCell ref="E366:F366"/>
    <mergeCell ref="C376:H376"/>
    <mergeCell ref="C382:H382"/>
    <mergeCell ref="C386:H386"/>
    <mergeCell ref="C389:H389"/>
    <mergeCell ref="C390:J390"/>
    <mergeCell ref="G445:G446"/>
    <mergeCell ref="H445:H446"/>
    <mergeCell ref="I445:I446"/>
    <mergeCell ref="J445:J446"/>
    <mergeCell ref="C431:H431"/>
    <mergeCell ref="C434:H434"/>
    <mergeCell ref="C437:H437"/>
    <mergeCell ref="C441:H441"/>
    <mergeCell ref="C442:J442"/>
    <mergeCell ref="C444:K444"/>
    <mergeCell ref="C445:C446"/>
    <mergeCell ref="K445:K446"/>
    <mergeCell ref="P271:Q271"/>
    <mergeCell ref="R271:R272"/>
    <mergeCell ref="E271:F271"/>
    <mergeCell ref="I271:I272"/>
    <mergeCell ref="J271:J272"/>
    <mergeCell ref="C297:H297"/>
    <mergeCell ref="C300:H300"/>
    <mergeCell ref="C301:J301"/>
    <mergeCell ref="C303:K303"/>
    <mergeCell ref="C304:K304"/>
    <mergeCell ref="C305:C306"/>
    <mergeCell ref="D305:D306"/>
    <mergeCell ref="E305:F305"/>
    <mergeCell ref="G305:G306"/>
    <mergeCell ref="C310:H310"/>
    <mergeCell ref="C316:G316"/>
    <mergeCell ref="C319:H319"/>
    <mergeCell ref="N281:S281"/>
    <mergeCell ref="N285:S285"/>
    <mergeCell ref="N288:S288"/>
    <mergeCell ref="N291:S291"/>
    <mergeCell ref="N294:S294"/>
    <mergeCell ref="N297:S297"/>
    <mergeCell ref="N300:S300"/>
    <mergeCell ref="N301:U301"/>
    <mergeCell ref="N303:U303"/>
    <mergeCell ref="N304:U304"/>
    <mergeCell ref="N305:N306"/>
    <mergeCell ref="O305:O306"/>
    <mergeCell ref="U305:U306"/>
    <mergeCell ref="S366:S367"/>
    <mergeCell ref="T366:T367"/>
    <mergeCell ref="C281:H281"/>
    <mergeCell ref="C285:H285"/>
    <mergeCell ref="C288:H288"/>
    <mergeCell ref="C291:H291"/>
    <mergeCell ref="C294:H294"/>
    <mergeCell ref="P366:Q366"/>
    <mergeCell ref="R366:R367"/>
    <mergeCell ref="N335:S335"/>
    <mergeCell ref="N338:S338"/>
    <mergeCell ref="N349:S349"/>
    <mergeCell ref="N363:U363"/>
    <mergeCell ref="N365:U365"/>
    <mergeCell ref="N366:N367"/>
    <mergeCell ref="O366:O367"/>
    <mergeCell ref="U366:U367"/>
    <mergeCell ref="C324:H324"/>
    <mergeCell ref="C327:H327"/>
    <mergeCell ref="R202:R203"/>
    <mergeCell ref="S202:S203"/>
    <mergeCell ref="N206:S206"/>
    <mergeCell ref="N207:U207"/>
    <mergeCell ref="N210:U210"/>
    <mergeCell ref="N211:U211"/>
    <mergeCell ref="N212:N213"/>
    <mergeCell ref="O212:O213"/>
    <mergeCell ref="P212:Q212"/>
    <mergeCell ref="N217:S217"/>
    <mergeCell ref="N223:R223"/>
    <mergeCell ref="N226:S226"/>
    <mergeCell ref="N239:S239"/>
    <mergeCell ref="N242:S242"/>
    <mergeCell ref="T271:T272"/>
    <mergeCell ref="U271:U272"/>
    <mergeCell ref="N245:S245"/>
    <mergeCell ref="R212:R213"/>
    <mergeCell ref="S212:S213"/>
    <mergeCell ref="T212:T213"/>
    <mergeCell ref="U212:U213"/>
    <mergeCell ref="N252:S252"/>
    <mergeCell ref="N268:U268"/>
    <mergeCell ref="N270:U270"/>
    <mergeCell ref="N271:N272"/>
    <mergeCell ref="O271:O272"/>
    <mergeCell ref="S271:S272"/>
    <mergeCell ref="T202:T203"/>
    <mergeCell ref="U202:U203"/>
    <mergeCell ref="C198:J198"/>
    <mergeCell ref="C200:K200"/>
    <mergeCell ref="C201:K201"/>
    <mergeCell ref="C202:C203"/>
    <mergeCell ref="D202:D203"/>
    <mergeCell ref="E202:F202"/>
    <mergeCell ref="G202:G203"/>
    <mergeCell ref="I212:I213"/>
    <mergeCell ref="J212:J213"/>
    <mergeCell ref="C206:H206"/>
    <mergeCell ref="C207:J207"/>
    <mergeCell ref="C210:K210"/>
    <mergeCell ref="C211:K211"/>
    <mergeCell ref="C212:C213"/>
    <mergeCell ref="D212:D213"/>
    <mergeCell ref="E212:F212"/>
    <mergeCell ref="K212:K213"/>
    <mergeCell ref="G212:G213"/>
    <mergeCell ref="H212:H213"/>
    <mergeCell ref="C239:H239"/>
    <mergeCell ref="C242:H242"/>
    <mergeCell ref="C245:H245"/>
    <mergeCell ref="C252:H252"/>
    <mergeCell ref="C268:J268"/>
    <mergeCell ref="C270:K270"/>
    <mergeCell ref="C271:C272"/>
    <mergeCell ref="K271:K272"/>
    <mergeCell ref="H202:H203"/>
    <mergeCell ref="I202:I203"/>
    <mergeCell ref="J202:J203"/>
    <mergeCell ref="K202:K203"/>
    <mergeCell ref="C217:H217"/>
    <mergeCell ref="C223:G223"/>
    <mergeCell ref="C226:H226"/>
    <mergeCell ref="C231:H231"/>
    <mergeCell ref="C234:H234"/>
    <mergeCell ref="G271:G272"/>
    <mergeCell ref="H271:H272"/>
    <mergeCell ref="D271:D272"/>
    <mergeCell ref="N168:S168"/>
    <mergeCell ref="N174:U174"/>
    <mergeCell ref="N176:U176"/>
    <mergeCell ref="N177:N178"/>
    <mergeCell ref="O177:O178"/>
    <mergeCell ref="U177:U178"/>
    <mergeCell ref="C194:H194"/>
    <mergeCell ref="C197:H197"/>
    <mergeCell ref="S177:S178"/>
    <mergeCell ref="T177:T178"/>
    <mergeCell ref="P177:Q177"/>
    <mergeCell ref="R177:R178"/>
    <mergeCell ref="N182:S182"/>
    <mergeCell ref="N185:S185"/>
    <mergeCell ref="N188:S188"/>
    <mergeCell ref="N191:S191"/>
    <mergeCell ref="N194:S194"/>
    <mergeCell ref="N197:S197"/>
    <mergeCell ref="N107:U107"/>
    <mergeCell ref="N110:U110"/>
    <mergeCell ref="N111:U111"/>
    <mergeCell ref="N112:N113"/>
    <mergeCell ref="O112:O113"/>
    <mergeCell ref="P112:Q112"/>
    <mergeCell ref="R112:R113"/>
    <mergeCell ref="S112:S113"/>
    <mergeCell ref="T112:T113"/>
    <mergeCell ref="U112:U113"/>
    <mergeCell ref="T123:T124"/>
    <mergeCell ref="U123:U124"/>
    <mergeCell ref="N121:U121"/>
    <mergeCell ref="N122:U122"/>
    <mergeCell ref="N123:N124"/>
    <mergeCell ref="O123:O124"/>
    <mergeCell ref="P123:Q123"/>
    <mergeCell ref="G123:G124"/>
    <mergeCell ref="H123:H124"/>
    <mergeCell ref="I123:I124"/>
    <mergeCell ref="J123:J124"/>
    <mergeCell ref="D112:D113"/>
    <mergeCell ref="E112:F112"/>
    <mergeCell ref="C116:H116"/>
    <mergeCell ref="C117:J117"/>
    <mergeCell ref="C121:K121"/>
    <mergeCell ref="C122:K122"/>
    <mergeCell ref="C123:C124"/>
    <mergeCell ref="K123:K124"/>
    <mergeCell ref="H177:H178"/>
    <mergeCell ref="C182:H182"/>
    <mergeCell ref="C185:H185"/>
    <mergeCell ref="C188:H188"/>
    <mergeCell ref="C191:H191"/>
    <mergeCell ref="C165:H165"/>
    <mergeCell ref="C168:H168"/>
    <mergeCell ref="I177:I178"/>
    <mergeCell ref="J177:J178"/>
    <mergeCell ref="C174:J174"/>
    <mergeCell ref="C176:K176"/>
    <mergeCell ref="C177:C178"/>
    <mergeCell ref="D177:D178"/>
    <mergeCell ref="E177:F177"/>
    <mergeCell ref="G177:G178"/>
    <mergeCell ref="K177:K178"/>
    <mergeCell ref="C73:H73"/>
    <mergeCell ref="C77:H77"/>
    <mergeCell ref="C81:H81"/>
    <mergeCell ref="C107:J107"/>
    <mergeCell ref="D34:D35"/>
    <mergeCell ref="E34:F34"/>
    <mergeCell ref="C40:H40"/>
    <mergeCell ref="C49:G49"/>
    <mergeCell ref="C57:H57"/>
    <mergeCell ref="C60:H60"/>
    <mergeCell ref="C63:H63"/>
    <mergeCell ref="G112:G113"/>
    <mergeCell ref="H112:H113"/>
    <mergeCell ref="I112:I113"/>
    <mergeCell ref="J112:J113"/>
    <mergeCell ref="C66:H66"/>
    <mergeCell ref="C69:H69"/>
    <mergeCell ref="C87:J87"/>
    <mergeCell ref="C89:K89"/>
    <mergeCell ref="C110:K110"/>
    <mergeCell ref="C111:K111"/>
    <mergeCell ref="C112:C113"/>
    <mergeCell ref="K112:K113"/>
  </mergeCells>
  <pageMargins left="0.25" right="0.25" top="0.75" bottom="0.75" header="0.3" footer="0.3"/>
  <pageSetup scale="50" orientation="portrait" r:id="rId1"/>
  <rowBreaks count="1" manualBreakCount="1">
    <brk id="9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2290"/>
  <sheetViews>
    <sheetView showGridLines="0" topLeftCell="H2265" zoomScale="70" zoomScaleNormal="70" workbookViewId="0">
      <selection activeCell="G2254" sqref="G2254"/>
    </sheetView>
  </sheetViews>
  <sheetFormatPr defaultColWidth="12.5390625" defaultRowHeight="15" customHeight="1"/>
  <cols>
    <col min="1" max="1" width="3.37109375" style="236" customWidth="1"/>
    <col min="2" max="2" width="4.98828125" style="236" customWidth="1"/>
    <col min="3" max="3" width="10.11328125" style="236" customWidth="1"/>
    <col min="4" max="4" width="13.34765625" style="236" customWidth="1"/>
    <col min="5" max="5" width="11.8671875" style="236" customWidth="1"/>
    <col min="6" max="6" width="14.42578125" style="236" customWidth="1"/>
    <col min="7" max="7" width="73.22265625" style="236" customWidth="1"/>
    <col min="8" max="8" width="9.16796875" style="236" customWidth="1"/>
    <col min="9" max="9" width="15.37109375" style="236" customWidth="1"/>
    <col min="10" max="10" width="21.44140625" style="236" customWidth="1"/>
    <col min="11" max="11" width="20.6328125" style="236" customWidth="1"/>
    <col min="12" max="12" width="4.71875" style="236" customWidth="1"/>
    <col min="13" max="20" width="11.4609375" style="236" hidden="1" customWidth="1"/>
    <col min="21" max="16384" width="12.5390625" style="236"/>
  </cols>
  <sheetData>
    <row r="1" spans="1:20" ht="16.5" customHeight="1" thickBot="1">
      <c r="A1" s="233"/>
      <c r="B1" s="233"/>
      <c r="C1" s="235"/>
      <c r="D1" s="235"/>
      <c r="E1" s="235"/>
      <c r="F1" s="235"/>
      <c r="G1" s="235"/>
      <c r="H1" s="235"/>
      <c r="I1" s="235"/>
      <c r="J1" s="235"/>
      <c r="K1" s="235"/>
      <c r="L1" s="202"/>
      <c r="M1" s="233"/>
      <c r="N1" s="233"/>
      <c r="O1" s="233"/>
      <c r="P1" s="233"/>
      <c r="Q1" s="233"/>
      <c r="R1" s="233"/>
      <c r="S1" s="233"/>
      <c r="T1" s="233"/>
    </row>
    <row r="2" spans="1:20" ht="16.5" customHeight="1">
      <c r="A2" s="233"/>
      <c r="B2" s="402"/>
      <c r="C2" s="403"/>
      <c r="D2" s="403"/>
      <c r="E2" s="403"/>
      <c r="F2" s="403"/>
      <c r="G2" s="403"/>
      <c r="H2" s="403"/>
      <c r="I2" s="403"/>
      <c r="J2" s="403"/>
      <c r="K2" s="404"/>
      <c r="L2" s="202"/>
      <c r="M2" s="233"/>
      <c r="N2" s="233"/>
      <c r="O2" s="233"/>
      <c r="P2" s="233"/>
      <c r="Q2" s="233"/>
      <c r="R2" s="233"/>
      <c r="S2" s="233"/>
      <c r="T2" s="233"/>
    </row>
    <row r="3" spans="1:20" ht="30" customHeight="1">
      <c r="A3" s="233"/>
      <c r="B3" s="405"/>
      <c r="C3" s="659" t="s">
        <v>0</v>
      </c>
      <c r="D3" s="660"/>
      <c r="E3" s="660"/>
      <c r="F3" s="661"/>
      <c r="G3" s="406"/>
      <c r="H3" s="406"/>
      <c r="I3" s="406"/>
      <c r="J3" s="406"/>
      <c r="K3" s="407"/>
      <c r="L3" s="202"/>
      <c r="M3" s="233"/>
      <c r="N3" s="233"/>
      <c r="O3" s="233"/>
      <c r="P3" s="233"/>
      <c r="Q3" s="233"/>
      <c r="R3" s="233"/>
      <c r="S3" s="233"/>
      <c r="T3" s="233"/>
    </row>
    <row r="4" spans="1:20" ht="16.5" customHeight="1">
      <c r="A4" s="233"/>
      <c r="B4" s="405"/>
      <c r="C4" s="240" t="s">
        <v>1</v>
      </c>
      <c r="D4" s="241" t="s">
        <v>2</v>
      </c>
      <c r="E4" s="240" t="s">
        <v>3</v>
      </c>
      <c r="F4" s="241">
        <v>1</v>
      </c>
      <c r="G4" s="406"/>
      <c r="H4" s="406"/>
      <c r="I4" s="406"/>
      <c r="J4" s="406"/>
      <c r="K4" s="407"/>
      <c r="L4" s="202"/>
      <c r="M4" s="233"/>
      <c r="N4" s="233"/>
      <c r="O4" s="233"/>
      <c r="P4" s="233"/>
      <c r="Q4" s="233"/>
      <c r="R4" s="233"/>
      <c r="S4" s="233"/>
      <c r="T4" s="233"/>
    </row>
    <row r="5" spans="1:20" ht="16.5" customHeight="1">
      <c r="A5" s="233"/>
      <c r="B5" s="405"/>
      <c r="C5" s="723" t="s">
        <v>4</v>
      </c>
      <c r="D5" s="724"/>
      <c r="E5" s="724"/>
      <c r="F5" s="724"/>
      <c r="G5" s="724"/>
      <c r="H5" s="724"/>
      <c r="I5" s="724"/>
      <c r="J5" s="724"/>
      <c r="K5" s="725"/>
      <c r="L5" s="202"/>
      <c r="M5" s="233"/>
      <c r="N5" s="233"/>
      <c r="O5" s="233"/>
      <c r="P5" s="233"/>
      <c r="Q5" s="233"/>
      <c r="R5" s="233"/>
      <c r="S5" s="233"/>
      <c r="T5" s="233"/>
    </row>
    <row r="6" spans="1:20" ht="16.5" customHeight="1">
      <c r="A6" s="233"/>
      <c r="B6" s="405"/>
      <c r="C6" s="723" t="s">
        <v>5</v>
      </c>
      <c r="D6" s="724"/>
      <c r="E6" s="724"/>
      <c r="F6" s="724"/>
      <c r="G6" s="724"/>
      <c r="H6" s="724"/>
      <c r="I6" s="724"/>
      <c r="J6" s="724"/>
      <c r="K6" s="725"/>
      <c r="L6" s="202"/>
      <c r="M6" s="233"/>
      <c r="N6" s="233"/>
      <c r="O6" s="233"/>
      <c r="P6" s="233"/>
      <c r="Q6" s="233"/>
      <c r="R6" s="233"/>
      <c r="S6" s="233"/>
      <c r="T6" s="233"/>
    </row>
    <row r="7" spans="1:20" ht="16.5" customHeight="1">
      <c r="A7" s="242"/>
      <c r="B7" s="405"/>
      <c r="C7" s="726" t="s">
        <v>6</v>
      </c>
      <c r="D7" s="719"/>
      <c r="E7" s="719"/>
      <c r="F7" s="719"/>
      <c r="G7" s="719"/>
      <c r="H7" s="719"/>
      <c r="I7" s="719"/>
      <c r="J7" s="719"/>
      <c r="K7" s="727"/>
      <c r="L7" s="244"/>
      <c r="M7" s="242"/>
      <c r="N7" s="242"/>
      <c r="O7" s="242"/>
      <c r="P7" s="242"/>
      <c r="Q7" s="242"/>
      <c r="R7" s="242"/>
      <c r="S7" s="242"/>
      <c r="T7" s="242"/>
    </row>
    <row r="8" spans="1:20" ht="43.5" customHeight="1">
      <c r="A8" s="233"/>
      <c r="B8" s="405"/>
      <c r="C8" s="728"/>
      <c r="D8" s="729"/>
      <c r="E8" s="729"/>
      <c r="F8" s="729"/>
      <c r="G8" s="729"/>
      <c r="H8" s="729"/>
      <c r="I8" s="729"/>
      <c r="J8" s="729"/>
      <c r="K8" s="730"/>
      <c r="L8" s="202"/>
      <c r="M8" s="233"/>
      <c r="N8" s="233"/>
      <c r="O8" s="233"/>
      <c r="P8" s="233"/>
      <c r="Q8" s="233"/>
      <c r="R8" s="233"/>
      <c r="S8" s="233"/>
      <c r="T8" s="233"/>
    </row>
    <row r="9" spans="1:20" ht="34.5" customHeight="1">
      <c r="A9" s="233"/>
      <c r="B9" s="405"/>
      <c r="C9" s="669" t="s">
        <v>7</v>
      </c>
      <c r="D9" s="719"/>
      <c r="E9" s="719"/>
      <c r="F9" s="719"/>
      <c r="G9" s="719"/>
      <c r="H9" s="719"/>
      <c r="I9" s="719"/>
      <c r="J9" s="719"/>
      <c r="K9" s="727"/>
      <c r="L9" s="202"/>
      <c r="M9" s="233"/>
      <c r="N9" s="233"/>
      <c r="O9" s="233"/>
      <c r="P9" s="233"/>
      <c r="Q9" s="233"/>
      <c r="R9" s="233"/>
      <c r="S9" s="233"/>
      <c r="T9" s="233"/>
    </row>
    <row r="10" spans="1:20" ht="34.5" customHeight="1" thickBot="1">
      <c r="A10" s="233"/>
      <c r="B10" s="405"/>
      <c r="C10" s="408"/>
      <c r="D10" s="408"/>
      <c r="E10" s="408"/>
      <c r="F10" s="408"/>
      <c r="G10" s="408"/>
      <c r="H10" s="408"/>
      <c r="I10" s="408"/>
      <c r="J10" s="408"/>
      <c r="K10" s="409"/>
      <c r="L10" s="202"/>
      <c r="M10" s="233"/>
      <c r="N10" s="233"/>
      <c r="O10" s="233"/>
      <c r="P10" s="233"/>
      <c r="Q10" s="233"/>
      <c r="R10" s="233"/>
      <c r="S10" s="233"/>
      <c r="T10" s="233"/>
    </row>
    <row r="11" spans="1:20" ht="34.5" customHeight="1" thickBot="1">
      <c r="A11" s="233"/>
      <c r="B11" s="405"/>
      <c r="C11" s="672" t="s">
        <v>8</v>
      </c>
      <c r="D11" s="712"/>
      <c r="E11" s="712"/>
      <c r="F11" s="712"/>
      <c r="G11" s="712"/>
      <c r="H11" s="712"/>
      <c r="I11" s="712"/>
      <c r="J11" s="712"/>
      <c r="K11" s="713"/>
      <c r="L11" s="202"/>
      <c r="M11" s="233"/>
      <c r="N11" s="233"/>
      <c r="O11" s="233"/>
      <c r="P11" s="233"/>
      <c r="Q11" s="233"/>
      <c r="R11" s="233"/>
      <c r="S11" s="233"/>
      <c r="T11" s="233"/>
    </row>
    <row r="12" spans="1:20" ht="34.5" customHeight="1" thickBot="1">
      <c r="A12" s="233"/>
      <c r="B12" s="405"/>
      <c r="C12" s="408"/>
      <c r="D12" s="408"/>
      <c r="E12" s="408"/>
      <c r="F12" s="408"/>
      <c r="G12" s="408"/>
      <c r="H12" s="408"/>
      <c r="I12" s="408"/>
      <c r="J12" s="408"/>
      <c r="K12" s="409"/>
      <c r="L12" s="202"/>
      <c r="M12" s="233"/>
      <c r="N12" s="233"/>
      <c r="O12" s="233"/>
      <c r="P12" s="233"/>
      <c r="Q12" s="233"/>
      <c r="R12" s="233"/>
      <c r="S12" s="233"/>
      <c r="T12" s="233"/>
    </row>
    <row r="13" spans="1:20" ht="61.5" customHeight="1" thickBot="1">
      <c r="A13" s="233"/>
      <c r="B13" s="410">
        <v>1</v>
      </c>
      <c r="C13" s="647" t="s">
        <v>9</v>
      </c>
      <c r="D13" s="712"/>
      <c r="E13" s="712"/>
      <c r="F13" s="712"/>
      <c r="G13" s="712"/>
      <c r="H13" s="712"/>
      <c r="I13" s="712"/>
      <c r="J13" s="712"/>
      <c r="K13" s="713"/>
      <c r="L13" s="202"/>
      <c r="M13" s="233"/>
      <c r="N13" s="233"/>
      <c r="O13" s="233"/>
      <c r="P13" s="233"/>
      <c r="Q13" s="233"/>
      <c r="R13" s="233"/>
      <c r="S13" s="233"/>
      <c r="T13" s="233"/>
    </row>
    <row r="14" spans="1:20" ht="30" customHeight="1" thickBot="1">
      <c r="A14" s="233"/>
      <c r="B14" s="405"/>
      <c r="C14" s="714" t="s">
        <v>10</v>
      </c>
      <c r="D14" s="689"/>
      <c r="E14" s="689"/>
      <c r="F14" s="689"/>
      <c r="G14" s="689"/>
      <c r="H14" s="689"/>
      <c r="I14" s="689"/>
      <c r="J14" s="689"/>
      <c r="K14" s="715"/>
      <c r="L14" s="202"/>
      <c r="M14" s="233"/>
      <c r="N14" s="233"/>
      <c r="O14" s="233"/>
      <c r="P14" s="233"/>
      <c r="Q14" s="233"/>
      <c r="R14" s="233"/>
      <c r="S14" s="233"/>
      <c r="T14" s="233"/>
    </row>
    <row r="15" spans="1:20" ht="30" customHeight="1">
      <c r="A15" s="233"/>
      <c r="B15" s="405"/>
      <c r="C15" s="641" t="s">
        <v>11</v>
      </c>
      <c r="D15" s="707" t="s">
        <v>12</v>
      </c>
      <c r="E15" s="717" t="s">
        <v>13</v>
      </c>
      <c r="F15" s="718"/>
      <c r="G15" s="641" t="s">
        <v>14</v>
      </c>
      <c r="H15" s="707" t="s">
        <v>15</v>
      </c>
      <c r="I15" s="707" t="s">
        <v>16</v>
      </c>
      <c r="J15" s="709" t="s">
        <v>17</v>
      </c>
      <c r="K15" s="710" t="s">
        <v>18</v>
      </c>
      <c r="L15" s="202"/>
      <c r="M15" s="673" t="s">
        <v>11</v>
      </c>
      <c r="N15" s="635" t="s">
        <v>12</v>
      </c>
      <c r="O15" s="637" t="s">
        <v>13</v>
      </c>
      <c r="P15" s="638"/>
      <c r="Q15" s="641" t="s">
        <v>14</v>
      </c>
      <c r="R15" s="635" t="s">
        <v>15</v>
      </c>
      <c r="S15" s="635" t="s">
        <v>16</v>
      </c>
      <c r="T15" s="643" t="s">
        <v>17</v>
      </c>
    </row>
    <row r="16" spans="1:20" ht="30" customHeight="1">
      <c r="A16" s="233"/>
      <c r="B16" s="405"/>
      <c r="C16" s="716"/>
      <c r="D16" s="708"/>
      <c r="E16" s="154" t="s">
        <v>19</v>
      </c>
      <c r="F16" s="154" t="s">
        <v>20</v>
      </c>
      <c r="G16" s="716"/>
      <c r="H16" s="708"/>
      <c r="I16" s="708"/>
      <c r="J16" s="708"/>
      <c r="K16" s="711"/>
      <c r="L16" s="202"/>
      <c r="M16" s="674"/>
      <c r="N16" s="636"/>
      <c r="O16" s="154" t="s">
        <v>19</v>
      </c>
      <c r="P16" s="154" t="s">
        <v>20</v>
      </c>
      <c r="Q16" s="642"/>
      <c r="R16" s="636"/>
      <c r="S16" s="636"/>
      <c r="T16" s="636"/>
    </row>
    <row r="17" spans="1:20" ht="30" customHeight="1">
      <c r="A17" s="233"/>
      <c r="B17" s="405"/>
      <c r="C17" s="159">
        <v>1</v>
      </c>
      <c r="D17" s="249">
        <v>2.4</v>
      </c>
      <c r="E17" s="159" t="s">
        <v>21</v>
      </c>
      <c r="F17" s="159"/>
      <c r="G17" s="159" t="s">
        <v>22</v>
      </c>
      <c r="H17" s="159"/>
      <c r="I17" s="159"/>
      <c r="J17" s="159"/>
      <c r="K17" s="411"/>
      <c r="L17" s="202"/>
      <c r="M17" s="251">
        <v>1</v>
      </c>
      <c r="N17" s="249">
        <v>2.4</v>
      </c>
      <c r="O17" s="159" t="s">
        <v>21</v>
      </c>
      <c r="P17" s="159"/>
      <c r="Q17" s="159" t="s">
        <v>22</v>
      </c>
      <c r="R17" s="159"/>
      <c r="S17" s="159"/>
      <c r="T17" s="159"/>
    </row>
    <row r="18" spans="1:20" ht="15.75" customHeight="1">
      <c r="A18" s="233"/>
      <c r="B18" s="405"/>
      <c r="C18" s="412">
        <v>2</v>
      </c>
      <c r="D18" s="164" t="s">
        <v>23</v>
      </c>
      <c r="E18" s="163"/>
      <c r="F18" s="163" t="s">
        <v>21</v>
      </c>
      <c r="G18" s="155" t="s">
        <v>24</v>
      </c>
      <c r="H18" s="163" t="s">
        <v>25</v>
      </c>
      <c r="I18" s="156">
        <v>142.41</v>
      </c>
      <c r="J18" s="157"/>
      <c r="K18" s="413"/>
      <c r="L18" s="202"/>
      <c r="M18" s="252">
        <v>2</v>
      </c>
      <c r="N18" s="164" t="s">
        <v>26</v>
      </c>
      <c r="O18" s="163"/>
      <c r="P18" s="163" t="s">
        <v>21</v>
      </c>
      <c r="Q18" s="155" t="s">
        <v>24</v>
      </c>
      <c r="R18" s="163" t="s">
        <v>25</v>
      </c>
      <c r="S18" s="156">
        <v>142.41</v>
      </c>
      <c r="T18" s="157">
        <v>11372</v>
      </c>
    </row>
    <row r="19" spans="1:20" ht="15.75" customHeight="1">
      <c r="A19" s="233"/>
      <c r="B19" s="405"/>
      <c r="C19" s="159">
        <v>3</v>
      </c>
      <c r="D19" s="249" t="s">
        <v>27</v>
      </c>
      <c r="E19" s="159" t="s">
        <v>21</v>
      </c>
      <c r="F19" s="159"/>
      <c r="G19" s="159" t="s">
        <v>28</v>
      </c>
      <c r="H19" s="159"/>
      <c r="I19" s="159"/>
      <c r="J19" s="159"/>
      <c r="K19" s="411"/>
      <c r="L19" s="202"/>
      <c r="M19" s="251">
        <v>3</v>
      </c>
      <c r="N19" s="249">
        <v>20</v>
      </c>
      <c r="O19" s="159" t="s">
        <v>21</v>
      </c>
      <c r="P19" s="159"/>
      <c r="Q19" s="159" t="s">
        <v>29</v>
      </c>
      <c r="R19" s="159"/>
      <c r="S19" s="159"/>
      <c r="T19" s="159"/>
    </row>
    <row r="20" spans="1:20" ht="15.75" customHeight="1">
      <c r="A20" s="233"/>
      <c r="B20" s="405"/>
      <c r="C20" s="163">
        <v>4</v>
      </c>
      <c r="D20" s="164" t="s">
        <v>30</v>
      </c>
      <c r="E20" s="163"/>
      <c r="F20" s="163" t="s">
        <v>21</v>
      </c>
      <c r="G20" s="160" t="s">
        <v>31</v>
      </c>
      <c r="H20" s="163" t="s">
        <v>32</v>
      </c>
      <c r="I20" s="156">
        <v>1</v>
      </c>
      <c r="J20" s="157"/>
      <c r="K20" s="413"/>
      <c r="L20" s="202"/>
      <c r="M20" s="253">
        <v>4</v>
      </c>
      <c r="N20" s="164" t="s">
        <v>33</v>
      </c>
      <c r="O20" s="163"/>
      <c r="P20" s="163" t="s">
        <v>21</v>
      </c>
      <c r="Q20" s="160" t="s">
        <v>34</v>
      </c>
      <c r="R20" s="163" t="s">
        <v>32</v>
      </c>
      <c r="S20" s="156">
        <v>40</v>
      </c>
      <c r="T20" s="157">
        <v>1045859</v>
      </c>
    </row>
    <row r="21" spans="1:20" ht="15.75" customHeight="1">
      <c r="A21" s="233"/>
      <c r="B21" s="405"/>
      <c r="C21" s="159">
        <v>5</v>
      </c>
      <c r="D21" s="249" t="s">
        <v>35</v>
      </c>
      <c r="E21" s="159" t="s">
        <v>21</v>
      </c>
      <c r="F21" s="159"/>
      <c r="G21" s="159" t="s">
        <v>36</v>
      </c>
      <c r="H21" s="159"/>
      <c r="I21" s="159"/>
      <c r="J21" s="159"/>
      <c r="K21" s="411"/>
      <c r="L21" s="202"/>
      <c r="M21" s="253">
        <v>5</v>
      </c>
      <c r="N21" s="164" t="s">
        <v>37</v>
      </c>
      <c r="O21" s="163"/>
      <c r="P21" s="163" t="s">
        <v>21</v>
      </c>
      <c r="Q21" s="160" t="s">
        <v>38</v>
      </c>
      <c r="R21" s="163" t="s">
        <v>32</v>
      </c>
      <c r="S21" s="156">
        <v>1</v>
      </c>
      <c r="T21" s="157">
        <v>922251</v>
      </c>
    </row>
    <row r="22" spans="1:20" ht="15.75" customHeight="1">
      <c r="A22" s="233"/>
      <c r="B22" s="405"/>
      <c r="C22" s="163">
        <v>6</v>
      </c>
      <c r="D22" s="164" t="s">
        <v>39</v>
      </c>
      <c r="E22" s="163"/>
      <c r="F22" s="163" t="s">
        <v>21</v>
      </c>
      <c r="G22" s="155" t="s">
        <v>40</v>
      </c>
      <c r="H22" s="163" t="s">
        <v>32</v>
      </c>
      <c r="I22" s="156">
        <v>40</v>
      </c>
      <c r="J22" s="157"/>
      <c r="K22" s="413"/>
      <c r="L22" s="202"/>
      <c r="M22" s="182"/>
      <c r="N22" s="254"/>
      <c r="O22" s="182"/>
      <c r="P22" s="182"/>
      <c r="Q22" s="160"/>
      <c r="R22" s="253"/>
      <c r="S22" s="156"/>
      <c r="T22" s="157"/>
    </row>
    <row r="23" spans="1:20" ht="19.5" customHeight="1" thickBot="1">
      <c r="A23" s="233"/>
      <c r="B23" s="405"/>
      <c r="C23" s="629" t="s">
        <v>41</v>
      </c>
      <c r="D23" s="630"/>
      <c r="E23" s="630"/>
      <c r="F23" s="630"/>
      <c r="G23" s="630"/>
      <c r="H23" s="631"/>
      <c r="I23" s="161"/>
      <c r="J23" s="162"/>
      <c r="K23" s="414"/>
      <c r="L23" s="202"/>
      <c r="M23" s="675" t="s">
        <v>41</v>
      </c>
      <c r="N23" s="630"/>
      <c r="O23" s="630"/>
      <c r="P23" s="630"/>
      <c r="Q23" s="630"/>
      <c r="R23" s="631"/>
      <c r="S23" s="161"/>
      <c r="T23" s="162"/>
    </row>
    <row r="24" spans="1:20" ht="30" customHeight="1" thickBot="1">
      <c r="A24" s="233"/>
      <c r="B24" s="405"/>
      <c r="C24" s="632" t="s">
        <v>42</v>
      </c>
      <c r="D24" s="712"/>
      <c r="E24" s="712"/>
      <c r="F24" s="712"/>
      <c r="G24" s="712"/>
      <c r="H24" s="712"/>
      <c r="I24" s="712"/>
      <c r="J24" s="634"/>
      <c r="K24" s="415"/>
      <c r="L24" s="202"/>
      <c r="M24" s="676" t="s">
        <v>42</v>
      </c>
      <c r="N24" s="633"/>
      <c r="O24" s="633"/>
      <c r="P24" s="633"/>
      <c r="Q24" s="633"/>
      <c r="R24" s="633"/>
      <c r="S24" s="633"/>
      <c r="T24" s="634"/>
    </row>
    <row r="25" spans="1:20" ht="16.5" customHeight="1">
      <c r="A25" s="233"/>
      <c r="B25" s="405"/>
      <c r="C25" s="416"/>
      <c r="D25" s="416"/>
      <c r="E25" s="416"/>
      <c r="F25" s="416"/>
      <c r="G25" s="416"/>
      <c r="H25" s="416"/>
      <c r="I25" s="416"/>
      <c r="J25" s="416"/>
      <c r="K25" s="417"/>
      <c r="L25" s="202"/>
      <c r="M25" s="257"/>
      <c r="N25" s="257"/>
      <c r="O25" s="257"/>
      <c r="P25" s="257"/>
      <c r="Q25" s="257"/>
      <c r="R25" s="257"/>
      <c r="S25" s="257"/>
      <c r="T25" s="257"/>
    </row>
    <row r="26" spans="1:20" ht="16.5" customHeight="1" thickBot="1">
      <c r="A26" s="233"/>
      <c r="B26" s="405"/>
      <c r="C26" s="714" t="s">
        <v>43</v>
      </c>
      <c r="D26" s="689"/>
      <c r="E26" s="689"/>
      <c r="F26" s="689"/>
      <c r="G26" s="689"/>
      <c r="H26" s="689"/>
      <c r="I26" s="689"/>
      <c r="J26" s="689"/>
      <c r="K26" s="715"/>
      <c r="L26" s="202"/>
      <c r="M26" s="677" t="s">
        <v>43</v>
      </c>
      <c r="N26" s="645"/>
      <c r="O26" s="645"/>
      <c r="P26" s="645"/>
      <c r="Q26" s="645"/>
      <c r="R26" s="645"/>
      <c r="S26" s="645"/>
      <c r="T26" s="646"/>
    </row>
    <row r="27" spans="1:20" ht="16.5" customHeight="1">
      <c r="A27" s="233"/>
      <c r="B27" s="405"/>
      <c r="C27" s="418">
        <v>1</v>
      </c>
      <c r="D27" s="207" t="s">
        <v>44</v>
      </c>
      <c r="E27" s="207" t="s">
        <v>21</v>
      </c>
      <c r="F27" s="207"/>
      <c r="G27" s="207" t="s">
        <v>45</v>
      </c>
      <c r="H27" s="207"/>
      <c r="I27" s="207"/>
      <c r="J27" s="207"/>
      <c r="K27" s="419"/>
      <c r="L27" s="202"/>
      <c r="M27" s="259">
        <v>1</v>
      </c>
      <c r="N27" s="207" t="s">
        <v>46</v>
      </c>
      <c r="O27" s="207" t="s">
        <v>21</v>
      </c>
      <c r="P27" s="207"/>
      <c r="Q27" s="207" t="s">
        <v>47</v>
      </c>
      <c r="R27" s="207"/>
      <c r="S27" s="207"/>
      <c r="T27" s="207"/>
    </row>
    <row r="28" spans="1:20" ht="21" customHeight="1">
      <c r="A28" s="233"/>
      <c r="B28" s="405"/>
      <c r="C28" s="163">
        <v>3</v>
      </c>
      <c r="D28" s="261" t="s">
        <v>48</v>
      </c>
      <c r="E28" s="163"/>
      <c r="F28" s="163" t="s">
        <v>21</v>
      </c>
      <c r="G28" s="163" t="s">
        <v>49</v>
      </c>
      <c r="H28" s="163" t="s">
        <v>32</v>
      </c>
      <c r="I28" s="164">
        <v>1</v>
      </c>
      <c r="J28" s="165"/>
      <c r="K28" s="420"/>
      <c r="L28" s="202"/>
      <c r="M28" s="253">
        <v>3</v>
      </c>
      <c r="N28" s="261" t="s">
        <v>50</v>
      </c>
      <c r="O28" s="163"/>
      <c r="P28" s="163" t="s">
        <v>21</v>
      </c>
      <c r="Q28" s="163" t="s">
        <v>51</v>
      </c>
      <c r="R28" s="163" t="s">
        <v>32</v>
      </c>
      <c r="S28" s="164">
        <v>1</v>
      </c>
      <c r="T28" s="167">
        <v>68864086.200000003</v>
      </c>
    </row>
    <row r="29" spans="1:20" ht="16.5" customHeight="1" thickBot="1">
      <c r="A29" s="233"/>
      <c r="B29" s="405"/>
      <c r="C29" s="421" t="s">
        <v>41</v>
      </c>
      <c r="D29" s="263"/>
      <c r="E29" s="422"/>
      <c r="F29" s="422"/>
      <c r="G29" s="423"/>
      <c r="H29" s="423"/>
      <c r="I29" s="424"/>
      <c r="J29" s="425"/>
      <c r="K29" s="426"/>
      <c r="L29" s="202"/>
      <c r="M29" s="168" t="s">
        <v>41</v>
      </c>
      <c r="N29" s="263"/>
      <c r="O29" s="264"/>
      <c r="P29" s="264"/>
      <c r="Q29" s="168"/>
      <c r="R29" s="168"/>
      <c r="S29" s="169"/>
      <c r="T29" s="170"/>
    </row>
    <row r="30" spans="1:20" ht="30" customHeight="1" thickBot="1">
      <c r="A30" s="233"/>
      <c r="B30" s="405"/>
      <c r="C30" s="632" t="s">
        <v>52</v>
      </c>
      <c r="D30" s="712"/>
      <c r="E30" s="712"/>
      <c r="F30" s="712"/>
      <c r="G30" s="712"/>
      <c r="H30" s="712"/>
      <c r="I30" s="712"/>
      <c r="J30" s="634"/>
      <c r="K30" s="415"/>
      <c r="L30" s="202"/>
      <c r="M30" s="676" t="s">
        <v>52</v>
      </c>
      <c r="N30" s="633"/>
      <c r="O30" s="633"/>
      <c r="P30" s="633"/>
      <c r="Q30" s="633"/>
      <c r="R30" s="633"/>
      <c r="S30" s="633"/>
      <c r="T30" s="634"/>
    </row>
    <row r="31" spans="1:20" ht="30" customHeight="1" thickBot="1">
      <c r="A31" s="233"/>
      <c r="B31" s="405"/>
      <c r="C31" s="266"/>
      <c r="D31" s="427"/>
      <c r="E31" s="427"/>
      <c r="F31" s="427"/>
      <c r="G31" s="427"/>
      <c r="H31" s="427"/>
      <c r="I31" s="427"/>
      <c r="J31" s="427"/>
      <c r="K31" s="428"/>
      <c r="L31" s="202"/>
      <c r="M31" s="267"/>
      <c r="N31" s="267"/>
      <c r="O31" s="267"/>
      <c r="P31" s="267"/>
      <c r="Q31" s="267"/>
      <c r="R31" s="267"/>
      <c r="S31" s="267"/>
      <c r="T31" s="267"/>
    </row>
    <row r="32" spans="1:20" ht="49.5" customHeight="1" thickBot="1">
      <c r="A32" s="233"/>
      <c r="B32" s="410">
        <v>2</v>
      </c>
      <c r="C32" s="647" t="s">
        <v>53</v>
      </c>
      <c r="D32" s="712"/>
      <c r="E32" s="712"/>
      <c r="F32" s="712"/>
      <c r="G32" s="712"/>
      <c r="H32" s="712"/>
      <c r="I32" s="712"/>
      <c r="J32" s="712"/>
      <c r="K32" s="713"/>
      <c r="L32" s="202"/>
      <c r="M32" s="678" t="s">
        <v>53</v>
      </c>
      <c r="N32" s="633"/>
      <c r="O32" s="633"/>
      <c r="P32" s="633"/>
      <c r="Q32" s="633"/>
      <c r="R32" s="633"/>
      <c r="S32" s="633"/>
      <c r="T32" s="633"/>
    </row>
    <row r="33" spans="1:20" ht="30" customHeight="1" thickBot="1">
      <c r="A33" s="233"/>
      <c r="B33" s="405"/>
      <c r="C33" s="714" t="s">
        <v>10</v>
      </c>
      <c r="D33" s="689"/>
      <c r="E33" s="689"/>
      <c r="F33" s="689"/>
      <c r="G33" s="689"/>
      <c r="H33" s="689"/>
      <c r="I33" s="689"/>
      <c r="J33" s="689"/>
      <c r="K33" s="715"/>
      <c r="L33" s="202"/>
      <c r="M33" s="677" t="s">
        <v>10</v>
      </c>
      <c r="N33" s="645"/>
      <c r="O33" s="645"/>
      <c r="P33" s="645"/>
      <c r="Q33" s="645"/>
      <c r="R33" s="645"/>
      <c r="S33" s="645"/>
      <c r="T33" s="646"/>
    </row>
    <row r="34" spans="1:20" ht="30" customHeight="1">
      <c r="A34" s="233"/>
      <c r="B34" s="405"/>
      <c r="C34" s="641" t="s">
        <v>11</v>
      </c>
      <c r="D34" s="707" t="s">
        <v>12</v>
      </c>
      <c r="E34" s="717" t="s">
        <v>13</v>
      </c>
      <c r="F34" s="718"/>
      <c r="G34" s="641" t="s">
        <v>14</v>
      </c>
      <c r="H34" s="707" t="s">
        <v>15</v>
      </c>
      <c r="I34" s="707" t="s">
        <v>16</v>
      </c>
      <c r="J34" s="709" t="s">
        <v>17</v>
      </c>
      <c r="K34" s="710" t="s">
        <v>18</v>
      </c>
      <c r="L34" s="202"/>
      <c r="M34" s="673" t="s">
        <v>11</v>
      </c>
      <c r="N34" s="635" t="s">
        <v>12</v>
      </c>
      <c r="O34" s="637" t="s">
        <v>13</v>
      </c>
      <c r="P34" s="638"/>
      <c r="Q34" s="641" t="s">
        <v>14</v>
      </c>
      <c r="R34" s="635" t="s">
        <v>15</v>
      </c>
      <c r="S34" s="635" t="s">
        <v>16</v>
      </c>
      <c r="T34" s="643" t="s">
        <v>17</v>
      </c>
    </row>
    <row r="35" spans="1:20" ht="30" customHeight="1">
      <c r="A35" s="233"/>
      <c r="B35" s="405"/>
      <c r="C35" s="716"/>
      <c r="D35" s="708"/>
      <c r="E35" s="154" t="s">
        <v>19</v>
      </c>
      <c r="F35" s="154" t="s">
        <v>20</v>
      </c>
      <c r="G35" s="716"/>
      <c r="H35" s="708"/>
      <c r="I35" s="708"/>
      <c r="J35" s="708"/>
      <c r="K35" s="711"/>
      <c r="L35" s="202"/>
      <c r="M35" s="674"/>
      <c r="N35" s="636"/>
      <c r="O35" s="154" t="s">
        <v>19</v>
      </c>
      <c r="P35" s="154" t="s">
        <v>20</v>
      </c>
      <c r="Q35" s="642"/>
      <c r="R35" s="636"/>
      <c r="S35" s="636"/>
      <c r="T35" s="636"/>
    </row>
    <row r="36" spans="1:20" ht="30" customHeight="1">
      <c r="A36" s="233"/>
      <c r="B36" s="405"/>
      <c r="C36" s="159">
        <v>1</v>
      </c>
      <c r="D36" s="159">
        <v>1</v>
      </c>
      <c r="E36" s="159" t="s">
        <v>21</v>
      </c>
      <c r="F36" s="159"/>
      <c r="G36" s="159" t="s">
        <v>54</v>
      </c>
      <c r="H36" s="159"/>
      <c r="I36" s="159"/>
      <c r="J36" s="159"/>
      <c r="K36" s="411"/>
      <c r="L36" s="202"/>
      <c r="M36" s="251">
        <v>1</v>
      </c>
      <c r="N36" s="159" t="s">
        <v>55</v>
      </c>
      <c r="O36" s="159" t="s">
        <v>21</v>
      </c>
      <c r="P36" s="159"/>
      <c r="Q36" s="159" t="s">
        <v>56</v>
      </c>
      <c r="R36" s="159"/>
      <c r="S36" s="159"/>
      <c r="T36" s="159"/>
    </row>
    <row r="37" spans="1:20" ht="30" customHeight="1">
      <c r="A37" s="233"/>
      <c r="B37" s="405"/>
      <c r="C37" s="429">
        <v>2</v>
      </c>
      <c r="D37" s="270">
        <v>1.1000000000000001</v>
      </c>
      <c r="E37" s="270"/>
      <c r="F37" s="270"/>
      <c r="G37" s="271" t="s">
        <v>57</v>
      </c>
      <c r="H37" s="270"/>
      <c r="I37" s="270"/>
      <c r="J37" s="270"/>
      <c r="K37" s="430"/>
      <c r="L37" s="202"/>
      <c r="M37" s="259"/>
      <c r="N37" s="159"/>
      <c r="O37" s="159"/>
      <c r="P37" s="159"/>
      <c r="Q37" s="159"/>
      <c r="R37" s="159"/>
      <c r="S37" s="159"/>
      <c r="T37" s="159"/>
    </row>
    <row r="38" spans="1:20" ht="30" customHeight="1">
      <c r="A38" s="233"/>
      <c r="B38" s="405"/>
      <c r="C38" s="412">
        <v>3</v>
      </c>
      <c r="D38" s="163" t="s">
        <v>58</v>
      </c>
      <c r="E38" s="163"/>
      <c r="F38" s="163" t="s">
        <v>21</v>
      </c>
      <c r="G38" s="155" t="s">
        <v>59</v>
      </c>
      <c r="H38" s="163" t="s">
        <v>60</v>
      </c>
      <c r="I38" s="171">
        <v>30</v>
      </c>
      <c r="J38" s="157"/>
      <c r="K38" s="420"/>
      <c r="L38" s="202"/>
      <c r="M38" s="252">
        <v>2</v>
      </c>
      <c r="N38" s="163" t="s">
        <v>61</v>
      </c>
      <c r="O38" s="163"/>
      <c r="P38" s="163" t="s">
        <v>21</v>
      </c>
      <c r="Q38" s="155" t="s">
        <v>59</v>
      </c>
      <c r="R38" s="163" t="s">
        <v>60</v>
      </c>
      <c r="S38" s="171">
        <v>30</v>
      </c>
      <c r="T38" s="157">
        <v>2030</v>
      </c>
    </row>
    <row r="39" spans="1:20" ht="30" customHeight="1">
      <c r="A39" s="233"/>
      <c r="B39" s="405"/>
      <c r="C39" s="163">
        <v>4</v>
      </c>
      <c r="D39" s="163" t="s">
        <v>62</v>
      </c>
      <c r="E39" s="163"/>
      <c r="F39" s="163" t="s">
        <v>21</v>
      </c>
      <c r="G39" s="155" t="s">
        <v>63</v>
      </c>
      <c r="H39" s="163" t="s">
        <v>25</v>
      </c>
      <c r="I39" s="171">
        <v>23.760000000000005</v>
      </c>
      <c r="J39" s="157"/>
      <c r="K39" s="420"/>
      <c r="L39" s="202"/>
      <c r="M39" s="253">
        <v>3</v>
      </c>
      <c r="N39" s="163" t="s">
        <v>64</v>
      </c>
      <c r="O39" s="163"/>
      <c r="P39" s="163" t="s">
        <v>21</v>
      </c>
      <c r="Q39" s="155" t="s">
        <v>63</v>
      </c>
      <c r="R39" s="163" t="s">
        <v>25</v>
      </c>
      <c r="S39" s="171">
        <v>23.760000000000005</v>
      </c>
      <c r="T39" s="157">
        <v>2824</v>
      </c>
    </row>
    <row r="40" spans="1:20" ht="30.75" customHeight="1">
      <c r="A40" s="233"/>
      <c r="B40" s="405"/>
      <c r="C40" s="629" t="s">
        <v>41</v>
      </c>
      <c r="D40" s="630"/>
      <c r="E40" s="630"/>
      <c r="F40" s="630"/>
      <c r="G40" s="630"/>
      <c r="H40" s="631"/>
      <c r="I40" s="161"/>
      <c r="J40" s="162"/>
      <c r="K40" s="414"/>
      <c r="L40" s="202"/>
      <c r="M40" s="675" t="s">
        <v>41</v>
      </c>
      <c r="N40" s="630"/>
      <c r="O40" s="630"/>
      <c r="P40" s="630"/>
      <c r="Q40" s="630"/>
      <c r="R40" s="631"/>
      <c r="S40" s="161"/>
      <c r="T40" s="162"/>
    </row>
    <row r="41" spans="1:20" ht="16.5" customHeight="1">
      <c r="A41" s="233"/>
      <c r="B41" s="405"/>
      <c r="C41" s="159">
        <v>5</v>
      </c>
      <c r="D41" s="159">
        <v>2.1</v>
      </c>
      <c r="E41" s="159" t="s">
        <v>21</v>
      </c>
      <c r="F41" s="159"/>
      <c r="G41" s="159" t="s">
        <v>65</v>
      </c>
      <c r="H41" s="159"/>
      <c r="I41" s="159"/>
      <c r="J41" s="159"/>
      <c r="K41" s="411"/>
      <c r="L41" s="274"/>
      <c r="M41" s="251">
        <v>4</v>
      </c>
      <c r="N41" s="159" t="s">
        <v>66</v>
      </c>
      <c r="O41" s="159" t="s">
        <v>21</v>
      </c>
      <c r="P41" s="159"/>
      <c r="Q41" s="159" t="s">
        <v>67</v>
      </c>
      <c r="R41" s="159"/>
      <c r="S41" s="159"/>
      <c r="T41" s="159"/>
    </row>
    <row r="42" spans="1:20" ht="16.5" customHeight="1">
      <c r="A42" s="233"/>
      <c r="B42" s="405"/>
      <c r="C42" s="429">
        <v>6</v>
      </c>
      <c r="D42" s="270" t="s">
        <v>68</v>
      </c>
      <c r="E42" s="270"/>
      <c r="F42" s="270"/>
      <c r="G42" s="271" t="s">
        <v>69</v>
      </c>
      <c r="H42" s="270"/>
      <c r="I42" s="270"/>
      <c r="J42" s="270"/>
      <c r="K42" s="430"/>
      <c r="L42" s="274"/>
      <c r="M42" s="269">
        <v>5</v>
      </c>
      <c r="N42" s="270"/>
      <c r="O42" s="270"/>
      <c r="P42" s="270"/>
      <c r="Q42" s="271" t="s">
        <v>70</v>
      </c>
      <c r="R42" s="270"/>
      <c r="S42" s="270"/>
      <c r="T42" s="270"/>
    </row>
    <row r="43" spans="1:20" ht="31.5" customHeight="1">
      <c r="A43" s="233"/>
      <c r="B43" s="405"/>
      <c r="C43" s="431">
        <v>7</v>
      </c>
      <c r="D43" s="412" t="s">
        <v>71</v>
      </c>
      <c r="E43" s="412"/>
      <c r="F43" s="412" t="s">
        <v>21</v>
      </c>
      <c r="G43" s="432" t="s">
        <v>72</v>
      </c>
      <c r="H43" s="412" t="s">
        <v>73</v>
      </c>
      <c r="I43" s="433">
        <v>130.47999999999999</v>
      </c>
      <c r="J43" s="434"/>
      <c r="K43" s="435"/>
      <c r="L43" s="277"/>
      <c r="M43" s="252">
        <v>6</v>
      </c>
      <c r="N43" s="178" t="s">
        <v>74</v>
      </c>
      <c r="O43" s="178"/>
      <c r="P43" s="178" t="s">
        <v>21</v>
      </c>
      <c r="Q43" s="176" t="s">
        <v>75</v>
      </c>
      <c r="R43" s="178" t="s">
        <v>73</v>
      </c>
      <c r="S43" s="172">
        <v>130.47999999999999</v>
      </c>
      <c r="T43" s="173">
        <v>13594</v>
      </c>
    </row>
    <row r="44" spans="1:20" ht="18.75" customHeight="1">
      <c r="A44" s="233"/>
      <c r="B44" s="405"/>
      <c r="C44" s="429">
        <v>8</v>
      </c>
      <c r="D44" s="270" t="s">
        <v>76</v>
      </c>
      <c r="E44" s="270"/>
      <c r="F44" s="270"/>
      <c r="G44" s="271" t="s">
        <v>77</v>
      </c>
      <c r="H44" s="270"/>
      <c r="I44" s="270"/>
      <c r="J44" s="270"/>
      <c r="K44" s="430"/>
      <c r="L44" s="277"/>
      <c r="M44" s="269">
        <v>7</v>
      </c>
      <c r="N44" s="270"/>
      <c r="O44" s="270"/>
      <c r="P44" s="270"/>
      <c r="Q44" s="271" t="s">
        <v>78</v>
      </c>
      <c r="R44" s="270"/>
      <c r="S44" s="270"/>
      <c r="T44" s="270"/>
    </row>
    <row r="45" spans="1:20" ht="18.75" customHeight="1">
      <c r="A45" s="233"/>
      <c r="B45" s="405"/>
      <c r="C45" s="431">
        <v>9</v>
      </c>
      <c r="D45" s="412" t="s">
        <v>79</v>
      </c>
      <c r="E45" s="412"/>
      <c r="F45" s="412" t="s">
        <v>21</v>
      </c>
      <c r="G45" s="432" t="s">
        <v>80</v>
      </c>
      <c r="H45" s="412" t="s">
        <v>73</v>
      </c>
      <c r="I45" s="433">
        <v>114.288</v>
      </c>
      <c r="J45" s="434"/>
      <c r="K45" s="435"/>
      <c r="L45" s="277"/>
      <c r="M45" s="252">
        <v>8</v>
      </c>
      <c r="N45" s="178" t="s">
        <v>81</v>
      </c>
      <c r="O45" s="178"/>
      <c r="P45" s="178" t="s">
        <v>21</v>
      </c>
      <c r="Q45" s="176" t="s">
        <v>82</v>
      </c>
      <c r="R45" s="178" t="s">
        <v>73</v>
      </c>
      <c r="S45" s="172">
        <v>114.288</v>
      </c>
      <c r="T45" s="173">
        <v>18247</v>
      </c>
    </row>
    <row r="46" spans="1:20" ht="30" customHeight="1">
      <c r="A46" s="233"/>
      <c r="B46" s="405"/>
      <c r="C46" s="436" t="s">
        <v>41</v>
      </c>
      <c r="D46" s="408"/>
      <c r="E46" s="408"/>
      <c r="F46" s="408"/>
      <c r="G46" s="408"/>
      <c r="H46" s="408"/>
      <c r="I46" s="175"/>
      <c r="J46" s="408"/>
      <c r="K46" s="437"/>
      <c r="L46" s="277"/>
      <c r="M46" s="153" t="s">
        <v>41</v>
      </c>
      <c r="N46" s="153"/>
      <c r="O46" s="153"/>
      <c r="P46" s="153"/>
      <c r="Q46" s="153"/>
      <c r="R46" s="153"/>
      <c r="S46" s="175"/>
      <c r="T46" s="153"/>
    </row>
    <row r="47" spans="1:20" ht="17.25" customHeight="1">
      <c r="A47" s="233"/>
      <c r="B47" s="405"/>
      <c r="C47" s="159">
        <v>10</v>
      </c>
      <c r="D47" s="249">
        <v>2.2000000000000002</v>
      </c>
      <c r="E47" s="159" t="s">
        <v>21</v>
      </c>
      <c r="F47" s="159"/>
      <c r="G47" s="159" t="s">
        <v>22</v>
      </c>
      <c r="H47" s="159"/>
      <c r="I47" s="159"/>
      <c r="J47" s="159"/>
      <c r="K47" s="411"/>
      <c r="L47" s="202"/>
      <c r="M47" s="251">
        <v>9</v>
      </c>
      <c r="N47" s="249">
        <v>10</v>
      </c>
      <c r="O47" s="159" t="s">
        <v>21</v>
      </c>
      <c r="P47" s="159"/>
      <c r="Q47" s="159" t="s">
        <v>22</v>
      </c>
      <c r="R47" s="159"/>
      <c r="S47" s="159"/>
      <c r="T47" s="159"/>
    </row>
    <row r="48" spans="1:20" ht="40.5" customHeight="1">
      <c r="A48" s="233"/>
      <c r="B48" s="405"/>
      <c r="C48" s="431">
        <v>11</v>
      </c>
      <c r="D48" s="412" t="s">
        <v>83</v>
      </c>
      <c r="E48" s="412"/>
      <c r="F48" s="412" t="s">
        <v>21</v>
      </c>
      <c r="G48" s="432" t="s">
        <v>84</v>
      </c>
      <c r="H48" s="412" t="s">
        <v>85</v>
      </c>
      <c r="I48" s="438">
        <v>179.2636892218149</v>
      </c>
      <c r="J48" s="167"/>
      <c r="K48" s="435"/>
      <c r="L48" s="202"/>
      <c r="M48" s="252">
        <v>10</v>
      </c>
      <c r="N48" s="178" t="s">
        <v>86</v>
      </c>
      <c r="O48" s="178"/>
      <c r="P48" s="178" t="s">
        <v>21</v>
      </c>
      <c r="Q48" s="178" t="s">
        <v>87</v>
      </c>
      <c r="R48" s="178" t="s">
        <v>88</v>
      </c>
      <c r="S48" s="177">
        <v>179.2636892218149</v>
      </c>
      <c r="T48" s="167">
        <v>20619</v>
      </c>
    </row>
    <row r="49" spans="1:20" ht="16.5" customHeight="1">
      <c r="A49" s="233"/>
      <c r="B49" s="405"/>
      <c r="C49" s="639" t="s">
        <v>41</v>
      </c>
      <c r="D49" s="719"/>
      <c r="E49" s="719"/>
      <c r="F49" s="719"/>
      <c r="G49" s="719"/>
      <c r="H49" s="408"/>
      <c r="I49" s="175"/>
      <c r="J49" s="439"/>
      <c r="K49" s="437"/>
      <c r="L49" s="202"/>
      <c r="M49" s="679" t="s">
        <v>41</v>
      </c>
      <c r="N49" s="640"/>
      <c r="O49" s="640"/>
      <c r="P49" s="640"/>
      <c r="Q49" s="640"/>
      <c r="R49" s="153"/>
      <c r="S49" s="175"/>
      <c r="T49" s="179"/>
    </row>
    <row r="50" spans="1:20" ht="51.75" customHeight="1">
      <c r="A50" s="233"/>
      <c r="B50" s="405"/>
      <c r="C50" s="159">
        <v>12</v>
      </c>
      <c r="D50" s="159">
        <v>2.2999999999999998</v>
      </c>
      <c r="E50" s="159" t="s">
        <v>21</v>
      </c>
      <c r="F50" s="159"/>
      <c r="G50" s="159" t="s">
        <v>89</v>
      </c>
      <c r="H50" s="159"/>
      <c r="I50" s="159"/>
      <c r="J50" s="159"/>
      <c r="K50" s="411"/>
      <c r="L50" s="202"/>
      <c r="M50" s="251">
        <v>11</v>
      </c>
      <c r="N50" s="159">
        <v>2.2999999999999998</v>
      </c>
      <c r="O50" s="159" t="s">
        <v>21</v>
      </c>
      <c r="P50" s="159"/>
      <c r="Q50" s="159" t="s">
        <v>89</v>
      </c>
      <c r="R50" s="159"/>
      <c r="S50" s="159"/>
      <c r="T50" s="159"/>
    </row>
    <row r="51" spans="1:20" ht="19.5" customHeight="1">
      <c r="A51" s="233"/>
      <c r="B51" s="405"/>
      <c r="C51" s="431">
        <v>13</v>
      </c>
      <c r="D51" s="412" t="s">
        <v>90</v>
      </c>
      <c r="E51" s="412"/>
      <c r="F51" s="412" t="s">
        <v>21</v>
      </c>
      <c r="G51" s="412" t="s">
        <v>91</v>
      </c>
      <c r="H51" s="412" t="s">
        <v>73</v>
      </c>
      <c r="I51" s="438">
        <v>65.504310778185101</v>
      </c>
      <c r="J51" s="440"/>
      <c r="K51" s="435"/>
      <c r="L51" s="202"/>
      <c r="M51" s="252">
        <v>12</v>
      </c>
      <c r="N51" s="178">
        <v>1.4</v>
      </c>
      <c r="O51" s="178"/>
      <c r="P51" s="178" t="s">
        <v>21</v>
      </c>
      <c r="Q51" s="178" t="s">
        <v>92</v>
      </c>
      <c r="R51" s="178" t="s">
        <v>73</v>
      </c>
      <c r="S51" s="177">
        <v>65.504310778185101</v>
      </c>
      <c r="T51" s="180">
        <v>5350</v>
      </c>
    </row>
    <row r="52" spans="1:20" ht="24.75" customHeight="1">
      <c r="A52" s="233"/>
      <c r="B52" s="405"/>
      <c r="C52" s="431">
        <v>14</v>
      </c>
      <c r="D52" s="163" t="s">
        <v>93</v>
      </c>
      <c r="E52" s="163"/>
      <c r="F52" s="163" t="s">
        <v>21</v>
      </c>
      <c r="G52" s="163" t="s">
        <v>94</v>
      </c>
      <c r="H52" s="163" t="s">
        <v>95</v>
      </c>
      <c r="I52" s="164">
        <v>1637.6077694546275</v>
      </c>
      <c r="J52" s="167"/>
      <c r="K52" s="435"/>
      <c r="L52" s="202"/>
      <c r="M52" s="252">
        <v>13</v>
      </c>
      <c r="N52" s="163">
        <v>1.2</v>
      </c>
      <c r="O52" s="163"/>
      <c r="P52" s="163" t="s">
        <v>21</v>
      </c>
      <c r="Q52" s="163" t="s">
        <v>96</v>
      </c>
      <c r="R52" s="163" t="s">
        <v>97</v>
      </c>
      <c r="S52" s="164">
        <v>1637.6077694546275</v>
      </c>
      <c r="T52" s="167">
        <v>1392</v>
      </c>
    </row>
    <row r="53" spans="1:20" ht="27" customHeight="1">
      <c r="A53" s="233"/>
      <c r="B53" s="405"/>
      <c r="C53" s="280">
        <v>15</v>
      </c>
      <c r="D53" s="163" t="s">
        <v>98</v>
      </c>
      <c r="E53" s="163"/>
      <c r="F53" s="163" t="s">
        <v>21</v>
      </c>
      <c r="G53" s="163" t="s">
        <v>99</v>
      </c>
      <c r="H53" s="163" t="s">
        <v>73</v>
      </c>
      <c r="I53" s="164">
        <v>65.504310778185101</v>
      </c>
      <c r="J53" s="167"/>
      <c r="K53" s="441"/>
      <c r="L53" s="202"/>
      <c r="M53" s="280">
        <v>14</v>
      </c>
      <c r="N53" s="163">
        <v>1.5</v>
      </c>
      <c r="O53" s="163"/>
      <c r="P53" s="163" t="s">
        <v>21</v>
      </c>
      <c r="Q53" s="163" t="s">
        <v>100</v>
      </c>
      <c r="R53" s="163" t="s">
        <v>73</v>
      </c>
      <c r="S53" s="164">
        <v>65.504310778185101</v>
      </c>
      <c r="T53" s="167">
        <v>3571</v>
      </c>
    </row>
    <row r="54" spans="1:20" ht="16.5" customHeight="1">
      <c r="A54" s="233"/>
      <c r="B54" s="405"/>
      <c r="C54" s="436" t="s">
        <v>41</v>
      </c>
      <c r="D54" s="442"/>
      <c r="E54" s="442"/>
      <c r="F54" s="442"/>
      <c r="G54" s="408"/>
      <c r="H54" s="408"/>
      <c r="I54" s="175"/>
      <c r="J54" s="439"/>
      <c r="K54" s="437"/>
      <c r="L54" s="202"/>
      <c r="M54" s="278" t="s">
        <v>41</v>
      </c>
      <c r="N54" s="281"/>
      <c r="O54" s="281"/>
      <c r="P54" s="281"/>
      <c r="Q54" s="153"/>
      <c r="R54" s="153"/>
      <c r="S54" s="175"/>
      <c r="T54" s="179"/>
    </row>
    <row r="55" spans="1:20" ht="27" customHeight="1">
      <c r="A55" s="233"/>
      <c r="B55" s="405"/>
      <c r="C55" s="159">
        <v>16</v>
      </c>
      <c r="D55" s="159">
        <v>2.6</v>
      </c>
      <c r="E55" s="159" t="s">
        <v>21</v>
      </c>
      <c r="F55" s="159"/>
      <c r="G55" s="159" t="s">
        <v>101</v>
      </c>
      <c r="H55" s="159"/>
      <c r="I55" s="159"/>
      <c r="J55" s="159"/>
      <c r="K55" s="411"/>
      <c r="L55" s="202"/>
      <c r="M55" s="159">
        <v>15</v>
      </c>
      <c r="N55" s="159">
        <v>2.6</v>
      </c>
      <c r="O55" s="159" t="s">
        <v>21</v>
      </c>
      <c r="P55" s="159"/>
      <c r="Q55" s="159" t="s">
        <v>101</v>
      </c>
      <c r="R55" s="159"/>
      <c r="S55" s="159"/>
      <c r="T55" s="159"/>
    </row>
    <row r="56" spans="1:20" ht="16.5" customHeight="1">
      <c r="A56" s="233"/>
      <c r="B56" s="405"/>
      <c r="C56" s="163">
        <v>17</v>
      </c>
      <c r="D56" s="163" t="s">
        <v>102</v>
      </c>
      <c r="E56" s="163"/>
      <c r="F56" s="163" t="s">
        <v>21</v>
      </c>
      <c r="G56" s="163" t="s">
        <v>103</v>
      </c>
      <c r="H56" s="163" t="s">
        <v>25</v>
      </c>
      <c r="I56" s="164">
        <v>75.093333333333334</v>
      </c>
      <c r="J56" s="167"/>
      <c r="K56" s="420"/>
      <c r="L56" s="202"/>
      <c r="M56" s="163">
        <v>16</v>
      </c>
      <c r="N56" s="163" t="s">
        <v>104</v>
      </c>
      <c r="O56" s="163"/>
      <c r="P56" s="163" t="s">
        <v>21</v>
      </c>
      <c r="Q56" s="163" t="s">
        <v>103</v>
      </c>
      <c r="R56" s="163" t="s">
        <v>25</v>
      </c>
      <c r="S56" s="164">
        <v>75.093333333333334</v>
      </c>
      <c r="T56" s="167">
        <v>55381</v>
      </c>
    </row>
    <row r="57" spans="1:20" ht="16.5" customHeight="1">
      <c r="A57" s="233"/>
      <c r="B57" s="405"/>
      <c r="C57" s="629" t="s">
        <v>41</v>
      </c>
      <c r="D57" s="630"/>
      <c r="E57" s="630"/>
      <c r="F57" s="630"/>
      <c r="G57" s="630"/>
      <c r="H57" s="631"/>
      <c r="I57" s="282"/>
      <c r="J57" s="282"/>
      <c r="K57" s="414"/>
      <c r="L57" s="202"/>
      <c r="M57" s="629" t="s">
        <v>41</v>
      </c>
      <c r="N57" s="630"/>
      <c r="O57" s="630"/>
      <c r="P57" s="630"/>
      <c r="Q57" s="630"/>
      <c r="R57" s="631"/>
      <c r="S57" s="282"/>
      <c r="T57" s="282"/>
    </row>
    <row r="58" spans="1:20" ht="16.5" customHeight="1">
      <c r="A58" s="233"/>
      <c r="B58" s="405"/>
      <c r="C58" s="159">
        <v>18</v>
      </c>
      <c r="D58" s="249" t="s">
        <v>105</v>
      </c>
      <c r="E58" s="159" t="s">
        <v>21</v>
      </c>
      <c r="F58" s="159"/>
      <c r="G58" s="159" t="s">
        <v>106</v>
      </c>
      <c r="H58" s="159"/>
      <c r="I58" s="159"/>
      <c r="J58" s="159"/>
      <c r="K58" s="411"/>
      <c r="L58" s="202"/>
      <c r="M58" s="159">
        <v>17</v>
      </c>
      <c r="N58" s="249">
        <v>5</v>
      </c>
      <c r="O58" s="159" t="s">
        <v>21</v>
      </c>
      <c r="P58" s="159"/>
      <c r="Q58" s="159" t="s">
        <v>107</v>
      </c>
      <c r="R58" s="159"/>
      <c r="S58" s="159"/>
      <c r="T58" s="159"/>
    </row>
    <row r="59" spans="1:20" ht="35.25" customHeight="1">
      <c r="A59" s="233"/>
      <c r="B59" s="405"/>
      <c r="C59" s="163">
        <v>19</v>
      </c>
      <c r="D59" s="183" t="s">
        <v>108</v>
      </c>
      <c r="E59" s="163"/>
      <c r="F59" s="163" t="s">
        <v>21</v>
      </c>
      <c r="G59" s="163" t="s">
        <v>109</v>
      </c>
      <c r="H59" s="163" t="s">
        <v>73</v>
      </c>
      <c r="I59" s="164">
        <v>30.492249999999999</v>
      </c>
      <c r="J59" s="167"/>
      <c r="K59" s="420"/>
      <c r="L59" s="202"/>
      <c r="M59" s="163">
        <v>18</v>
      </c>
      <c r="N59" s="183">
        <v>5.5</v>
      </c>
      <c r="O59" s="163"/>
      <c r="P59" s="163" t="s">
        <v>21</v>
      </c>
      <c r="Q59" s="163" t="s">
        <v>110</v>
      </c>
      <c r="R59" s="163" t="s">
        <v>73</v>
      </c>
      <c r="S59" s="164">
        <v>30.492249999999999</v>
      </c>
      <c r="T59" s="167">
        <v>535504</v>
      </c>
    </row>
    <row r="60" spans="1:20" ht="16.5" customHeight="1">
      <c r="A60" s="233"/>
      <c r="B60" s="405"/>
      <c r="C60" s="629" t="s">
        <v>41</v>
      </c>
      <c r="D60" s="630"/>
      <c r="E60" s="630"/>
      <c r="F60" s="630"/>
      <c r="G60" s="630"/>
      <c r="H60" s="631"/>
      <c r="I60" s="282"/>
      <c r="J60" s="282"/>
      <c r="K60" s="414"/>
      <c r="L60" s="202"/>
      <c r="M60" s="629" t="s">
        <v>41</v>
      </c>
      <c r="N60" s="630"/>
      <c r="O60" s="630"/>
      <c r="P60" s="630"/>
      <c r="Q60" s="630"/>
      <c r="R60" s="631"/>
      <c r="S60" s="282"/>
      <c r="T60" s="282"/>
    </row>
    <row r="61" spans="1:20" ht="16.5" customHeight="1">
      <c r="A61" s="233"/>
      <c r="B61" s="405"/>
      <c r="C61" s="159">
        <v>20</v>
      </c>
      <c r="D61" s="249">
        <v>3.3</v>
      </c>
      <c r="E61" s="159" t="s">
        <v>21</v>
      </c>
      <c r="F61" s="159"/>
      <c r="G61" s="159" t="s">
        <v>111</v>
      </c>
      <c r="H61" s="159"/>
      <c r="I61" s="159"/>
      <c r="J61" s="159"/>
      <c r="K61" s="411"/>
      <c r="L61" s="202"/>
      <c r="M61" s="159">
        <v>19</v>
      </c>
      <c r="N61" s="249">
        <v>3.3</v>
      </c>
      <c r="O61" s="159" t="s">
        <v>21</v>
      </c>
      <c r="P61" s="159"/>
      <c r="Q61" s="159" t="s">
        <v>111</v>
      </c>
      <c r="R61" s="159"/>
      <c r="S61" s="159"/>
      <c r="T61" s="159"/>
    </row>
    <row r="62" spans="1:20" ht="49.5" customHeight="1">
      <c r="A62" s="233"/>
      <c r="B62" s="405"/>
      <c r="C62" s="163">
        <v>21</v>
      </c>
      <c r="D62" s="183" t="s">
        <v>112</v>
      </c>
      <c r="E62" s="163"/>
      <c r="F62" s="163" t="s">
        <v>21</v>
      </c>
      <c r="G62" s="155" t="s">
        <v>113</v>
      </c>
      <c r="H62" s="163" t="s">
        <v>114</v>
      </c>
      <c r="I62" s="164">
        <v>3659.0699999999997</v>
      </c>
      <c r="J62" s="167"/>
      <c r="K62" s="420"/>
      <c r="L62" s="202"/>
      <c r="M62" s="163">
        <v>20</v>
      </c>
      <c r="N62" s="183" t="s">
        <v>115</v>
      </c>
      <c r="O62" s="163"/>
      <c r="P62" s="163" t="s">
        <v>21</v>
      </c>
      <c r="Q62" s="163" t="s">
        <v>113</v>
      </c>
      <c r="R62" s="163" t="s">
        <v>114</v>
      </c>
      <c r="S62" s="164">
        <v>3659.0699999999997</v>
      </c>
      <c r="T62" s="167">
        <v>5903</v>
      </c>
    </row>
    <row r="63" spans="1:20" ht="16.5" customHeight="1">
      <c r="A63" s="233"/>
      <c r="B63" s="405"/>
      <c r="C63" s="629" t="s">
        <v>41</v>
      </c>
      <c r="D63" s="630"/>
      <c r="E63" s="630"/>
      <c r="F63" s="630"/>
      <c r="G63" s="630"/>
      <c r="H63" s="631"/>
      <c r="I63" s="282"/>
      <c r="J63" s="282"/>
      <c r="K63" s="414"/>
      <c r="L63" s="202"/>
      <c r="M63" s="629" t="s">
        <v>41</v>
      </c>
      <c r="N63" s="630"/>
      <c r="O63" s="630"/>
      <c r="P63" s="630"/>
      <c r="Q63" s="630"/>
      <c r="R63" s="631"/>
      <c r="S63" s="282"/>
      <c r="T63" s="282"/>
    </row>
    <row r="64" spans="1:20" ht="16.5" customHeight="1">
      <c r="A64" s="233"/>
      <c r="B64" s="405"/>
      <c r="C64" s="159">
        <v>22</v>
      </c>
      <c r="D64" s="249">
        <v>4.2</v>
      </c>
      <c r="E64" s="159" t="s">
        <v>21</v>
      </c>
      <c r="F64" s="159"/>
      <c r="G64" s="159" t="s">
        <v>116</v>
      </c>
      <c r="H64" s="159"/>
      <c r="I64" s="159"/>
      <c r="J64" s="159"/>
      <c r="K64" s="411"/>
      <c r="L64" s="202"/>
      <c r="M64" s="283"/>
      <c r="N64" s="160"/>
      <c r="O64" s="160"/>
      <c r="P64" s="160"/>
      <c r="Q64" s="160"/>
      <c r="R64" s="284"/>
      <c r="S64" s="282"/>
      <c r="T64" s="282"/>
    </row>
    <row r="65" spans="1:20" ht="16.5" customHeight="1">
      <c r="A65" s="233"/>
      <c r="B65" s="405"/>
      <c r="C65" s="163">
        <v>23</v>
      </c>
      <c r="D65" s="183" t="s">
        <v>117</v>
      </c>
      <c r="E65" s="163"/>
      <c r="F65" s="163" t="s">
        <v>21</v>
      </c>
      <c r="G65" s="155" t="s">
        <v>118</v>
      </c>
      <c r="H65" s="163" t="s">
        <v>60</v>
      </c>
      <c r="I65" s="164">
        <v>32</v>
      </c>
      <c r="J65" s="167"/>
      <c r="K65" s="420"/>
      <c r="L65" s="202"/>
      <c r="M65" s="283"/>
      <c r="N65" s="160"/>
      <c r="O65" s="160"/>
      <c r="P65" s="160"/>
      <c r="Q65" s="160"/>
      <c r="R65" s="284"/>
      <c r="S65" s="282"/>
      <c r="T65" s="282"/>
    </row>
    <row r="66" spans="1:20" ht="16.5" customHeight="1">
      <c r="A66" s="233"/>
      <c r="B66" s="405"/>
      <c r="C66" s="629" t="s">
        <v>41</v>
      </c>
      <c r="D66" s="630"/>
      <c r="E66" s="630"/>
      <c r="F66" s="630"/>
      <c r="G66" s="630"/>
      <c r="H66" s="631"/>
      <c r="I66" s="282"/>
      <c r="J66" s="282"/>
      <c r="K66" s="414"/>
      <c r="L66" s="202"/>
      <c r="M66" s="283"/>
      <c r="N66" s="160"/>
      <c r="O66" s="160"/>
      <c r="P66" s="160"/>
      <c r="Q66" s="160"/>
      <c r="R66" s="284"/>
      <c r="S66" s="282"/>
      <c r="T66" s="282"/>
    </row>
    <row r="67" spans="1:20" ht="16.5" customHeight="1">
      <c r="A67" s="233"/>
      <c r="B67" s="405"/>
      <c r="C67" s="159">
        <v>24</v>
      </c>
      <c r="D67" s="249">
        <v>4.3</v>
      </c>
      <c r="E67" s="159" t="s">
        <v>21</v>
      </c>
      <c r="F67" s="159"/>
      <c r="G67" s="159" t="s">
        <v>116</v>
      </c>
      <c r="H67" s="159"/>
      <c r="I67" s="159"/>
      <c r="J67" s="159"/>
      <c r="K67" s="411"/>
      <c r="L67" s="202"/>
      <c r="M67" s="283"/>
      <c r="N67" s="160"/>
      <c r="O67" s="160"/>
      <c r="P67" s="160"/>
      <c r="Q67" s="160"/>
      <c r="R67" s="284"/>
      <c r="S67" s="282"/>
      <c r="T67" s="282"/>
    </row>
    <row r="68" spans="1:20" ht="16.5" customHeight="1">
      <c r="A68" s="233"/>
      <c r="B68" s="405"/>
      <c r="C68" s="163">
        <v>25</v>
      </c>
      <c r="D68" s="183" t="s">
        <v>119</v>
      </c>
      <c r="E68" s="163"/>
      <c r="F68" s="163" t="s">
        <v>21</v>
      </c>
      <c r="G68" s="155" t="s">
        <v>120</v>
      </c>
      <c r="H68" s="163" t="s">
        <v>32</v>
      </c>
      <c r="I68" s="164">
        <v>1</v>
      </c>
      <c r="J68" s="167"/>
      <c r="K68" s="420"/>
      <c r="L68" s="202"/>
      <c r="M68" s="283"/>
      <c r="N68" s="160"/>
      <c r="O68" s="160"/>
      <c r="P68" s="160"/>
      <c r="Q68" s="160"/>
      <c r="R68" s="284"/>
      <c r="S68" s="282"/>
      <c r="T68" s="282"/>
    </row>
    <row r="69" spans="1:20" ht="16.5" customHeight="1">
      <c r="A69" s="233"/>
      <c r="B69" s="405"/>
      <c r="C69" s="629" t="s">
        <v>41</v>
      </c>
      <c r="D69" s="630"/>
      <c r="E69" s="630"/>
      <c r="F69" s="630"/>
      <c r="G69" s="630"/>
      <c r="H69" s="631"/>
      <c r="I69" s="282"/>
      <c r="J69" s="282"/>
      <c r="K69" s="414"/>
      <c r="L69" s="202"/>
      <c r="M69" s="283"/>
      <c r="N69" s="160"/>
      <c r="O69" s="160"/>
      <c r="P69" s="160"/>
      <c r="Q69" s="160"/>
      <c r="R69" s="284"/>
      <c r="S69" s="282"/>
      <c r="T69" s="282"/>
    </row>
    <row r="70" spans="1:20" ht="16.5" customHeight="1">
      <c r="A70" s="233"/>
      <c r="B70" s="405"/>
      <c r="C70" s="159">
        <v>26</v>
      </c>
      <c r="D70" s="249">
        <v>4.4000000000000004</v>
      </c>
      <c r="E70" s="159" t="s">
        <v>21</v>
      </c>
      <c r="F70" s="159"/>
      <c r="G70" s="159" t="s">
        <v>121</v>
      </c>
      <c r="H70" s="159"/>
      <c r="I70" s="159"/>
      <c r="J70" s="159"/>
      <c r="K70" s="411"/>
      <c r="L70" s="202"/>
      <c r="M70" s="159">
        <v>21</v>
      </c>
      <c r="N70" s="249">
        <v>4.4000000000000004</v>
      </c>
      <c r="O70" s="159" t="s">
        <v>21</v>
      </c>
      <c r="P70" s="159"/>
      <c r="Q70" s="159" t="s">
        <v>121</v>
      </c>
      <c r="R70" s="159"/>
      <c r="S70" s="159"/>
      <c r="T70" s="159"/>
    </row>
    <row r="71" spans="1:20" ht="41.25" customHeight="1">
      <c r="A71" s="233"/>
      <c r="B71" s="405"/>
      <c r="C71" s="163">
        <v>27</v>
      </c>
      <c r="D71" s="183" t="s">
        <v>122</v>
      </c>
      <c r="E71" s="163"/>
      <c r="F71" s="163" t="s">
        <v>21</v>
      </c>
      <c r="G71" s="155" t="s">
        <v>123</v>
      </c>
      <c r="H71" s="163" t="s">
        <v>60</v>
      </c>
      <c r="I71" s="164">
        <v>7</v>
      </c>
      <c r="J71" s="167"/>
      <c r="K71" s="420"/>
      <c r="L71" s="202"/>
      <c r="M71" s="163">
        <v>22</v>
      </c>
      <c r="N71" s="183" t="s">
        <v>122</v>
      </c>
      <c r="O71" s="163"/>
      <c r="P71" s="163" t="s">
        <v>21</v>
      </c>
      <c r="Q71" s="163" t="s">
        <v>123</v>
      </c>
      <c r="R71" s="163" t="s">
        <v>60</v>
      </c>
      <c r="S71" s="164">
        <v>7</v>
      </c>
      <c r="T71" s="167">
        <v>23940</v>
      </c>
    </row>
    <row r="72" spans="1:20" ht="49.5" customHeight="1">
      <c r="A72" s="233"/>
      <c r="B72" s="405"/>
      <c r="C72" s="163">
        <v>28</v>
      </c>
      <c r="D72" s="183" t="s">
        <v>124</v>
      </c>
      <c r="E72" s="163"/>
      <c r="F72" s="163" t="s">
        <v>21</v>
      </c>
      <c r="G72" s="155" t="s">
        <v>125</v>
      </c>
      <c r="H72" s="163" t="s">
        <v>32</v>
      </c>
      <c r="I72" s="164">
        <v>2</v>
      </c>
      <c r="J72" s="167"/>
      <c r="K72" s="420"/>
      <c r="L72" s="202"/>
      <c r="M72" s="163">
        <v>23</v>
      </c>
      <c r="N72" s="183" t="s">
        <v>124</v>
      </c>
      <c r="O72" s="163"/>
      <c r="P72" s="163" t="s">
        <v>21</v>
      </c>
      <c r="Q72" s="163" t="s">
        <v>125</v>
      </c>
      <c r="R72" s="163" t="s">
        <v>32</v>
      </c>
      <c r="S72" s="164">
        <v>2</v>
      </c>
      <c r="T72" s="167">
        <v>87459</v>
      </c>
    </row>
    <row r="73" spans="1:20" ht="16.5" customHeight="1">
      <c r="A73" s="233"/>
      <c r="B73" s="405"/>
      <c r="C73" s="629" t="s">
        <v>41</v>
      </c>
      <c r="D73" s="630"/>
      <c r="E73" s="630"/>
      <c r="F73" s="630"/>
      <c r="G73" s="630"/>
      <c r="H73" s="631"/>
      <c r="I73" s="163"/>
      <c r="J73" s="163"/>
      <c r="K73" s="414"/>
      <c r="L73" s="202"/>
      <c r="M73" s="629" t="s">
        <v>41</v>
      </c>
      <c r="N73" s="630"/>
      <c r="O73" s="630"/>
      <c r="P73" s="630"/>
      <c r="Q73" s="630"/>
      <c r="R73" s="631"/>
      <c r="S73" s="163"/>
      <c r="T73" s="163"/>
    </row>
    <row r="74" spans="1:20" ht="16.5" customHeight="1">
      <c r="A74" s="233"/>
      <c r="B74" s="405"/>
      <c r="C74" s="159">
        <v>29</v>
      </c>
      <c r="D74" s="249" t="s">
        <v>126</v>
      </c>
      <c r="E74" s="159" t="s">
        <v>21</v>
      </c>
      <c r="F74" s="159"/>
      <c r="G74" s="159" t="s">
        <v>127</v>
      </c>
      <c r="H74" s="159"/>
      <c r="I74" s="159"/>
      <c r="J74" s="159"/>
      <c r="K74" s="411"/>
      <c r="L74" s="202"/>
      <c r="M74" s="159">
        <v>24</v>
      </c>
      <c r="N74" s="249">
        <v>4.4000000000000004</v>
      </c>
      <c r="O74" s="159" t="s">
        <v>21</v>
      </c>
      <c r="P74" s="159"/>
      <c r="Q74" s="159" t="s">
        <v>116</v>
      </c>
      <c r="R74" s="159"/>
      <c r="S74" s="159"/>
      <c r="T74" s="159"/>
    </row>
    <row r="75" spans="1:20" ht="33" customHeight="1">
      <c r="A75" s="233"/>
      <c r="B75" s="405"/>
      <c r="C75" s="163">
        <v>30</v>
      </c>
      <c r="D75" s="183" t="s">
        <v>128</v>
      </c>
      <c r="E75" s="163"/>
      <c r="F75" s="163" t="s">
        <v>21</v>
      </c>
      <c r="G75" s="155" t="s">
        <v>129</v>
      </c>
      <c r="H75" s="163" t="s">
        <v>32</v>
      </c>
      <c r="I75" s="164">
        <v>1</v>
      </c>
      <c r="J75" s="167"/>
      <c r="K75" s="420"/>
      <c r="L75" s="202"/>
      <c r="M75" s="163">
        <v>25</v>
      </c>
      <c r="N75" s="183" t="s">
        <v>117</v>
      </c>
      <c r="O75" s="163"/>
      <c r="P75" s="163" t="s">
        <v>21</v>
      </c>
      <c r="Q75" s="163" t="s">
        <v>120</v>
      </c>
      <c r="R75" s="163" t="s">
        <v>32</v>
      </c>
      <c r="S75" s="164">
        <v>1</v>
      </c>
      <c r="T75" s="167">
        <v>66335</v>
      </c>
    </row>
    <row r="76" spans="1:20" ht="33" customHeight="1">
      <c r="A76" s="233"/>
      <c r="B76" s="405"/>
      <c r="C76" s="163">
        <v>31</v>
      </c>
      <c r="D76" s="183" t="s">
        <v>130</v>
      </c>
      <c r="E76" s="163"/>
      <c r="F76" s="163" t="s">
        <v>21</v>
      </c>
      <c r="G76" s="155" t="s">
        <v>131</v>
      </c>
      <c r="H76" s="163" t="s">
        <v>32</v>
      </c>
      <c r="I76" s="164">
        <v>1</v>
      </c>
      <c r="J76" s="167"/>
      <c r="K76" s="420"/>
      <c r="L76" s="202"/>
      <c r="M76" s="220"/>
      <c r="N76" s="285"/>
      <c r="O76" s="182"/>
      <c r="P76" s="182"/>
      <c r="Q76" s="182"/>
      <c r="R76" s="253"/>
      <c r="S76" s="164"/>
      <c r="T76" s="167"/>
    </row>
    <row r="77" spans="1:20" ht="16.5" customHeight="1">
      <c r="A77" s="233"/>
      <c r="B77" s="405"/>
      <c r="C77" s="629" t="s">
        <v>41</v>
      </c>
      <c r="D77" s="630"/>
      <c r="E77" s="630"/>
      <c r="F77" s="630"/>
      <c r="G77" s="630"/>
      <c r="H77" s="631"/>
      <c r="I77" s="282"/>
      <c r="J77" s="282"/>
      <c r="K77" s="414"/>
      <c r="L77" s="202"/>
      <c r="M77" s="629" t="s">
        <v>41</v>
      </c>
      <c r="N77" s="630"/>
      <c r="O77" s="630"/>
      <c r="P77" s="630"/>
      <c r="Q77" s="630"/>
      <c r="R77" s="631"/>
      <c r="S77" s="282"/>
      <c r="T77" s="282"/>
    </row>
    <row r="78" spans="1:20" ht="16.5" customHeight="1">
      <c r="A78" s="233"/>
      <c r="B78" s="405"/>
      <c r="C78" s="418">
        <v>32</v>
      </c>
      <c r="D78" s="207">
        <v>4.1900000000000004</v>
      </c>
      <c r="E78" s="207" t="s">
        <v>21</v>
      </c>
      <c r="F78" s="207"/>
      <c r="G78" s="207" t="s">
        <v>132</v>
      </c>
      <c r="H78" s="207"/>
      <c r="I78" s="207"/>
      <c r="J78" s="207"/>
      <c r="K78" s="419"/>
      <c r="L78" s="202"/>
      <c r="M78" s="259">
        <v>26</v>
      </c>
      <c r="N78" s="207"/>
      <c r="O78" s="207" t="s">
        <v>21</v>
      </c>
      <c r="P78" s="207"/>
      <c r="Q78" s="207" t="s">
        <v>133</v>
      </c>
      <c r="R78" s="207"/>
      <c r="S78" s="207"/>
      <c r="T78" s="207"/>
    </row>
    <row r="79" spans="1:20" ht="33" customHeight="1">
      <c r="A79" s="233"/>
      <c r="B79" s="405"/>
      <c r="C79" s="431">
        <v>33</v>
      </c>
      <c r="D79" s="183" t="s">
        <v>134</v>
      </c>
      <c r="E79" s="412"/>
      <c r="F79" s="412" t="s">
        <v>21</v>
      </c>
      <c r="G79" s="432" t="s">
        <v>135</v>
      </c>
      <c r="H79" s="412" t="s">
        <v>32</v>
      </c>
      <c r="I79" s="438">
        <v>1</v>
      </c>
      <c r="J79" s="440"/>
      <c r="K79" s="435"/>
      <c r="L79" s="202"/>
      <c r="M79" s="275">
        <v>27</v>
      </c>
      <c r="N79" s="183" t="s">
        <v>136</v>
      </c>
      <c r="O79" s="178"/>
      <c r="P79" s="178" t="s">
        <v>21</v>
      </c>
      <c r="Q79" s="178" t="s">
        <v>137</v>
      </c>
      <c r="R79" s="178" t="s">
        <v>32</v>
      </c>
      <c r="S79" s="177">
        <v>1</v>
      </c>
      <c r="T79" s="180">
        <v>142528</v>
      </c>
    </row>
    <row r="80" spans="1:20" ht="31.5" customHeight="1">
      <c r="A80" s="233"/>
      <c r="B80" s="405"/>
      <c r="C80" s="431">
        <v>34</v>
      </c>
      <c r="D80" s="183" t="s">
        <v>138</v>
      </c>
      <c r="E80" s="412"/>
      <c r="F80" s="412" t="s">
        <v>21</v>
      </c>
      <c r="G80" s="432" t="s">
        <v>139</v>
      </c>
      <c r="H80" s="412" t="s">
        <v>32</v>
      </c>
      <c r="I80" s="438">
        <v>1</v>
      </c>
      <c r="J80" s="440"/>
      <c r="K80" s="435"/>
      <c r="L80" s="202"/>
      <c r="M80" s="275">
        <v>28</v>
      </c>
      <c r="N80" s="183" t="s">
        <v>140</v>
      </c>
      <c r="O80" s="178"/>
      <c r="P80" s="178" t="s">
        <v>21</v>
      </c>
      <c r="Q80" s="178" t="s">
        <v>131</v>
      </c>
      <c r="R80" s="178" t="s">
        <v>32</v>
      </c>
      <c r="S80" s="177">
        <v>1</v>
      </c>
      <c r="T80" s="180">
        <v>142528</v>
      </c>
    </row>
    <row r="81" spans="1:20" ht="16.5" customHeight="1">
      <c r="A81" s="233"/>
      <c r="B81" s="405"/>
      <c r="C81" s="629" t="s">
        <v>41</v>
      </c>
      <c r="D81" s="630"/>
      <c r="E81" s="630"/>
      <c r="F81" s="630"/>
      <c r="G81" s="630"/>
      <c r="H81" s="631"/>
      <c r="I81" s="163"/>
      <c r="J81" s="163"/>
      <c r="K81" s="414"/>
      <c r="L81" s="202"/>
      <c r="M81" s="629" t="s">
        <v>41</v>
      </c>
      <c r="N81" s="630"/>
      <c r="O81" s="630"/>
      <c r="P81" s="630"/>
      <c r="Q81" s="630"/>
      <c r="R81" s="631"/>
      <c r="S81" s="163"/>
      <c r="T81" s="163"/>
    </row>
    <row r="82" spans="1:20" ht="16.5" customHeight="1">
      <c r="A82" s="233"/>
      <c r="B82" s="405"/>
      <c r="C82" s="418">
        <v>35</v>
      </c>
      <c r="D82" s="207">
        <v>8</v>
      </c>
      <c r="E82" s="207" t="s">
        <v>21</v>
      </c>
      <c r="F82" s="207"/>
      <c r="G82" s="207" t="s">
        <v>29</v>
      </c>
      <c r="H82" s="207"/>
      <c r="I82" s="207"/>
      <c r="J82" s="207"/>
      <c r="K82" s="419"/>
      <c r="L82" s="202"/>
      <c r="M82" s="259">
        <v>29</v>
      </c>
      <c r="N82" s="207" t="s">
        <v>141</v>
      </c>
      <c r="O82" s="207" t="s">
        <v>21</v>
      </c>
      <c r="P82" s="207"/>
      <c r="Q82" s="207" t="s">
        <v>29</v>
      </c>
      <c r="R82" s="207"/>
      <c r="S82" s="207"/>
      <c r="T82" s="207"/>
    </row>
    <row r="83" spans="1:20" ht="33" customHeight="1">
      <c r="A83" s="233"/>
      <c r="B83" s="405"/>
      <c r="C83" s="163">
        <v>30</v>
      </c>
      <c r="D83" s="261" t="s">
        <v>142</v>
      </c>
      <c r="E83" s="163"/>
      <c r="F83" s="163" t="s">
        <v>21</v>
      </c>
      <c r="G83" s="155" t="s">
        <v>143</v>
      </c>
      <c r="H83" s="163" t="s">
        <v>32</v>
      </c>
      <c r="I83" s="164">
        <v>8</v>
      </c>
      <c r="J83" s="167"/>
      <c r="K83" s="420"/>
      <c r="L83" s="202"/>
      <c r="M83" s="163">
        <v>30</v>
      </c>
      <c r="N83" s="261" t="s">
        <v>144</v>
      </c>
      <c r="O83" s="163"/>
      <c r="P83" s="163" t="s">
        <v>21</v>
      </c>
      <c r="Q83" s="163" t="s">
        <v>145</v>
      </c>
      <c r="R83" s="163" t="s">
        <v>146</v>
      </c>
      <c r="S83" s="164">
        <v>8</v>
      </c>
      <c r="T83" s="167">
        <v>15733</v>
      </c>
    </row>
    <row r="84" spans="1:20" ht="36.75" customHeight="1">
      <c r="A84" s="233"/>
      <c r="B84" s="405"/>
      <c r="C84" s="163">
        <v>31</v>
      </c>
      <c r="D84" s="261">
        <v>8.6</v>
      </c>
      <c r="E84" s="163"/>
      <c r="F84" s="163" t="s">
        <v>21</v>
      </c>
      <c r="G84" s="155" t="s">
        <v>147</v>
      </c>
      <c r="H84" s="163" t="s">
        <v>32</v>
      </c>
      <c r="I84" s="164">
        <v>2</v>
      </c>
      <c r="J84" s="167"/>
      <c r="K84" s="420"/>
      <c r="L84" s="202"/>
      <c r="M84" s="163">
        <v>31</v>
      </c>
      <c r="N84" s="261">
        <v>20.6</v>
      </c>
      <c r="O84" s="163"/>
      <c r="P84" s="163" t="s">
        <v>21</v>
      </c>
      <c r="Q84" s="163" t="s">
        <v>148</v>
      </c>
      <c r="R84" s="163" t="s">
        <v>146</v>
      </c>
      <c r="S84" s="164">
        <v>2</v>
      </c>
      <c r="T84" s="167">
        <v>480677</v>
      </c>
    </row>
    <row r="85" spans="1:20" ht="53.25" customHeight="1">
      <c r="A85" s="233"/>
      <c r="B85" s="405"/>
      <c r="C85" s="163">
        <v>32</v>
      </c>
      <c r="D85" s="261">
        <v>8.5</v>
      </c>
      <c r="E85" s="163"/>
      <c r="F85" s="163" t="s">
        <v>21</v>
      </c>
      <c r="G85" s="155" t="s">
        <v>149</v>
      </c>
      <c r="H85" s="163" t="s">
        <v>32</v>
      </c>
      <c r="I85" s="164">
        <v>4</v>
      </c>
      <c r="J85" s="167"/>
      <c r="K85" s="420"/>
      <c r="L85" s="202"/>
      <c r="M85" s="163">
        <v>32</v>
      </c>
      <c r="N85" s="261">
        <v>8.5</v>
      </c>
      <c r="O85" s="163"/>
      <c r="P85" s="163" t="s">
        <v>21</v>
      </c>
      <c r="Q85" s="163" t="s">
        <v>149</v>
      </c>
      <c r="R85" s="163" t="s">
        <v>32</v>
      </c>
      <c r="S85" s="164">
        <v>4</v>
      </c>
      <c r="T85" s="167">
        <v>250853</v>
      </c>
    </row>
    <row r="86" spans="1:20" ht="16.5" customHeight="1" thickBot="1">
      <c r="A86" s="233"/>
      <c r="B86" s="405"/>
      <c r="C86" s="421" t="s">
        <v>41</v>
      </c>
      <c r="D86" s="263"/>
      <c r="E86" s="422"/>
      <c r="F86" s="422"/>
      <c r="G86" s="423"/>
      <c r="H86" s="423"/>
      <c r="I86" s="424"/>
      <c r="J86" s="425"/>
      <c r="K86" s="426"/>
      <c r="L86" s="202"/>
      <c r="M86" s="262" t="s">
        <v>41</v>
      </c>
      <c r="N86" s="263"/>
      <c r="O86" s="264"/>
      <c r="P86" s="264"/>
      <c r="Q86" s="168"/>
      <c r="R86" s="168"/>
      <c r="S86" s="169"/>
      <c r="T86" s="170"/>
    </row>
    <row r="87" spans="1:20" ht="16.5" customHeight="1" thickBot="1">
      <c r="A87" s="233"/>
      <c r="B87" s="405"/>
      <c r="C87" s="632" t="s">
        <v>42</v>
      </c>
      <c r="D87" s="712"/>
      <c r="E87" s="712"/>
      <c r="F87" s="712"/>
      <c r="G87" s="712"/>
      <c r="H87" s="712"/>
      <c r="I87" s="712"/>
      <c r="J87" s="634"/>
      <c r="K87" s="415"/>
      <c r="L87" s="202"/>
      <c r="M87" s="632" t="s">
        <v>42</v>
      </c>
      <c r="N87" s="633"/>
      <c r="O87" s="633"/>
      <c r="P87" s="633"/>
      <c r="Q87" s="633"/>
      <c r="R87" s="633"/>
      <c r="S87" s="633"/>
      <c r="T87" s="634"/>
    </row>
    <row r="88" spans="1:20" ht="16.5" customHeight="1" thickBot="1">
      <c r="A88" s="233"/>
      <c r="B88" s="405"/>
      <c r="C88" s="443"/>
      <c r="D88" s="444"/>
      <c r="E88" s="444"/>
      <c r="F88" s="444"/>
      <c r="G88" s="444"/>
      <c r="H88" s="444"/>
      <c r="I88" s="444"/>
      <c r="J88" s="444"/>
      <c r="K88" s="445"/>
      <c r="L88" s="202"/>
      <c r="M88" s="289"/>
      <c r="N88" s="290"/>
      <c r="O88" s="290"/>
      <c r="P88" s="290"/>
      <c r="Q88" s="290"/>
      <c r="R88" s="290"/>
      <c r="S88" s="290"/>
      <c r="T88" s="290"/>
    </row>
    <row r="89" spans="1:20" ht="16.5" customHeight="1" thickBot="1">
      <c r="A89" s="233"/>
      <c r="B89" s="405"/>
      <c r="C89" s="714" t="s">
        <v>43</v>
      </c>
      <c r="D89" s="689"/>
      <c r="E89" s="689"/>
      <c r="F89" s="689"/>
      <c r="G89" s="689"/>
      <c r="H89" s="689"/>
      <c r="I89" s="689"/>
      <c r="J89" s="689"/>
      <c r="K89" s="715"/>
      <c r="L89" s="202"/>
      <c r="M89" s="644" t="s">
        <v>43</v>
      </c>
      <c r="N89" s="645"/>
      <c r="O89" s="645"/>
      <c r="P89" s="645"/>
      <c r="Q89" s="645"/>
      <c r="R89" s="645"/>
      <c r="S89" s="645"/>
      <c r="T89" s="646"/>
    </row>
    <row r="90" spans="1:20" ht="16.5" customHeight="1">
      <c r="A90" s="233"/>
      <c r="B90" s="405"/>
      <c r="C90" s="418">
        <v>1</v>
      </c>
      <c r="D90" s="207">
        <v>3</v>
      </c>
      <c r="E90" s="207" t="s">
        <v>21</v>
      </c>
      <c r="F90" s="207"/>
      <c r="G90" s="207" t="s">
        <v>150</v>
      </c>
      <c r="H90" s="207"/>
      <c r="I90" s="207"/>
      <c r="J90" s="207"/>
      <c r="K90" s="419"/>
      <c r="L90" s="202"/>
      <c r="M90" s="259">
        <v>1</v>
      </c>
      <c r="N90" s="207">
        <v>3</v>
      </c>
      <c r="O90" s="207" t="s">
        <v>21</v>
      </c>
      <c r="P90" s="207"/>
      <c r="Q90" s="207" t="s">
        <v>150</v>
      </c>
      <c r="R90" s="207"/>
      <c r="S90" s="207"/>
      <c r="T90" s="207"/>
    </row>
    <row r="91" spans="1:20" ht="55.5" customHeight="1">
      <c r="A91" s="233"/>
      <c r="B91" s="405"/>
      <c r="C91" s="291">
        <v>2</v>
      </c>
      <c r="D91" s="292" t="s">
        <v>151</v>
      </c>
      <c r="E91" s="291"/>
      <c r="F91" s="291"/>
      <c r="G91" s="184" t="s">
        <v>152</v>
      </c>
      <c r="H91" s="291"/>
      <c r="I91" s="185"/>
      <c r="J91" s="186"/>
      <c r="K91" s="446"/>
      <c r="L91" s="202"/>
      <c r="M91" s="291">
        <v>2</v>
      </c>
      <c r="N91" s="292"/>
      <c r="O91" s="291"/>
      <c r="P91" s="291"/>
      <c r="Q91" s="184" t="s">
        <v>153</v>
      </c>
      <c r="R91" s="291"/>
      <c r="S91" s="185"/>
      <c r="T91" s="186"/>
    </row>
    <row r="92" spans="1:20" ht="33.75" customHeight="1">
      <c r="A92" s="233"/>
      <c r="B92" s="405"/>
      <c r="C92" s="163">
        <v>3</v>
      </c>
      <c r="D92" s="261" t="s">
        <v>154</v>
      </c>
      <c r="E92" s="163"/>
      <c r="F92" s="163" t="s">
        <v>21</v>
      </c>
      <c r="G92" s="155" t="s">
        <v>155</v>
      </c>
      <c r="H92" s="163" t="s">
        <v>60</v>
      </c>
      <c r="I92" s="164">
        <v>32</v>
      </c>
      <c r="J92" s="167"/>
      <c r="K92" s="420"/>
      <c r="L92" s="202"/>
      <c r="M92" s="163">
        <v>3</v>
      </c>
      <c r="N92" s="261" t="s">
        <v>50</v>
      </c>
      <c r="O92" s="163"/>
      <c r="P92" s="163" t="s">
        <v>21</v>
      </c>
      <c r="Q92" s="163" t="s">
        <v>156</v>
      </c>
      <c r="R92" s="163" t="s">
        <v>60</v>
      </c>
      <c r="S92" s="164">
        <v>32</v>
      </c>
      <c r="T92" s="167">
        <v>266823</v>
      </c>
    </row>
    <row r="93" spans="1:20" ht="16.5" customHeight="1" thickBot="1">
      <c r="A93" s="233"/>
      <c r="B93" s="405"/>
      <c r="C93" s="421" t="s">
        <v>41</v>
      </c>
      <c r="D93" s="263"/>
      <c r="E93" s="422"/>
      <c r="F93" s="422"/>
      <c r="G93" s="423"/>
      <c r="H93" s="423"/>
      <c r="I93" s="424"/>
      <c r="J93" s="425"/>
      <c r="K93" s="426"/>
      <c r="L93" s="202"/>
      <c r="M93" s="262" t="s">
        <v>41</v>
      </c>
      <c r="N93" s="263"/>
      <c r="O93" s="264"/>
      <c r="P93" s="264"/>
      <c r="Q93" s="168"/>
      <c r="R93" s="168"/>
      <c r="S93" s="169"/>
      <c r="T93" s="170"/>
    </row>
    <row r="94" spans="1:20" ht="36" customHeight="1">
      <c r="A94" s="233"/>
      <c r="B94" s="405"/>
      <c r="C94" s="159">
        <v>4</v>
      </c>
      <c r="D94" s="293" t="s">
        <v>157</v>
      </c>
      <c r="E94" s="159" t="s">
        <v>21</v>
      </c>
      <c r="F94" s="159"/>
      <c r="G94" s="159" t="s">
        <v>158</v>
      </c>
      <c r="H94" s="159"/>
      <c r="I94" s="188"/>
      <c r="J94" s="189"/>
      <c r="K94" s="447"/>
      <c r="L94" s="202"/>
      <c r="M94" s="159">
        <v>4</v>
      </c>
      <c r="N94" s="293" t="s">
        <v>157</v>
      </c>
      <c r="O94" s="159" t="s">
        <v>21</v>
      </c>
      <c r="P94" s="159"/>
      <c r="Q94" s="159" t="s">
        <v>158</v>
      </c>
      <c r="R94" s="159"/>
      <c r="S94" s="188"/>
      <c r="T94" s="189"/>
    </row>
    <row r="95" spans="1:20" ht="31.5" customHeight="1">
      <c r="A95" s="233"/>
      <c r="B95" s="405"/>
      <c r="C95" s="163">
        <v>5</v>
      </c>
      <c r="D95" s="261" t="s">
        <v>159</v>
      </c>
      <c r="E95" s="163"/>
      <c r="F95" s="163" t="s">
        <v>21</v>
      </c>
      <c r="G95" s="155" t="s">
        <v>160</v>
      </c>
      <c r="H95" s="163" t="s">
        <v>60</v>
      </c>
      <c r="I95" s="164">
        <v>7</v>
      </c>
      <c r="J95" s="167"/>
      <c r="K95" s="420"/>
      <c r="L95" s="202"/>
      <c r="M95" s="163">
        <v>5</v>
      </c>
      <c r="N95" s="261" t="s">
        <v>159</v>
      </c>
      <c r="O95" s="163"/>
      <c r="P95" s="163" t="s">
        <v>21</v>
      </c>
      <c r="Q95" s="163" t="s">
        <v>160</v>
      </c>
      <c r="R95" s="163" t="s">
        <v>60</v>
      </c>
      <c r="S95" s="164">
        <v>7</v>
      </c>
      <c r="T95" s="167">
        <v>564200</v>
      </c>
    </row>
    <row r="96" spans="1:20" ht="16.5" customHeight="1" thickBot="1">
      <c r="A96" s="233"/>
      <c r="B96" s="405"/>
      <c r="C96" s="421" t="s">
        <v>41</v>
      </c>
      <c r="D96" s="263"/>
      <c r="E96" s="422"/>
      <c r="F96" s="422"/>
      <c r="G96" s="423"/>
      <c r="H96" s="423"/>
      <c r="I96" s="424"/>
      <c r="J96" s="425"/>
      <c r="K96" s="426"/>
      <c r="L96" s="202"/>
      <c r="M96" s="262" t="s">
        <v>41</v>
      </c>
      <c r="N96" s="263"/>
      <c r="O96" s="264"/>
      <c r="P96" s="264"/>
      <c r="Q96" s="168"/>
      <c r="R96" s="168"/>
      <c r="S96" s="169"/>
      <c r="T96" s="170"/>
    </row>
    <row r="97" spans="1:20" ht="16.5" customHeight="1">
      <c r="A97" s="233"/>
      <c r="B97" s="405"/>
      <c r="C97" s="159">
        <v>6</v>
      </c>
      <c r="D97" s="293" t="s">
        <v>161</v>
      </c>
      <c r="E97" s="159" t="s">
        <v>21</v>
      </c>
      <c r="F97" s="159"/>
      <c r="G97" s="159" t="s">
        <v>162</v>
      </c>
      <c r="H97" s="159"/>
      <c r="I97" s="188"/>
      <c r="J97" s="189"/>
      <c r="K97" s="447"/>
      <c r="L97" s="202"/>
      <c r="M97" s="159">
        <v>6</v>
      </c>
      <c r="N97" s="293" t="s">
        <v>161</v>
      </c>
      <c r="O97" s="159" t="s">
        <v>21</v>
      </c>
      <c r="P97" s="159"/>
      <c r="Q97" s="159" t="s">
        <v>162</v>
      </c>
      <c r="R97" s="159"/>
      <c r="S97" s="188"/>
      <c r="T97" s="189"/>
    </row>
    <row r="98" spans="1:20" ht="28.5" customHeight="1">
      <c r="A98" s="233"/>
      <c r="B98" s="405"/>
      <c r="C98" s="163">
        <v>7</v>
      </c>
      <c r="D98" s="261" t="s">
        <v>163</v>
      </c>
      <c r="E98" s="163"/>
      <c r="F98" s="163" t="s">
        <v>21</v>
      </c>
      <c r="G98" s="155" t="s">
        <v>160</v>
      </c>
      <c r="H98" s="163" t="s">
        <v>60</v>
      </c>
      <c r="I98" s="164">
        <v>2</v>
      </c>
      <c r="J98" s="167"/>
      <c r="K98" s="420"/>
      <c r="L98" s="202"/>
      <c r="M98" s="163">
        <v>7</v>
      </c>
      <c r="N98" s="261" t="s">
        <v>163</v>
      </c>
      <c r="O98" s="163"/>
      <c r="P98" s="163" t="s">
        <v>21</v>
      </c>
      <c r="Q98" s="163" t="s">
        <v>160</v>
      </c>
      <c r="R98" s="163" t="s">
        <v>60</v>
      </c>
      <c r="S98" s="164">
        <v>2</v>
      </c>
      <c r="T98" s="167">
        <v>2582145</v>
      </c>
    </row>
    <row r="99" spans="1:20" ht="16.5" customHeight="1" thickBot="1">
      <c r="A99" s="233"/>
      <c r="B99" s="405"/>
      <c r="C99" s="421" t="s">
        <v>41</v>
      </c>
      <c r="D99" s="263"/>
      <c r="E99" s="422"/>
      <c r="F99" s="422"/>
      <c r="G99" s="423"/>
      <c r="H99" s="423"/>
      <c r="I99" s="424"/>
      <c r="J99" s="425"/>
      <c r="K99" s="426"/>
      <c r="L99" s="202"/>
      <c r="M99" s="262" t="s">
        <v>41</v>
      </c>
      <c r="N99" s="263"/>
      <c r="O99" s="264"/>
      <c r="P99" s="264"/>
      <c r="Q99" s="168"/>
      <c r="R99" s="168"/>
      <c r="S99" s="169"/>
      <c r="T99" s="170"/>
    </row>
    <row r="100" spans="1:20" ht="38.25" customHeight="1">
      <c r="A100" s="233"/>
      <c r="B100" s="405"/>
      <c r="C100" s="159">
        <v>8</v>
      </c>
      <c r="D100" s="293" t="s">
        <v>164</v>
      </c>
      <c r="E100" s="159" t="s">
        <v>21</v>
      </c>
      <c r="F100" s="159"/>
      <c r="G100" s="159" t="s">
        <v>165</v>
      </c>
      <c r="H100" s="159"/>
      <c r="I100" s="188"/>
      <c r="J100" s="189"/>
      <c r="K100" s="447"/>
      <c r="L100" s="202"/>
      <c r="M100" s="159">
        <v>6</v>
      </c>
      <c r="N100" s="293" t="s">
        <v>164</v>
      </c>
      <c r="O100" s="159" t="s">
        <v>21</v>
      </c>
      <c r="P100" s="159"/>
      <c r="Q100" s="159" t="s">
        <v>165</v>
      </c>
      <c r="R100" s="159"/>
      <c r="S100" s="188"/>
      <c r="T100" s="189"/>
    </row>
    <row r="101" spans="1:20" ht="34.5" customHeight="1">
      <c r="A101" s="233"/>
      <c r="B101" s="405"/>
      <c r="C101" s="163">
        <v>9</v>
      </c>
      <c r="D101" s="261" t="s">
        <v>166</v>
      </c>
      <c r="E101" s="163"/>
      <c r="F101" s="163" t="s">
        <v>21</v>
      </c>
      <c r="G101" s="155" t="s">
        <v>167</v>
      </c>
      <c r="H101" s="163" t="s">
        <v>32</v>
      </c>
      <c r="I101" s="164">
        <v>1</v>
      </c>
      <c r="J101" s="167"/>
      <c r="K101" s="420"/>
      <c r="L101" s="202"/>
      <c r="M101" s="163">
        <v>7</v>
      </c>
      <c r="N101" s="261" t="s">
        <v>166</v>
      </c>
      <c r="O101" s="163"/>
      <c r="P101" s="163" t="s">
        <v>21</v>
      </c>
      <c r="Q101" s="163" t="s">
        <v>167</v>
      </c>
      <c r="R101" s="163" t="s">
        <v>32</v>
      </c>
      <c r="S101" s="164">
        <v>1</v>
      </c>
      <c r="T101" s="167">
        <v>7728672</v>
      </c>
    </row>
    <row r="102" spans="1:20" ht="16.5" customHeight="1" thickBot="1">
      <c r="A102" s="233"/>
      <c r="B102" s="405"/>
      <c r="C102" s="421" t="s">
        <v>41</v>
      </c>
      <c r="D102" s="263"/>
      <c r="E102" s="422"/>
      <c r="F102" s="422"/>
      <c r="G102" s="423"/>
      <c r="H102" s="423"/>
      <c r="I102" s="424"/>
      <c r="J102" s="425"/>
      <c r="K102" s="426"/>
      <c r="L102" s="202"/>
      <c r="M102" s="262" t="s">
        <v>41</v>
      </c>
      <c r="N102" s="263"/>
      <c r="O102" s="264"/>
      <c r="P102" s="264"/>
      <c r="Q102" s="168"/>
      <c r="R102" s="168"/>
      <c r="S102" s="169"/>
      <c r="T102" s="170"/>
    </row>
    <row r="103" spans="1:20" ht="37.5" customHeight="1">
      <c r="A103" s="233"/>
      <c r="B103" s="405"/>
      <c r="C103" s="159">
        <v>10</v>
      </c>
      <c r="D103" s="293" t="s">
        <v>168</v>
      </c>
      <c r="E103" s="159" t="s">
        <v>21</v>
      </c>
      <c r="F103" s="159"/>
      <c r="G103" s="159" t="s">
        <v>169</v>
      </c>
      <c r="H103" s="159"/>
      <c r="I103" s="188"/>
      <c r="J103" s="189"/>
      <c r="K103" s="447"/>
      <c r="L103" s="202"/>
      <c r="M103" s="159">
        <v>8</v>
      </c>
      <c r="N103" s="293" t="s">
        <v>168</v>
      </c>
      <c r="O103" s="159" t="s">
        <v>21</v>
      </c>
      <c r="P103" s="159"/>
      <c r="Q103" s="159" t="s">
        <v>169</v>
      </c>
      <c r="R103" s="159"/>
      <c r="S103" s="188"/>
      <c r="T103" s="189"/>
    </row>
    <row r="104" spans="1:20" ht="21.75" customHeight="1">
      <c r="A104" s="233"/>
      <c r="B104" s="405"/>
      <c r="C104" s="163">
        <v>11</v>
      </c>
      <c r="D104" s="261" t="s">
        <v>170</v>
      </c>
      <c r="E104" s="163"/>
      <c r="F104" s="163" t="s">
        <v>21</v>
      </c>
      <c r="G104" s="155" t="s">
        <v>171</v>
      </c>
      <c r="H104" s="163" t="s">
        <v>32</v>
      </c>
      <c r="I104" s="164">
        <v>1</v>
      </c>
      <c r="J104" s="167"/>
      <c r="K104" s="420"/>
      <c r="L104" s="202"/>
      <c r="M104" s="163">
        <v>9</v>
      </c>
      <c r="N104" s="261" t="s">
        <v>170</v>
      </c>
      <c r="O104" s="163"/>
      <c r="P104" s="163" t="s">
        <v>21</v>
      </c>
      <c r="Q104" s="163" t="s">
        <v>171</v>
      </c>
      <c r="R104" s="163" t="s">
        <v>32</v>
      </c>
      <c r="S104" s="164">
        <v>1</v>
      </c>
      <c r="T104" s="167">
        <v>7554194.375</v>
      </c>
    </row>
    <row r="105" spans="1:20" ht="25.5" customHeight="1">
      <c r="A105" s="233"/>
      <c r="B105" s="405"/>
      <c r="C105" s="163">
        <v>12</v>
      </c>
      <c r="D105" s="261" t="s">
        <v>172</v>
      </c>
      <c r="E105" s="163"/>
      <c r="F105" s="163" t="s">
        <v>21</v>
      </c>
      <c r="G105" s="155" t="s">
        <v>173</v>
      </c>
      <c r="H105" s="163" t="s">
        <v>32</v>
      </c>
      <c r="I105" s="164">
        <v>1</v>
      </c>
      <c r="J105" s="167"/>
      <c r="K105" s="420"/>
      <c r="L105" s="202"/>
      <c r="M105" s="163">
        <v>10</v>
      </c>
      <c r="N105" s="261" t="s">
        <v>172</v>
      </c>
      <c r="O105" s="163"/>
      <c r="P105" s="163" t="s">
        <v>21</v>
      </c>
      <c r="Q105" s="163" t="s">
        <v>173</v>
      </c>
      <c r="R105" s="163" t="s">
        <v>32</v>
      </c>
      <c r="S105" s="164">
        <v>1</v>
      </c>
      <c r="T105" s="167">
        <v>9442742.96875</v>
      </c>
    </row>
    <row r="106" spans="1:20" ht="16.5" customHeight="1" thickBot="1">
      <c r="A106" s="233"/>
      <c r="B106" s="405"/>
      <c r="C106" s="421" t="s">
        <v>41</v>
      </c>
      <c r="D106" s="263"/>
      <c r="E106" s="422"/>
      <c r="F106" s="422"/>
      <c r="G106" s="423"/>
      <c r="H106" s="423"/>
      <c r="I106" s="424"/>
      <c r="J106" s="425"/>
      <c r="K106" s="426"/>
      <c r="L106" s="202"/>
      <c r="M106" s="262" t="s">
        <v>41</v>
      </c>
      <c r="N106" s="263"/>
      <c r="O106" s="264"/>
      <c r="P106" s="264"/>
      <c r="Q106" s="168"/>
      <c r="R106" s="168"/>
      <c r="S106" s="169"/>
      <c r="T106" s="170"/>
    </row>
    <row r="107" spans="1:20" ht="16.5" customHeight="1" thickBot="1">
      <c r="A107" s="233"/>
      <c r="B107" s="405"/>
      <c r="C107" s="632" t="s">
        <v>52</v>
      </c>
      <c r="D107" s="712"/>
      <c r="E107" s="712"/>
      <c r="F107" s="712"/>
      <c r="G107" s="712"/>
      <c r="H107" s="712"/>
      <c r="I107" s="712"/>
      <c r="J107" s="634"/>
      <c r="K107" s="415"/>
      <c r="L107" s="202"/>
      <c r="M107" s="632" t="s">
        <v>52</v>
      </c>
      <c r="N107" s="633"/>
      <c r="O107" s="633"/>
      <c r="P107" s="633"/>
      <c r="Q107" s="633"/>
      <c r="R107" s="633"/>
      <c r="S107" s="633"/>
      <c r="T107" s="634"/>
    </row>
    <row r="108" spans="1:20" ht="16.5" customHeight="1">
      <c r="A108" s="233"/>
      <c r="B108" s="405"/>
      <c r="C108" s="416"/>
      <c r="D108" s="416"/>
      <c r="E108" s="416"/>
      <c r="F108" s="416"/>
      <c r="G108" s="416"/>
      <c r="H108" s="416"/>
      <c r="I108" s="416"/>
      <c r="J108" s="416"/>
      <c r="K108" s="417"/>
      <c r="L108" s="202"/>
      <c r="M108" s="257"/>
      <c r="N108" s="257"/>
      <c r="O108" s="257"/>
      <c r="P108" s="257"/>
      <c r="Q108" s="257"/>
      <c r="R108" s="257"/>
      <c r="S108" s="257"/>
      <c r="T108" s="257"/>
    </row>
    <row r="109" spans="1:20" ht="16.5" customHeight="1" thickBot="1">
      <c r="A109" s="233"/>
      <c r="B109" s="405"/>
      <c r="C109" s="406"/>
      <c r="D109" s="406"/>
      <c r="E109" s="406"/>
      <c r="F109" s="406"/>
      <c r="G109" s="406"/>
      <c r="H109" s="406"/>
      <c r="I109" s="406"/>
      <c r="J109" s="406"/>
      <c r="K109" s="407"/>
      <c r="L109" s="202"/>
      <c r="M109" s="235"/>
      <c r="N109" s="235"/>
      <c r="O109" s="235"/>
      <c r="P109" s="235"/>
      <c r="Q109" s="235"/>
      <c r="R109" s="235"/>
      <c r="S109" s="235"/>
      <c r="T109" s="235"/>
    </row>
    <row r="110" spans="1:20" ht="48.75" customHeight="1" thickBot="1">
      <c r="A110" s="233"/>
      <c r="B110" s="410">
        <v>3</v>
      </c>
      <c r="C110" s="647" t="s">
        <v>174</v>
      </c>
      <c r="D110" s="712"/>
      <c r="E110" s="712"/>
      <c r="F110" s="712"/>
      <c r="G110" s="712"/>
      <c r="H110" s="712"/>
      <c r="I110" s="712"/>
      <c r="J110" s="712"/>
      <c r="K110" s="713"/>
      <c r="L110" s="202"/>
      <c r="M110" s="647" t="s">
        <v>174</v>
      </c>
      <c r="N110" s="633"/>
      <c r="O110" s="633"/>
      <c r="P110" s="633"/>
      <c r="Q110" s="633"/>
      <c r="R110" s="633"/>
      <c r="S110" s="633"/>
      <c r="T110" s="633"/>
    </row>
    <row r="111" spans="1:20" ht="16.5" customHeight="1" thickBot="1">
      <c r="A111" s="233"/>
      <c r="B111" s="405"/>
      <c r="C111" s="714" t="s">
        <v>175</v>
      </c>
      <c r="D111" s="689"/>
      <c r="E111" s="689"/>
      <c r="F111" s="689"/>
      <c r="G111" s="689"/>
      <c r="H111" s="689"/>
      <c r="I111" s="689"/>
      <c r="J111" s="689"/>
      <c r="K111" s="715"/>
      <c r="L111" s="202"/>
      <c r="M111" s="644" t="s">
        <v>175</v>
      </c>
      <c r="N111" s="645"/>
      <c r="O111" s="645"/>
      <c r="P111" s="645"/>
      <c r="Q111" s="645"/>
      <c r="R111" s="645"/>
      <c r="S111" s="645"/>
      <c r="T111" s="646"/>
    </row>
    <row r="112" spans="1:20" ht="16.5" customHeight="1">
      <c r="A112" s="233"/>
      <c r="B112" s="405"/>
      <c r="C112" s="641" t="s">
        <v>11</v>
      </c>
      <c r="D112" s="707" t="s">
        <v>12</v>
      </c>
      <c r="E112" s="717" t="s">
        <v>13</v>
      </c>
      <c r="F112" s="718"/>
      <c r="G112" s="641" t="s">
        <v>14</v>
      </c>
      <c r="H112" s="707" t="s">
        <v>15</v>
      </c>
      <c r="I112" s="707" t="s">
        <v>16</v>
      </c>
      <c r="J112" s="709" t="s">
        <v>17</v>
      </c>
      <c r="K112" s="710" t="s">
        <v>18</v>
      </c>
      <c r="L112" s="202"/>
      <c r="M112" s="641" t="s">
        <v>11</v>
      </c>
      <c r="N112" s="635" t="s">
        <v>12</v>
      </c>
      <c r="O112" s="637" t="s">
        <v>13</v>
      </c>
      <c r="P112" s="638"/>
      <c r="Q112" s="641" t="s">
        <v>14</v>
      </c>
      <c r="R112" s="635" t="s">
        <v>15</v>
      </c>
      <c r="S112" s="635" t="s">
        <v>16</v>
      </c>
      <c r="T112" s="643" t="s">
        <v>17</v>
      </c>
    </row>
    <row r="113" spans="1:20" ht="16.5" customHeight="1">
      <c r="A113" s="233"/>
      <c r="B113" s="405"/>
      <c r="C113" s="716"/>
      <c r="D113" s="708"/>
      <c r="E113" s="154" t="s">
        <v>19</v>
      </c>
      <c r="F113" s="154" t="s">
        <v>20</v>
      </c>
      <c r="G113" s="716"/>
      <c r="H113" s="708"/>
      <c r="I113" s="708"/>
      <c r="J113" s="708"/>
      <c r="K113" s="711"/>
      <c r="L113" s="202"/>
      <c r="M113" s="642"/>
      <c r="N113" s="636"/>
      <c r="O113" s="154" t="s">
        <v>19</v>
      </c>
      <c r="P113" s="154" t="s">
        <v>20</v>
      </c>
      <c r="Q113" s="642"/>
      <c r="R113" s="636"/>
      <c r="S113" s="636"/>
      <c r="T113" s="636"/>
    </row>
    <row r="114" spans="1:20" ht="16.5" customHeight="1">
      <c r="A114" s="233"/>
      <c r="B114" s="405"/>
      <c r="C114" s="159">
        <v>1</v>
      </c>
      <c r="D114" s="159" t="s">
        <v>126</v>
      </c>
      <c r="E114" s="159" t="s">
        <v>21</v>
      </c>
      <c r="F114" s="159"/>
      <c r="G114" s="159" t="s">
        <v>127</v>
      </c>
      <c r="H114" s="159"/>
      <c r="I114" s="159"/>
      <c r="J114" s="159"/>
      <c r="K114" s="411"/>
      <c r="L114" s="202"/>
      <c r="M114" s="159">
        <v>1</v>
      </c>
      <c r="N114" s="159">
        <v>20</v>
      </c>
      <c r="O114" s="159" t="s">
        <v>21</v>
      </c>
      <c r="P114" s="159"/>
      <c r="Q114" s="159" t="s">
        <v>29</v>
      </c>
      <c r="R114" s="159"/>
      <c r="S114" s="159"/>
      <c r="T114" s="159"/>
    </row>
    <row r="115" spans="1:20" ht="27.75" customHeight="1">
      <c r="A115" s="233"/>
      <c r="B115" s="405"/>
      <c r="C115" s="412">
        <v>2</v>
      </c>
      <c r="D115" s="163" t="s">
        <v>176</v>
      </c>
      <c r="E115" s="163"/>
      <c r="F115" s="163" t="s">
        <v>21</v>
      </c>
      <c r="G115" s="155" t="s">
        <v>177</v>
      </c>
      <c r="H115" s="163" t="s">
        <v>32</v>
      </c>
      <c r="I115" s="164">
        <v>11</v>
      </c>
      <c r="J115" s="167"/>
      <c r="K115" s="420"/>
      <c r="L115" s="202"/>
      <c r="M115" s="178">
        <v>2</v>
      </c>
      <c r="N115" s="163" t="s">
        <v>178</v>
      </c>
      <c r="O115" s="163"/>
      <c r="P115" s="163" t="s">
        <v>21</v>
      </c>
      <c r="Q115" s="155" t="s">
        <v>179</v>
      </c>
      <c r="R115" s="163" t="s">
        <v>32</v>
      </c>
      <c r="S115" s="164">
        <v>11</v>
      </c>
      <c r="T115" s="167">
        <v>8389614</v>
      </c>
    </row>
    <row r="116" spans="1:20" ht="16.5" customHeight="1" thickBot="1">
      <c r="A116" s="233"/>
      <c r="B116" s="405"/>
      <c r="C116" s="629" t="s">
        <v>41</v>
      </c>
      <c r="D116" s="630"/>
      <c r="E116" s="630"/>
      <c r="F116" s="630"/>
      <c r="G116" s="630"/>
      <c r="H116" s="631"/>
      <c r="I116" s="161"/>
      <c r="J116" s="162"/>
      <c r="K116" s="414"/>
      <c r="L116" s="202"/>
      <c r="M116" s="629" t="s">
        <v>41</v>
      </c>
      <c r="N116" s="630"/>
      <c r="O116" s="630"/>
      <c r="P116" s="630"/>
      <c r="Q116" s="630"/>
      <c r="R116" s="631"/>
      <c r="S116" s="161"/>
      <c r="T116" s="162"/>
    </row>
    <row r="117" spans="1:20" ht="16.5" customHeight="1" thickBot="1">
      <c r="A117" s="233"/>
      <c r="B117" s="405"/>
      <c r="C117" s="632" t="s">
        <v>180</v>
      </c>
      <c r="D117" s="712"/>
      <c r="E117" s="712"/>
      <c r="F117" s="712"/>
      <c r="G117" s="712"/>
      <c r="H117" s="712"/>
      <c r="I117" s="712"/>
      <c r="J117" s="634"/>
      <c r="K117" s="415"/>
      <c r="L117" s="202"/>
      <c r="M117" s="632" t="s">
        <v>180</v>
      </c>
      <c r="N117" s="633"/>
      <c r="O117" s="633"/>
      <c r="P117" s="633"/>
      <c r="Q117" s="633"/>
      <c r="R117" s="633"/>
      <c r="S117" s="633"/>
      <c r="T117" s="634"/>
    </row>
    <row r="118" spans="1:20" ht="16.5" customHeight="1">
      <c r="A118" s="233"/>
      <c r="B118" s="405"/>
      <c r="C118" s="406"/>
      <c r="D118" s="406"/>
      <c r="E118" s="406"/>
      <c r="F118" s="406"/>
      <c r="G118" s="406"/>
      <c r="H118" s="406"/>
      <c r="I118" s="406"/>
      <c r="J118" s="406"/>
      <c r="K118" s="407"/>
      <c r="L118" s="202"/>
      <c r="M118" s="235"/>
      <c r="N118" s="235"/>
      <c r="O118" s="235"/>
      <c r="P118" s="235"/>
      <c r="Q118" s="235"/>
      <c r="R118" s="235"/>
      <c r="S118" s="235"/>
      <c r="T118" s="235"/>
    </row>
    <row r="119" spans="1:20" ht="16.5" customHeight="1">
      <c r="A119" s="233"/>
      <c r="B119" s="405"/>
      <c r="C119" s="406"/>
      <c r="D119" s="406"/>
      <c r="E119" s="406"/>
      <c r="F119" s="406"/>
      <c r="G119" s="406"/>
      <c r="H119" s="406"/>
      <c r="I119" s="406"/>
      <c r="J119" s="406"/>
      <c r="K119" s="407"/>
      <c r="L119" s="202"/>
      <c r="M119" s="235"/>
      <c r="N119" s="235"/>
      <c r="O119" s="235"/>
      <c r="P119" s="235"/>
      <c r="Q119" s="235"/>
      <c r="R119" s="235"/>
      <c r="S119" s="235"/>
      <c r="T119" s="235"/>
    </row>
    <row r="120" spans="1:20" ht="16.5" customHeight="1" thickBot="1">
      <c r="A120" s="242"/>
      <c r="B120" s="405"/>
      <c r="C120" s="448"/>
      <c r="D120" s="448"/>
      <c r="E120" s="448"/>
      <c r="F120" s="448"/>
      <c r="G120" s="448"/>
      <c r="H120" s="448"/>
      <c r="I120" s="449"/>
      <c r="J120" s="450"/>
      <c r="K120" s="417"/>
      <c r="L120" s="244"/>
      <c r="M120" s="203"/>
      <c r="N120" s="203"/>
      <c r="O120" s="203"/>
      <c r="P120" s="203"/>
      <c r="Q120" s="203"/>
      <c r="R120" s="203"/>
      <c r="S120" s="191"/>
      <c r="T120" s="192"/>
    </row>
    <row r="121" spans="1:20" ht="48" customHeight="1" thickBot="1">
      <c r="A121" s="233"/>
      <c r="B121" s="410">
        <v>4</v>
      </c>
      <c r="C121" s="647" t="s">
        <v>181</v>
      </c>
      <c r="D121" s="712"/>
      <c r="E121" s="712"/>
      <c r="F121" s="712"/>
      <c r="G121" s="712"/>
      <c r="H121" s="712"/>
      <c r="I121" s="712"/>
      <c r="J121" s="712"/>
      <c r="K121" s="713"/>
      <c r="L121" s="202"/>
      <c r="M121" s="647" t="s">
        <v>181</v>
      </c>
      <c r="N121" s="633"/>
      <c r="O121" s="633"/>
      <c r="P121" s="633"/>
      <c r="Q121" s="633"/>
      <c r="R121" s="633"/>
      <c r="S121" s="633"/>
      <c r="T121" s="633"/>
    </row>
    <row r="122" spans="1:20" ht="33" customHeight="1" thickBot="1">
      <c r="A122" s="233"/>
      <c r="B122" s="451"/>
      <c r="C122" s="714" t="s">
        <v>10</v>
      </c>
      <c r="D122" s="689"/>
      <c r="E122" s="689"/>
      <c r="F122" s="689"/>
      <c r="G122" s="689"/>
      <c r="H122" s="689"/>
      <c r="I122" s="689"/>
      <c r="J122" s="689"/>
      <c r="K122" s="715"/>
      <c r="L122" s="202"/>
      <c r="M122" s="644" t="s">
        <v>10</v>
      </c>
      <c r="N122" s="645"/>
      <c r="O122" s="645"/>
      <c r="P122" s="645"/>
      <c r="Q122" s="645"/>
      <c r="R122" s="645"/>
      <c r="S122" s="645"/>
      <c r="T122" s="646"/>
    </row>
    <row r="123" spans="1:20" ht="22.5" customHeight="1">
      <c r="A123" s="233"/>
      <c r="B123" s="451"/>
      <c r="C123" s="641" t="s">
        <v>11</v>
      </c>
      <c r="D123" s="707" t="s">
        <v>12</v>
      </c>
      <c r="E123" s="717" t="s">
        <v>13</v>
      </c>
      <c r="F123" s="718"/>
      <c r="G123" s="641" t="s">
        <v>14</v>
      </c>
      <c r="H123" s="707" t="s">
        <v>15</v>
      </c>
      <c r="I123" s="707" t="s">
        <v>16</v>
      </c>
      <c r="J123" s="709" t="s">
        <v>17</v>
      </c>
      <c r="K123" s="710" t="s">
        <v>18</v>
      </c>
      <c r="L123" s="202"/>
      <c r="M123" s="641" t="s">
        <v>11</v>
      </c>
      <c r="N123" s="635" t="s">
        <v>12</v>
      </c>
      <c r="O123" s="637" t="s">
        <v>13</v>
      </c>
      <c r="P123" s="638"/>
      <c r="Q123" s="641" t="s">
        <v>14</v>
      </c>
      <c r="R123" s="635" t="s">
        <v>15</v>
      </c>
      <c r="S123" s="635" t="s">
        <v>16</v>
      </c>
      <c r="T123" s="643" t="s">
        <v>17</v>
      </c>
    </row>
    <row r="124" spans="1:20" ht="12" customHeight="1">
      <c r="A124" s="233"/>
      <c r="B124" s="451"/>
      <c r="C124" s="716"/>
      <c r="D124" s="708"/>
      <c r="E124" s="154" t="s">
        <v>19</v>
      </c>
      <c r="F124" s="154" t="s">
        <v>20</v>
      </c>
      <c r="G124" s="716"/>
      <c r="H124" s="708"/>
      <c r="I124" s="708"/>
      <c r="J124" s="708"/>
      <c r="K124" s="711"/>
      <c r="L124" s="202"/>
      <c r="M124" s="642"/>
      <c r="N124" s="636"/>
      <c r="O124" s="154" t="s">
        <v>19</v>
      </c>
      <c r="P124" s="154" t="s">
        <v>20</v>
      </c>
      <c r="Q124" s="642"/>
      <c r="R124" s="636"/>
      <c r="S124" s="636"/>
      <c r="T124" s="636"/>
    </row>
    <row r="125" spans="1:20" ht="27" customHeight="1">
      <c r="A125" s="233"/>
      <c r="B125" s="451"/>
      <c r="C125" s="159">
        <v>1</v>
      </c>
      <c r="D125" s="159">
        <v>1</v>
      </c>
      <c r="E125" s="159" t="s">
        <v>21</v>
      </c>
      <c r="F125" s="159"/>
      <c r="G125" s="159" t="s">
        <v>54</v>
      </c>
      <c r="H125" s="159"/>
      <c r="I125" s="159"/>
      <c r="J125" s="159"/>
      <c r="K125" s="411"/>
      <c r="L125" s="202"/>
      <c r="M125" s="159">
        <v>1</v>
      </c>
      <c r="N125" s="159" t="s">
        <v>55</v>
      </c>
      <c r="O125" s="159" t="s">
        <v>21</v>
      </c>
      <c r="P125" s="159"/>
      <c r="Q125" s="159" t="s">
        <v>56</v>
      </c>
      <c r="R125" s="159"/>
      <c r="S125" s="159"/>
      <c r="T125" s="159"/>
    </row>
    <row r="126" spans="1:20" ht="27" customHeight="1">
      <c r="A126" s="233"/>
      <c r="B126" s="451"/>
      <c r="C126" s="270">
        <v>2</v>
      </c>
      <c r="D126" s="291">
        <v>1.1000000000000001</v>
      </c>
      <c r="E126" s="291"/>
      <c r="F126" s="291"/>
      <c r="G126" s="291" t="s">
        <v>57</v>
      </c>
      <c r="H126" s="291"/>
      <c r="I126" s="291"/>
      <c r="J126" s="291"/>
      <c r="K126" s="452"/>
      <c r="L126" s="202"/>
      <c r="M126" s="207"/>
      <c r="N126" s="159"/>
      <c r="O126" s="159"/>
      <c r="P126" s="159"/>
      <c r="Q126" s="159"/>
      <c r="R126" s="159"/>
      <c r="S126" s="159"/>
      <c r="T126" s="159"/>
    </row>
    <row r="127" spans="1:20" ht="19.5" customHeight="1">
      <c r="A127" s="233"/>
      <c r="B127" s="451"/>
      <c r="C127" s="412">
        <v>3</v>
      </c>
      <c r="D127" s="163" t="s">
        <v>62</v>
      </c>
      <c r="E127" s="163"/>
      <c r="F127" s="163" t="s">
        <v>21</v>
      </c>
      <c r="G127" s="155" t="s">
        <v>63</v>
      </c>
      <c r="H127" s="163" t="s">
        <v>25</v>
      </c>
      <c r="I127" s="164">
        <v>20.77</v>
      </c>
      <c r="J127" s="167"/>
      <c r="K127" s="420"/>
      <c r="L127" s="202"/>
      <c r="M127" s="178">
        <v>2</v>
      </c>
      <c r="N127" s="163" t="s">
        <v>62</v>
      </c>
      <c r="O127" s="163"/>
      <c r="P127" s="163" t="s">
        <v>21</v>
      </c>
      <c r="Q127" s="155" t="s">
        <v>63</v>
      </c>
      <c r="R127" s="163" t="s">
        <v>25</v>
      </c>
      <c r="S127" s="164">
        <v>20.77</v>
      </c>
      <c r="T127" s="167">
        <v>2824</v>
      </c>
    </row>
    <row r="128" spans="1:20" ht="23.25" customHeight="1">
      <c r="A128" s="233"/>
      <c r="B128" s="451"/>
      <c r="C128" s="629" t="s">
        <v>41</v>
      </c>
      <c r="D128" s="630"/>
      <c r="E128" s="630"/>
      <c r="F128" s="630"/>
      <c r="G128" s="630"/>
      <c r="H128" s="631"/>
      <c r="I128" s="161"/>
      <c r="J128" s="162"/>
      <c r="K128" s="414"/>
      <c r="L128" s="202"/>
      <c r="M128" s="629" t="s">
        <v>41</v>
      </c>
      <c r="N128" s="630"/>
      <c r="O128" s="630"/>
      <c r="P128" s="630"/>
      <c r="Q128" s="630"/>
      <c r="R128" s="631"/>
      <c r="S128" s="161"/>
      <c r="T128" s="162"/>
    </row>
    <row r="129" spans="1:20" ht="23.25" customHeight="1">
      <c r="A129" s="233"/>
      <c r="B129" s="451"/>
      <c r="C129" s="159">
        <v>4</v>
      </c>
      <c r="D129" s="159">
        <v>2.1</v>
      </c>
      <c r="E129" s="159" t="s">
        <v>21</v>
      </c>
      <c r="F129" s="159"/>
      <c r="G129" s="159" t="s">
        <v>65</v>
      </c>
      <c r="H129" s="159"/>
      <c r="I129" s="159"/>
      <c r="J129" s="159"/>
      <c r="K129" s="411"/>
      <c r="L129" s="202"/>
      <c r="M129" s="159">
        <v>3</v>
      </c>
      <c r="N129" s="159">
        <v>3</v>
      </c>
      <c r="O129" s="159" t="s">
        <v>21</v>
      </c>
      <c r="P129" s="159"/>
      <c r="Q129" s="159" t="s">
        <v>182</v>
      </c>
      <c r="R129" s="159"/>
      <c r="S129" s="159"/>
      <c r="T129" s="159"/>
    </row>
    <row r="130" spans="1:20" ht="23.25" customHeight="1">
      <c r="A130" s="233"/>
      <c r="B130" s="451"/>
      <c r="C130" s="431">
        <v>5</v>
      </c>
      <c r="D130" s="412" t="s">
        <v>71</v>
      </c>
      <c r="E130" s="412"/>
      <c r="F130" s="412" t="s">
        <v>21</v>
      </c>
      <c r="G130" s="155" t="s">
        <v>72</v>
      </c>
      <c r="H130" s="412" t="s">
        <v>73</v>
      </c>
      <c r="I130" s="438">
        <v>84.8</v>
      </c>
      <c r="J130" s="440"/>
      <c r="K130" s="435"/>
      <c r="L130" s="202"/>
      <c r="M130" s="275">
        <v>4</v>
      </c>
      <c r="N130" s="178" t="s">
        <v>71</v>
      </c>
      <c r="O130" s="178"/>
      <c r="P130" s="178" t="s">
        <v>21</v>
      </c>
      <c r="Q130" s="155" t="s">
        <v>72</v>
      </c>
      <c r="R130" s="178" t="s">
        <v>73</v>
      </c>
      <c r="S130" s="177">
        <v>84.8</v>
      </c>
      <c r="T130" s="180">
        <v>13594</v>
      </c>
    </row>
    <row r="131" spans="1:20" ht="25.5" customHeight="1">
      <c r="A131" s="233"/>
      <c r="B131" s="451"/>
      <c r="C131" s="431">
        <v>6</v>
      </c>
      <c r="D131" s="412" t="s">
        <v>79</v>
      </c>
      <c r="E131" s="412"/>
      <c r="F131" s="412" t="s">
        <v>21</v>
      </c>
      <c r="G131" s="432" t="s">
        <v>80</v>
      </c>
      <c r="H131" s="412" t="s">
        <v>73</v>
      </c>
      <c r="I131" s="438">
        <v>24.006</v>
      </c>
      <c r="J131" s="167"/>
      <c r="K131" s="435"/>
      <c r="L131" s="202"/>
      <c r="M131" s="275">
        <v>5</v>
      </c>
      <c r="N131" s="178" t="s">
        <v>79</v>
      </c>
      <c r="O131" s="178"/>
      <c r="P131" s="178" t="s">
        <v>21</v>
      </c>
      <c r="Q131" s="176" t="s">
        <v>80</v>
      </c>
      <c r="R131" s="178" t="s">
        <v>73</v>
      </c>
      <c r="S131" s="177">
        <v>24.006</v>
      </c>
      <c r="T131" s="167">
        <v>18247</v>
      </c>
    </row>
    <row r="132" spans="1:20" ht="23.25" customHeight="1">
      <c r="A132" s="233"/>
      <c r="B132" s="451"/>
      <c r="C132" s="639" t="s">
        <v>41</v>
      </c>
      <c r="D132" s="719"/>
      <c r="E132" s="719"/>
      <c r="F132" s="719"/>
      <c r="G132" s="719"/>
      <c r="H132" s="408"/>
      <c r="I132" s="175"/>
      <c r="J132" s="439"/>
      <c r="K132" s="437"/>
      <c r="L132" s="202"/>
      <c r="M132" s="639" t="s">
        <v>41</v>
      </c>
      <c r="N132" s="640"/>
      <c r="O132" s="640"/>
      <c r="P132" s="640"/>
      <c r="Q132" s="640"/>
      <c r="R132" s="153"/>
      <c r="S132" s="175"/>
      <c r="T132" s="179"/>
    </row>
    <row r="133" spans="1:20" ht="19.5" customHeight="1">
      <c r="A133" s="233"/>
      <c r="B133" s="451"/>
      <c r="C133" s="159">
        <v>7</v>
      </c>
      <c r="D133" s="159">
        <v>2.2000000000000002</v>
      </c>
      <c r="E133" s="159" t="s">
        <v>21</v>
      </c>
      <c r="F133" s="159"/>
      <c r="G133" s="159" t="s">
        <v>183</v>
      </c>
      <c r="H133" s="159"/>
      <c r="I133" s="159"/>
      <c r="J133" s="159"/>
      <c r="K133" s="411"/>
      <c r="L133" s="202"/>
      <c r="M133" s="159">
        <v>9</v>
      </c>
      <c r="N133" s="159"/>
      <c r="O133" s="159" t="s">
        <v>21</v>
      </c>
      <c r="P133" s="159"/>
      <c r="Q133" s="159" t="s">
        <v>22</v>
      </c>
      <c r="R133" s="159"/>
      <c r="S133" s="159"/>
      <c r="T133" s="159"/>
    </row>
    <row r="134" spans="1:20" ht="32.25" customHeight="1">
      <c r="A134" s="233"/>
      <c r="B134" s="451"/>
      <c r="C134" s="163">
        <v>8</v>
      </c>
      <c r="D134" s="163" t="s">
        <v>83</v>
      </c>
      <c r="E134" s="163"/>
      <c r="F134" s="163" t="s">
        <v>21</v>
      </c>
      <c r="G134" s="155" t="s">
        <v>84</v>
      </c>
      <c r="H134" s="163" t="s">
        <v>85</v>
      </c>
      <c r="I134" s="164">
        <v>11.209999999999999</v>
      </c>
      <c r="J134" s="167"/>
      <c r="K134" s="420"/>
      <c r="L134" s="202"/>
      <c r="M134" s="163">
        <v>10</v>
      </c>
      <c r="N134" s="163" t="s">
        <v>86</v>
      </c>
      <c r="O134" s="163"/>
      <c r="P134" s="163" t="s">
        <v>21</v>
      </c>
      <c r="Q134" s="155" t="s">
        <v>84</v>
      </c>
      <c r="R134" s="163" t="s">
        <v>88</v>
      </c>
      <c r="S134" s="164">
        <v>11.209999999999999</v>
      </c>
      <c r="T134" s="167">
        <v>20619</v>
      </c>
    </row>
    <row r="135" spans="1:20" ht="24" customHeight="1">
      <c r="A135" s="233"/>
      <c r="B135" s="451"/>
      <c r="C135" s="629" t="s">
        <v>41</v>
      </c>
      <c r="D135" s="630"/>
      <c r="E135" s="630"/>
      <c r="F135" s="630"/>
      <c r="G135" s="630"/>
      <c r="H135" s="631"/>
      <c r="I135" s="282"/>
      <c r="J135" s="282"/>
      <c r="K135" s="414"/>
      <c r="L135" s="202"/>
      <c r="M135" s="629" t="s">
        <v>41</v>
      </c>
      <c r="N135" s="630"/>
      <c r="O135" s="630"/>
      <c r="P135" s="630"/>
      <c r="Q135" s="630"/>
      <c r="R135" s="631"/>
      <c r="S135" s="282"/>
      <c r="T135" s="282"/>
    </row>
    <row r="136" spans="1:20" ht="48" customHeight="1">
      <c r="A136" s="233"/>
      <c r="B136" s="451"/>
      <c r="C136" s="159">
        <v>9</v>
      </c>
      <c r="D136" s="159">
        <v>2.2999999999999998</v>
      </c>
      <c r="E136" s="159" t="s">
        <v>21</v>
      </c>
      <c r="F136" s="159"/>
      <c r="G136" s="159" t="s">
        <v>89</v>
      </c>
      <c r="H136" s="159"/>
      <c r="I136" s="159"/>
      <c r="J136" s="159"/>
      <c r="K136" s="411"/>
      <c r="L136" s="202"/>
      <c r="M136" s="159">
        <v>11</v>
      </c>
      <c r="N136" s="159">
        <v>2.2999999999999998</v>
      </c>
      <c r="O136" s="159" t="s">
        <v>21</v>
      </c>
      <c r="P136" s="159"/>
      <c r="Q136" s="159" t="s">
        <v>89</v>
      </c>
      <c r="R136" s="159"/>
      <c r="S136" s="159"/>
      <c r="T136" s="159"/>
    </row>
    <row r="137" spans="1:20" ht="24" customHeight="1">
      <c r="A137" s="233"/>
      <c r="B137" s="451"/>
      <c r="C137" s="163">
        <v>10</v>
      </c>
      <c r="D137" s="183" t="s">
        <v>90</v>
      </c>
      <c r="E137" s="163"/>
      <c r="F137" s="163" t="s">
        <v>21</v>
      </c>
      <c r="G137" s="155" t="s">
        <v>91</v>
      </c>
      <c r="H137" s="163" t="s">
        <v>73</v>
      </c>
      <c r="I137" s="164">
        <v>97.59</v>
      </c>
      <c r="J137" s="167"/>
      <c r="K137" s="420"/>
      <c r="L137" s="202"/>
      <c r="M137" s="163">
        <v>12</v>
      </c>
      <c r="N137" s="183">
        <v>1.4</v>
      </c>
      <c r="O137" s="163"/>
      <c r="P137" s="163" t="s">
        <v>21</v>
      </c>
      <c r="Q137" s="155" t="s">
        <v>92</v>
      </c>
      <c r="R137" s="163" t="s">
        <v>73</v>
      </c>
      <c r="S137" s="164">
        <v>97.59</v>
      </c>
      <c r="T137" s="167">
        <v>5350</v>
      </c>
    </row>
    <row r="138" spans="1:20" ht="23.25" customHeight="1">
      <c r="A138" s="233"/>
      <c r="B138" s="451"/>
      <c r="C138" s="163">
        <v>11</v>
      </c>
      <c r="D138" s="183" t="s">
        <v>93</v>
      </c>
      <c r="E138" s="163"/>
      <c r="F138" s="163" t="s">
        <v>21</v>
      </c>
      <c r="G138" s="155" t="s">
        <v>94</v>
      </c>
      <c r="H138" s="163" t="s">
        <v>95</v>
      </c>
      <c r="I138" s="164">
        <v>2188.9437000000003</v>
      </c>
      <c r="J138" s="167"/>
      <c r="K138" s="420"/>
      <c r="L138" s="202"/>
      <c r="M138" s="163">
        <v>13</v>
      </c>
      <c r="N138" s="183">
        <v>1.2</v>
      </c>
      <c r="O138" s="163"/>
      <c r="P138" s="163" t="s">
        <v>21</v>
      </c>
      <c r="Q138" s="155" t="s">
        <v>96</v>
      </c>
      <c r="R138" s="163" t="s">
        <v>97</v>
      </c>
      <c r="S138" s="164">
        <v>2188.9437000000003</v>
      </c>
      <c r="T138" s="167">
        <v>1392</v>
      </c>
    </row>
    <row r="139" spans="1:20" ht="25.5" customHeight="1">
      <c r="A139" s="233"/>
      <c r="B139" s="451"/>
      <c r="C139" s="163">
        <v>12</v>
      </c>
      <c r="D139" s="183" t="s">
        <v>98</v>
      </c>
      <c r="E139" s="163"/>
      <c r="F139" s="163" t="s">
        <v>21</v>
      </c>
      <c r="G139" s="155" t="s">
        <v>99</v>
      </c>
      <c r="H139" s="163" t="s">
        <v>73</v>
      </c>
      <c r="I139" s="164">
        <v>97.59</v>
      </c>
      <c r="J139" s="167"/>
      <c r="K139" s="420"/>
      <c r="L139" s="202"/>
      <c r="M139" s="163">
        <v>14</v>
      </c>
      <c r="N139" s="183">
        <v>1.5</v>
      </c>
      <c r="O139" s="163"/>
      <c r="P139" s="163" t="s">
        <v>21</v>
      </c>
      <c r="Q139" s="155" t="s">
        <v>100</v>
      </c>
      <c r="R139" s="163" t="s">
        <v>73</v>
      </c>
      <c r="S139" s="164">
        <v>97.59</v>
      </c>
      <c r="T139" s="167">
        <v>3571</v>
      </c>
    </row>
    <row r="140" spans="1:20" ht="20.25" customHeight="1">
      <c r="A140" s="233"/>
      <c r="B140" s="451"/>
      <c r="C140" s="629" t="s">
        <v>41</v>
      </c>
      <c r="D140" s="630"/>
      <c r="E140" s="630"/>
      <c r="F140" s="630"/>
      <c r="G140" s="630"/>
      <c r="H140" s="631"/>
      <c r="I140" s="163"/>
      <c r="J140" s="163"/>
      <c r="K140" s="414"/>
      <c r="L140" s="202"/>
      <c r="M140" s="629" t="s">
        <v>41</v>
      </c>
      <c r="N140" s="630"/>
      <c r="O140" s="630"/>
      <c r="P140" s="630"/>
      <c r="Q140" s="630"/>
      <c r="R140" s="631"/>
      <c r="S140" s="163"/>
      <c r="T140" s="163"/>
    </row>
    <row r="141" spans="1:20" ht="23.25" customHeight="1">
      <c r="A141" s="233"/>
      <c r="B141" s="451"/>
      <c r="C141" s="418">
        <v>13</v>
      </c>
      <c r="D141" s="207">
        <v>2.6</v>
      </c>
      <c r="E141" s="207" t="s">
        <v>21</v>
      </c>
      <c r="F141" s="207"/>
      <c r="G141" s="207" t="s">
        <v>101</v>
      </c>
      <c r="H141" s="207"/>
      <c r="I141" s="207"/>
      <c r="J141" s="207"/>
      <c r="K141" s="419"/>
      <c r="L141" s="202"/>
      <c r="M141" s="259">
        <v>15</v>
      </c>
      <c r="N141" s="207">
        <v>2.6</v>
      </c>
      <c r="O141" s="207" t="s">
        <v>21</v>
      </c>
      <c r="P141" s="207"/>
      <c r="Q141" s="207" t="s">
        <v>101</v>
      </c>
      <c r="R141" s="207"/>
      <c r="S141" s="207"/>
      <c r="T141" s="207"/>
    </row>
    <row r="142" spans="1:20" ht="21.75" customHeight="1">
      <c r="A142" s="233"/>
      <c r="B142" s="451"/>
      <c r="C142" s="431">
        <v>14</v>
      </c>
      <c r="D142" s="183" t="s">
        <v>102</v>
      </c>
      <c r="E142" s="412"/>
      <c r="F142" s="412" t="s">
        <v>21</v>
      </c>
      <c r="G142" s="432" t="s">
        <v>103</v>
      </c>
      <c r="H142" s="412" t="s">
        <v>25</v>
      </c>
      <c r="I142" s="438">
        <v>138.41</v>
      </c>
      <c r="J142" s="440"/>
      <c r="K142" s="435"/>
      <c r="L142" s="202"/>
      <c r="M142" s="275">
        <v>16</v>
      </c>
      <c r="N142" s="183" t="s">
        <v>102</v>
      </c>
      <c r="O142" s="178"/>
      <c r="P142" s="178" t="s">
        <v>21</v>
      </c>
      <c r="Q142" s="176" t="s">
        <v>103</v>
      </c>
      <c r="R142" s="178" t="s">
        <v>25</v>
      </c>
      <c r="S142" s="177">
        <v>138.41</v>
      </c>
      <c r="T142" s="180">
        <v>55381</v>
      </c>
    </row>
    <row r="143" spans="1:20" ht="19.5" customHeight="1">
      <c r="A143" s="233"/>
      <c r="B143" s="451"/>
      <c r="C143" s="629" t="s">
        <v>41</v>
      </c>
      <c r="D143" s="630"/>
      <c r="E143" s="630"/>
      <c r="F143" s="630"/>
      <c r="G143" s="630"/>
      <c r="H143" s="631"/>
      <c r="I143" s="163"/>
      <c r="J143" s="163"/>
      <c r="K143" s="414"/>
      <c r="L143" s="202"/>
      <c r="M143" s="629" t="s">
        <v>41</v>
      </c>
      <c r="N143" s="630"/>
      <c r="O143" s="630"/>
      <c r="P143" s="630"/>
      <c r="Q143" s="630"/>
      <c r="R143" s="631"/>
      <c r="S143" s="163"/>
      <c r="T143" s="163"/>
    </row>
    <row r="144" spans="1:20" ht="23.25" customHeight="1">
      <c r="A144" s="233"/>
      <c r="B144" s="451"/>
      <c r="C144" s="418">
        <v>15</v>
      </c>
      <c r="D144" s="207" t="s">
        <v>105</v>
      </c>
      <c r="E144" s="207" t="s">
        <v>21</v>
      </c>
      <c r="F144" s="207"/>
      <c r="G144" s="207" t="s">
        <v>106</v>
      </c>
      <c r="H144" s="207"/>
      <c r="I144" s="207"/>
      <c r="J144" s="207"/>
      <c r="K144" s="419"/>
      <c r="L144" s="202"/>
      <c r="M144" s="259">
        <v>17</v>
      </c>
      <c r="N144" s="207">
        <v>5</v>
      </c>
      <c r="O144" s="207" t="s">
        <v>21</v>
      </c>
      <c r="P144" s="207"/>
      <c r="Q144" s="207" t="s">
        <v>184</v>
      </c>
      <c r="R144" s="207"/>
      <c r="S144" s="207"/>
      <c r="T144" s="207"/>
    </row>
    <row r="145" spans="1:20" ht="36.75" customHeight="1">
      <c r="A145" s="233"/>
      <c r="B145" s="405"/>
      <c r="C145" s="163">
        <v>16</v>
      </c>
      <c r="D145" s="183" t="s">
        <v>185</v>
      </c>
      <c r="E145" s="163"/>
      <c r="F145" s="163" t="s">
        <v>21</v>
      </c>
      <c r="G145" s="155" t="s">
        <v>186</v>
      </c>
      <c r="H145" s="163" t="s">
        <v>73</v>
      </c>
      <c r="I145" s="164">
        <v>0.52</v>
      </c>
      <c r="J145" s="167"/>
      <c r="K145" s="420"/>
      <c r="L145" s="202"/>
      <c r="M145" s="163">
        <v>18</v>
      </c>
      <c r="N145" s="183">
        <v>5.0999999999999996</v>
      </c>
      <c r="O145" s="163"/>
      <c r="P145" s="163" t="s">
        <v>21</v>
      </c>
      <c r="Q145" s="155" t="s">
        <v>187</v>
      </c>
      <c r="R145" s="163" t="s">
        <v>73</v>
      </c>
      <c r="S145" s="164">
        <v>0.52</v>
      </c>
      <c r="T145" s="167">
        <v>400164</v>
      </c>
    </row>
    <row r="146" spans="1:20" ht="18" customHeight="1">
      <c r="A146" s="233"/>
      <c r="B146" s="405"/>
      <c r="C146" s="163">
        <v>17</v>
      </c>
      <c r="D146" s="183" t="s">
        <v>108</v>
      </c>
      <c r="E146" s="163"/>
      <c r="F146" s="163" t="s">
        <v>21</v>
      </c>
      <c r="G146" s="155" t="s">
        <v>109</v>
      </c>
      <c r="H146" s="163" t="s">
        <v>73</v>
      </c>
      <c r="I146" s="164">
        <v>42.67</v>
      </c>
      <c r="J146" s="167"/>
      <c r="K146" s="420"/>
      <c r="L146" s="202"/>
      <c r="M146" s="163">
        <v>19</v>
      </c>
      <c r="N146" s="183">
        <v>5.5</v>
      </c>
      <c r="O146" s="163"/>
      <c r="P146" s="163" t="s">
        <v>21</v>
      </c>
      <c r="Q146" s="155" t="s">
        <v>110</v>
      </c>
      <c r="R146" s="163" t="s">
        <v>73</v>
      </c>
      <c r="S146" s="164">
        <v>42.67</v>
      </c>
      <c r="T146" s="167">
        <v>535504</v>
      </c>
    </row>
    <row r="147" spans="1:20" ht="33" customHeight="1">
      <c r="A147" s="233"/>
      <c r="B147" s="405"/>
      <c r="C147" s="163">
        <v>18</v>
      </c>
      <c r="D147" s="183" t="s">
        <v>188</v>
      </c>
      <c r="E147" s="163"/>
      <c r="F147" s="163" t="s">
        <v>21</v>
      </c>
      <c r="G147" s="155" t="s">
        <v>189</v>
      </c>
      <c r="H147" s="163" t="s">
        <v>73</v>
      </c>
      <c r="I147" s="164">
        <v>5.6</v>
      </c>
      <c r="J147" s="167"/>
      <c r="K147" s="420"/>
      <c r="L147" s="202"/>
      <c r="M147" s="163">
        <v>20</v>
      </c>
      <c r="N147" s="183">
        <v>5.12</v>
      </c>
      <c r="O147" s="163"/>
      <c r="P147" s="163" t="s">
        <v>21</v>
      </c>
      <c r="Q147" s="155" t="s">
        <v>190</v>
      </c>
      <c r="R147" s="163" t="s">
        <v>73</v>
      </c>
      <c r="S147" s="164">
        <v>5.6</v>
      </c>
      <c r="T147" s="167">
        <v>634467</v>
      </c>
    </row>
    <row r="148" spans="1:20" ht="18" customHeight="1">
      <c r="A148" s="233"/>
      <c r="B148" s="405"/>
      <c r="C148" s="629" t="s">
        <v>41</v>
      </c>
      <c r="D148" s="630"/>
      <c r="E148" s="630"/>
      <c r="F148" s="630"/>
      <c r="G148" s="630"/>
      <c r="H148" s="631"/>
      <c r="I148" s="163"/>
      <c r="J148" s="163"/>
      <c r="K148" s="414"/>
      <c r="L148" s="202"/>
      <c r="M148" s="629" t="s">
        <v>41</v>
      </c>
      <c r="N148" s="630"/>
      <c r="O148" s="630"/>
      <c r="P148" s="630"/>
      <c r="Q148" s="630"/>
      <c r="R148" s="631"/>
      <c r="S148" s="163"/>
      <c r="T148" s="163"/>
    </row>
    <row r="149" spans="1:20" ht="16.5" customHeight="1">
      <c r="A149" s="233"/>
      <c r="B149" s="405"/>
      <c r="C149" s="418">
        <v>19</v>
      </c>
      <c r="D149" s="207">
        <v>3.3</v>
      </c>
      <c r="E149" s="207" t="s">
        <v>21</v>
      </c>
      <c r="F149" s="207"/>
      <c r="G149" s="207" t="s">
        <v>111</v>
      </c>
      <c r="H149" s="207"/>
      <c r="I149" s="207"/>
      <c r="J149" s="207"/>
      <c r="K149" s="419"/>
      <c r="L149" s="202"/>
      <c r="M149" s="259">
        <v>21</v>
      </c>
      <c r="N149" s="207">
        <v>3.3</v>
      </c>
      <c r="O149" s="207" t="s">
        <v>21</v>
      </c>
      <c r="P149" s="207"/>
      <c r="Q149" s="207" t="s">
        <v>191</v>
      </c>
      <c r="R149" s="207"/>
      <c r="S149" s="207"/>
      <c r="T149" s="207"/>
    </row>
    <row r="150" spans="1:20" ht="50.25" customHeight="1">
      <c r="A150" s="233"/>
      <c r="B150" s="405"/>
      <c r="C150" s="163">
        <v>20</v>
      </c>
      <c r="D150" s="183" t="s">
        <v>112</v>
      </c>
      <c r="E150" s="163"/>
      <c r="F150" s="163" t="s">
        <v>21</v>
      </c>
      <c r="G150" s="155" t="s">
        <v>113</v>
      </c>
      <c r="H150" s="163" t="s">
        <v>114</v>
      </c>
      <c r="I150" s="164">
        <v>5791.8</v>
      </c>
      <c r="J150" s="167"/>
      <c r="K150" s="420"/>
      <c r="L150" s="202"/>
      <c r="M150" s="163">
        <v>22</v>
      </c>
      <c r="N150" s="183" t="s">
        <v>112</v>
      </c>
      <c r="O150" s="163"/>
      <c r="P150" s="163" t="s">
        <v>21</v>
      </c>
      <c r="Q150" s="155" t="s">
        <v>113</v>
      </c>
      <c r="R150" s="163" t="s">
        <v>114</v>
      </c>
      <c r="S150" s="164">
        <v>5791.8</v>
      </c>
      <c r="T150" s="167">
        <v>5903</v>
      </c>
    </row>
    <row r="151" spans="1:20" ht="16.5" customHeight="1">
      <c r="A151" s="233"/>
      <c r="B151" s="405"/>
      <c r="C151" s="629" t="s">
        <v>41</v>
      </c>
      <c r="D151" s="630"/>
      <c r="E151" s="630"/>
      <c r="F151" s="630"/>
      <c r="G151" s="630"/>
      <c r="H151" s="631"/>
      <c r="I151" s="163"/>
      <c r="J151" s="163"/>
      <c r="K151" s="414"/>
      <c r="L151" s="202"/>
      <c r="M151" s="629" t="s">
        <v>41</v>
      </c>
      <c r="N151" s="630"/>
      <c r="O151" s="630"/>
      <c r="P151" s="630"/>
      <c r="Q151" s="630"/>
      <c r="R151" s="631"/>
      <c r="S151" s="163"/>
      <c r="T151" s="163"/>
    </row>
    <row r="152" spans="1:20" ht="16.5" customHeight="1">
      <c r="A152" s="233"/>
      <c r="B152" s="405"/>
      <c r="C152" s="418">
        <v>21</v>
      </c>
      <c r="D152" s="207">
        <v>4.3</v>
      </c>
      <c r="E152" s="207" t="s">
        <v>21</v>
      </c>
      <c r="F152" s="207"/>
      <c r="G152" s="207" t="s">
        <v>192</v>
      </c>
      <c r="H152" s="207"/>
      <c r="I152" s="207"/>
      <c r="J152" s="207"/>
      <c r="K152" s="419"/>
      <c r="L152" s="202"/>
      <c r="M152" s="297"/>
      <c r="N152" s="297"/>
      <c r="O152" s="297"/>
      <c r="P152" s="297"/>
      <c r="Q152" s="297"/>
      <c r="R152" s="298"/>
      <c r="S152" s="178"/>
      <c r="T152" s="178"/>
    </row>
    <row r="153" spans="1:20" ht="16.5" customHeight="1">
      <c r="A153" s="233"/>
      <c r="B153" s="405"/>
      <c r="C153" s="220">
        <v>22</v>
      </c>
      <c r="D153" s="183" t="s">
        <v>119</v>
      </c>
      <c r="E153" s="163"/>
      <c r="F153" s="163" t="s">
        <v>21</v>
      </c>
      <c r="G153" s="155" t="s">
        <v>120</v>
      </c>
      <c r="H153" s="163" t="s">
        <v>32</v>
      </c>
      <c r="I153" s="164">
        <v>1</v>
      </c>
      <c r="J153" s="167"/>
      <c r="K153" s="420"/>
      <c r="L153" s="202"/>
      <c r="M153" s="297"/>
      <c r="N153" s="297"/>
      <c r="O153" s="297"/>
      <c r="P153" s="297"/>
      <c r="Q153" s="297"/>
      <c r="R153" s="298"/>
      <c r="S153" s="178"/>
      <c r="T153" s="178"/>
    </row>
    <row r="154" spans="1:20" ht="16.5" customHeight="1">
      <c r="A154" s="233"/>
      <c r="B154" s="405"/>
      <c r="C154" s="629" t="s">
        <v>41</v>
      </c>
      <c r="D154" s="630"/>
      <c r="E154" s="630"/>
      <c r="F154" s="630"/>
      <c r="G154" s="630"/>
      <c r="H154" s="631"/>
      <c r="I154" s="163"/>
      <c r="J154" s="163"/>
      <c r="K154" s="414"/>
      <c r="L154" s="202"/>
      <c r="M154" s="297"/>
      <c r="N154" s="297"/>
      <c r="O154" s="297"/>
      <c r="P154" s="297"/>
      <c r="Q154" s="297"/>
      <c r="R154" s="298"/>
      <c r="S154" s="178"/>
      <c r="T154" s="178"/>
    </row>
    <row r="155" spans="1:20" ht="16.5" customHeight="1">
      <c r="A155" s="233"/>
      <c r="B155" s="405"/>
      <c r="C155" s="418">
        <v>23</v>
      </c>
      <c r="D155" s="207">
        <v>4.4000000000000004</v>
      </c>
      <c r="E155" s="207" t="s">
        <v>21</v>
      </c>
      <c r="F155" s="207"/>
      <c r="G155" s="207" t="s">
        <v>121</v>
      </c>
      <c r="H155" s="207"/>
      <c r="I155" s="207"/>
      <c r="J155" s="207"/>
      <c r="K155" s="419"/>
      <c r="L155" s="202"/>
      <c r="M155" s="259">
        <v>21</v>
      </c>
      <c r="N155" s="207">
        <v>4.4000000000000004</v>
      </c>
      <c r="O155" s="207" t="s">
        <v>21</v>
      </c>
      <c r="P155" s="207"/>
      <c r="Q155" s="207" t="s">
        <v>121</v>
      </c>
      <c r="R155" s="207"/>
      <c r="S155" s="207"/>
      <c r="T155" s="207"/>
    </row>
    <row r="156" spans="1:20" ht="51" customHeight="1">
      <c r="A156" s="233"/>
      <c r="B156" s="405"/>
      <c r="C156" s="220">
        <v>24</v>
      </c>
      <c r="D156" s="183" t="s">
        <v>193</v>
      </c>
      <c r="E156" s="163"/>
      <c r="F156" s="163" t="s">
        <v>21</v>
      </c>
      <c r="G156" s="155" t="s">
        <v>194</v>
      </c>
      <c r="H156" s="163" t="s">
        <v>60</v>
      </c>
      <c r="I156" s="164">
        <v>16.07</v>
      </c>
      <c r="J156" s="167"/>
      <c r="K156" s="420"/>
      <c r="L156" s="202"/>
      <c r="M156" s="220">
        <v>22</v>
      </c>
      <c r="N156" s="183" t="s">
        <v>193</v>
      </c>
      <c r="O156" s="163"/>
      <c r="P156" s="163" t="s">
        <v>21</v>
      </c>
      <c r="Q156" s="155" t="s">
        <v>194</v>
      </c>
      <c r="R156" s="163" t="s">
        <v>60</v>
      </c>
      <c r="S156" s="164">
        <v>16.07</v>
      </c>
      <c r="T156" s="167">
        <v>13138</v>
      </c>
    </row>
    <row r="157" spans="1:20" ht="46.5" customHeight="1">
      <c r="A157" s="233"/>
      <c r="B157" s="405"/>
      <c r="C157" s="163">
        <v>25</v>
      </c>
      <c r="D157" s="183" t="s">
        <v>195</v>
      </c>
      <c r="E157" s="163"/>
      <c r="F157" s="163" t="s">
        <v>21</v>
      </c>
      <c r="G157" s="160" t="s">
        <v>196</v>
      </c>
      <c r="H157" s="163" t="s">
        <v>32</v>
      </c>
      <c r="I157" s="164">
        <v>11</v>
      </c>
      <c r="J157" s="167"/>
      <c r="K157" s="420"/>
      <c r="L157" s="202"/>
      <c r="M157" s="163">
        <v>23</v>
      </c>
      <c r="N157" s="183" t="s">
        <v>195</v>
      </c>
      <c r="O157" s="163"/>
      <c r="P157" s="163" t="s">
        <v>21</v>
      </c>
      <c r="Q157" s="160" t="s">
        <v>196</v>
      </c>
      <c r="R157" s="163" t="s">
        <v>32</v>
      </c>
      <c r="S157" s="164">
        <v>11</v>
      </c>
      <c r="T157" s="167">
        <v>76217</v>
      </c>
    </row>
    <row r="158" spans="1:20" ht="16.5" customHeight="1">
      <c r="A158" s="233"/>
      <c r="B158" s="405"/>
      <c r="C158" s="629" t="s">
        <v>41</v>
      </c>
      <c r="D158" s="630"/>
      <c r="E158" s="630"/>
      <c r="F158" s="630"/>
      <c r="G158" s="630"/>
      <c r="H158" s="631"/>
      <c r="I158" s="163"/>
      <c r="J158" s="163"/>
      <c r="K158" s="414"/>
      <c r="L158" s="202"/>
      <c r="M158" s="629" t="s">
        <v>41</v>
      </c>
      <c r="N158" s="630"/>
      <c r="O158" s="630"/>
      <c r="P158" s="630"/>
      <c r="Q158" s="630"/>
      <c r="R158" s="631"/>
      <c r="S158" s="163"/>
      <c r="T158" s="163"/>
    </row>
    <row r="159" spans="1:20" ht="16.5" customHeight="1">
      <c r="A159" s="233"/>
      <c r="B159" s="405"/>
      <c r="C159" s="418">
        <v>26</v>
      </c>
      <c r="D159" s="207" t="s">
        <v>126</v>
      </c>
      <c r="E159" s="207" t="s">
        <v>21</v>
      </c>
      <c r="F159" s="207"/>
      <c r="G159" s="207" t="s">
        <v>133</v>
      </c>
      <c r="H159" s="207"/>
      <c r="I159" s="207"/>
      <c r="J159" s="207"/>
      <c r="K159" s="419"/>
      <c r="L159" s="202"/>
      <c r="M159" s="259">
        <v>26</v>
      </c>
      <c r="N159" s="207"/>
      <c r="O159" s="207" t="s">
        <v>21</v>
      </c>
      <c r="P159" s="207"/>
      <c r="Q159" s="207" t="s">
        <v>133</v>
      </c>
      <c r="R159" s="207"/>
      <c r="S159" s="207"/>
      <c r="T159" s="207"/>
    </row>
    <row r="160" spans="1:20" ht="30.75" customHeight="1">
      <c r="A160" s="233"/>
      <c r="B160" s="405"/>
      <c r="C160" s="220">
        <v>27</v>
      </c>
      <c r="D160" s="183" t="s">
        <v>197</v>
      </c>
      <c r="E160" s="163"/>
      <c r="F160" s="163" t="s">
        <v>21</v>
      </c>
      <c r="G160" s="155" t="s">
        <v>198</v>
      </c>
      <c r="H160" s="163" t="s">
        <v>32</v>
      </c>
      <c r="I160" s="164">
        <v>12</v>
      </c>
      <c r="J160" s="167"/>
      <c r="K160" s="420"/>
      <c r="L160" s="202"/>
      <c r="M160" s="220">
        <v>27</v>
      </c>
      <c r="N160" s="183" t="s">
        <v>197</v>
      </c>
      <c r="O160" s="163"/>
      <c r="P160" s="163" t="s">
        <v>21</v>
      </c>
      <c r="Q160" s="155" t="s">
        <v>198</v>
      </c>
      <c r="R160" s="163" t="s">
        <v>32</v>
      </c>
      <c r="S160" s="164">
        <v>12</v>
      </c>
      <c r="T160" s="167">
        <v>76217</v>
      </c>
    </row>
    <row r="161" spans="1:20" ht="16.5" customHeight="1">
      <c r="A161" s="233"/>
      <c r="B161" s="405"/>
      <c r="C161" s="629" t="s">
        <v>41</v>
      </c>
      <c r="D161" s="630"/>
      <c r="E161" s="630"/>
      <c r="F161" s="630"/>
      <c r="G161" s="630"/>
      <c r="H161" s="631"/>
      <c r="I161" s="163"/>
      <c r="J161" s="163"/>
      <c r="K161" s="414"/>
      <c r="L161" s="202"/>
      <c r="M161" s="629" t="s">
        <v>41</v>
      </c>
      <c r="N161" s="630"/>
      <c r="O161" s="630"/>
      <c r="P161" s="630"/>
      <c r="Q161" s="630"/>
      <c r="R161" s="631"/>
      <c r="S161" s="163"/>
      <c r="T161" s="163"/>
    </row>
    <row r="162" spans="1:20" ht="16.5" customHeight="1">
      <c r="A162" s="233"/>
      <c r="B162" s="405"/>
      <c r="C162" s="418">
        <v>28</v>
      </c>
      <c r="D162" s="207">
        <v>4.1900000000000004</v>
      </c>
      <c r="E162" s="207" t="s">
        <v>21</v>
      </c>
      <c r="F162" s="207"/>
      <c r="G162" s="207" t="s">
        <v>132</v>
      </c>
      <c r="H162" s="207"/>
      <c r="I162" s="207"/>
      <c r="J162" s="207"/>
      <c r="K162" s="419"/>
      <c r="L162" s="202"/>
      <c r="M162" s="297"/>
      <c r="N162" s="297"/>
      <c r="O162" s="297"/>
      <c r="P162" s="297"/>
      <c r="Q162" s="297"/>
      <c r="R162" s="298"/>
      <c r="S162" s="178"/>
      <c r="T162" s="178"/>
    </row>
    <row r="163" spans="1:20" ht="16.5" customHeight="1">
      <c r="A163" s="233"/>
      <c r="B163" s="405"/>
      <c r="C163" s="220">
        <v>29</v>
      </c>
      <c r="D163" s="183" t="s">
        <v>134</v>
      </c>
      <c r="E163" s="163"/>
      <c r="F163" s="163" t="s">
        <v>21</v>
      </c>
      <c r="G163" s="155" t="s">
        <v>135</v>
      </c>
      <c r="H163" s="163" t="s">
        <v>32</v>
      </c>
      <c r="I163" s="164">
        <v>5</v>
      </c>
      <c r="J163" s="167"/>
      <c r="K163" s="420"/>
      <c r="L163" s="202"/>
      <c r="M163" s="297"/>
      <c r="N163" s="297"/>
      <c r="O163" s="297"/>
      <c r="P163" s="297"/>
      <c r="Q163" s="297"/>
      <c r="R163" s="298"/>
      <c r="S163" s="178"/>
      <c r="T163" s="178"/>
    </row>
    <row r="164" spans="1:20" ht="16.5" customHeight="1">
      <c r="A164" s="233"/>
      <c r="B164" s="405"/>
      <c r="C164" s="163">
        <v>30</v>
      </c>
      <c r="D164" s="183" t="s">
        <v>138</v>
      </c>
      <c r="E164" s="163"/>
      <c r="F164" s="163" t="s">
        <v>21</v>
      </c>
      <c r="G164" s="160" t="s">
        <v>139</v>
      </c>
      <c r="H164" s="163" t="s">
        <v>32</v>
      </c>
      <c r="I164" s="164">
        <v>1</v>
      </c>
      <c r="J164" s="167"/>
      <c r="K164" s="420"/>
      <c r="L164" s="202"/>
      <c r="M164" s="297"/>
      <c r="N164" s="297"/>
      <c r="O164" s="297"/>
      <c r="P164" s="297"/>
      <c r="Q164" s="297"/>
      <c r="R164" s="298"/>
      <c r="S164" s="178"/>
      <c r="T164" s="178"/>
    </row>
    <row r="165" spans="1:20" ht="16.5" customHeight="1">
      <c r="A165" s="233"/>
      <c r="B165" s="405"/>
      <c r="C165" s="629" t="s">
        <v>41</v>
      </c>
      <c r="D165" s="630"/>
      <c r="E165" s="630"/>
      <c r="F165" s="630"/>
      <c r="G165" s="630"/>
      <c r="H165" s="631"/>
      <c r="I165" s="163"/>
      <c r="J165" s="163"/>
      <c r="K165" s="414"/>
      <c r="L165" s="202"/>
      <c r="M165" s="297"/>
      <c r="N165" s="297"/>
      <c r="O165" s="297"/>
      <c r="P165" s="297"/>
      <c r="Q165" s="297"/>
      <c r="R165" s="298"/>
      <c r="S165" s="178"/>
      <c r="T165" s="178"/>
    </row>
    <row r="166" spans="1:20" ht="16.5" customHeight="1">
      <c r="A166" s="233"/>
      <c r="B166" s="405"/>
      <c r="C166" s="418">
        <v>31</v>
      </c>
      <c r="D166" s="207">
        <v>5</v>
      </c>
      <c r="E166" s="207" t="s">
        <v>21</v>
      </c>
      <c r="F166" s="207"/>
      <c r="G166" s="207" t="s">
        <v>199</v>
      </c>
      <c r="H166" s="207"/>
      <c r="I166" s="207"/>
      <c r="J166" s="207"/>
      <c r="K166" s="419"/>
      <c r="L166" s="202"/>
      <c r="M166" s="259">
        <v>28</v>
      </c>
      <c r="N166" s="207">
        <v>12</v>
      </c>
      <c r="O166" s="207" t="s">
        <v>21</v>
      </c>
      <c r="P166" s="207"/>
      <c r="Q166" s="207" t="s">
        <v>199</v>
      </c>
      <c r="R166" s="207"/>
      <c r="S166" s="207"/>
      <c r="T166" s="207"/>
    </row>
    <row r="167" spans="1:20" ht="31.5" customHeight="1">
      <c r="A167" s="233"/>
      <c r="B167" s="405"/>
      <c r="C167" s="220">
        <v>32</v>
      </c>
      <c r="D167" s="183" t="s">
        <v>200</v>
      </c>
      <c r="E167" s="163"/>
      <c r="F167" s="163" t="s">
        <v>21</v>
      </c>
      <c r="G167" s="155" t="s">
        <v>201</v>
      </c>
      <c r="H167" s="163" t="s">
        <v>32</v>
      </c>
      <c r="I167" s="164">
        <v>6</v>
      </c>
      <c r="J167" s="167"/>
      <c r="K167" s="420"/>
      <c r="L167" s="202"/>
      <c r="M167" s="220">
        <v>29</v>
      </c>
      <c r="N167" s="183" t="s">
        <v>202</v>
      </c>
      <c r="O167" s="163"/>
      <c r="P167" s="163" t="s">
        <v>21</v>
      </c>
      <c r="Q167" s="155" t="s">
        <v>201</v>
      </c>
      <c r="R167" s="163" t="s">
        <v>32</v>
      </c>
      <c r="S167" s="164">
        <v>6</v>
      </c>
      <c r="T167" s="167">
        <v>1164824</v>
      </c>
    </row>
    <row r="168" spans="1:20" ht="16.5" customHeight="1">
      <c r="A168" s="233"/>
      <c r="B168" s="405"/>
      <c r="C168" s="629" t="s">
        <v>41</v>
      </c>
      <c r="D168" s="630"/>
      <c r="E168" s="630"/>
      <c r="F168" s="630"/>
      <c r="G168" s="630"/>
      <c r="H168" s="631"/>
      <c r="I168" s="163"/>
      <c r="J168" s="163"/>
      <c r="K168" s="414"/>
      <c r="L168" s="202"/>
      <c r="M168" s="629" t="s">
        <v>41</v>
      </c>
      <c r="N168" s="630"/>
      <c r="O168" s="630"/>
      <c r="P168" s="630"/>
      <c r="Q168" s="630"/>
      <c r="R168" s="631"/>
      <c r="S168" s="163"/>
      <c r="T168" s="163"/>
    </row>
    <row r="169" spans="1:20" ht="16.5" customHeight="1">
      <c r="A169" s="233"/>
      <c r="B169" s="405"/>
      <c r="C169" s="418">
        <v>33</v>
      </c>
      <c r="D169" s="207">
        <v>8</v>
      </c>
      <c r="E169" s="207" t="s">
        <v>21</v>
      </c>
      <c r="F169" s="207"/>
      <c r="G169" s="207" t="s">
        <v>29</v>
      </c>
      <c r="H169" s="207"/>
      <c r="I169" s="207"/>
      <c r="J169" s="207"/>
      <c r="K169" s="419"/>
      <c r="L169" s="202"/>
      <c r="M169" s="259">
        <v>30</v>
      </c>
      <c r="N169" s="207"/>
      <c r="O169" s="207" t="s">
        <v>21</v>
      </c>
      <c r="P169" s="207"/>
      <c r="Q169" s="207" t="s">
        <v>29</v>
      </c>
      <c r="R169" s="207"/>
      <c r="S169" s="207"/>
      <c r="T169" s="207"/>
    </row>
    <row r="170" spans="1:20" ht="28.5" customHeight="1">
      <c r="A170" s="233"/>
      <c r="B170" s="405"/>
      <c r="C170" s="220">
        <v>34</v>
      </c>
      <c r="D170" s="183" t="s">
        <v>142</v>
      </c>
      <c r="E170" s="163"/>
      <c r="F170" s="163" t="s">
        <v>21</v>
      </c>
      <c r="G170" s="155" t="s">
        <v>143</v>
      </c>
      <c r="H170" s="163" t="s">
        <v>32</v>
      </c>
      <c r="I170" s="164">
        <v>6</v>
      </c>
      <c r="J170" s="167"/>
      <c r="K170" s="420"/>
      <c r="L170" s="202"/>
      <c r="M170" s="220">
        <v>31</v>
      </c>
      <c r="N170" s="183" t="s">
        <v>144</v>
      </c>
      <c r="O170" s="163"/>
      <c r="P170" s="163" t="s">
        <v>21</v>
      </c>
      <c r="Q170" s="163" t="s">
        <v>145</v>
      </c>
      <c r="R170" s="163" t="s">
        <v>146</v>
      </c>
      <c r="S170" s="164">
        <v>6</v>
      </c>
      <c r="T170" s="167">
        <v>15733</v>
      </c>
    </row>
    <row r="171" spans="1:20" ht="32.25" customHeight="1">
      <c r="A171" s="233"/>
      <c r="B171" s="405"/>
      <c r="C171" s="220">
        <v>35</v>
      </c>
      <c r="D171" s="183">
        <v>8.6</v>
      </c>
      <c r="E171" s="163"/>
      <c r="F171" s="163" t="s">
        <v>21</v>
      </c>
      <c r="G171" s="155" t="s">
        <v>147</v>
      </c>
      <c r="H171" s="163" t="s">
        <v>32</v>
      </c>
      <c r="I171" s="164">
        <v>6</v>
      </c>
      <c r="J171" s="167"/>
      <c r="K171" s="420"/>
      <c r="L171" s="202"/>
      <c r="M171" s="220">
        <v>32</v>
      </c>
      <c r="N171" s="183">
        <v>20.6</v>
      </c>
      <c r="O171" s="163"/>
      <c r="P171" s="163" t="s">
        <v>21</v>
      </c>
      <c r="Q171" s="163" t="s">
        <v>148</v>
      </c>
      <c r="R171" s="163" t="s">
        <v>146</v>
      </c>
      <c r="S171" s="164">
        <v>6</v>
      </c>
      <c r="T171" s="167">
        <v>480677</v>
      </c>
    </row>
    <row r="172" spans="1:20" ht="49.5" customHeight="1">
      <c r="A172" s="233"/>
      <c r="B172" s="405"/>
      <c r="C172" s="220">
        <v>36</v>
      </c>
      <c r="D172" s="183">
        <v>8.5</v>
      </c>
      <c r="E172" s="163"/>
      <c r="F172" s="163" t="s">
        <v>21</v>
      </c>
      <c r="G172" s="155" t="s">
        <v>149</v>
      </c>
      <c r="H172" s="163" t="s">
        <v>32</v>
      </c>
      <c r="I172" s="164">
        <v>12</v>
      </c>
      <c r="J172" s="167"/>
      <c r="K172" s="420"/>
      <c r="L172" s="202"/>
      <c r="M172" s="220">
        <v>33</v>
      </c>
      <c r="N172" s="183">
        <v>8.5</v>
      </c>
      <c r="O172" s="163"/>
      <c r="P172" s="163" t="s">
        <v>21</v>
      </c>
      <c r="Q172" s="163" t="s">
        <v>149</v>
      </c>
      <c r="R172" s="163" t="s">
        <v>32</v>
      </c>
      <c r="S172" s="164">
        <v>12</v>
      </c>
      <c r="T172" s="167">
        <v>250853</v>
      </c>
    </row>
    <row r="173" spans="1:20" ht="16.5" customHeight="1" thickBot="1">
      <c r="A173" s="233"/>
      <c r="B173" s="405"/>
      <c r="C173" s="421" t="s">
        <v>41</v>
      </c>
      <c r="D173" s="453"/>
      <c r="E173" s="422"/>
      <c r="F173" s="422"/>
      <c r="G173" s="423"/>
      <c r="H173" s="423"/>
      <c r="I173" s="424"/>
      <c r="J173" s="425"/>
      <c r="K173" s="426"/>
      <c r="L173" s="202"/>
      <c r="M173" s="262" t="s">
        <v>41</v>
      </c>
      <c r="N173" s="233"/>
      <c r="O173" s="264"/>
      <c r="P173" s="264"/>
      <c r="Q173" s="168"/>
      <c r="R173" s="168"/>
      <c r="S173" s="169"/>
      <c r="T173" s="170"/>
    </row>
    <row r="174" spans="1:20" ht="16.5" customHeight="1" thickBot="1">
      <c r="A174" s="233"/>
      <c r="B174" s="405"/>
      <c r="C174" s="632" t="s">
        <v>42</v>
      </c>
      <c r="D174" s="712"/>
      <c r="E174" s="712"/>
      <c r="F174" s="712"/>
      <c r="G174" s="712"/>
      <c r="H174" s="712"/>
      <c r="I174" s="712"/>
      <c r="J174" s="634"/>
      <c r="K174" s="415"/>
      <c r="L174" s="202"/>
      <c r="M174" s="632" t="s">
        <v>42</v>
      </c>
      <c r="N174" s="633"/>
      <c r="O174" s="633"/>
      <c r="P174" s="633"/>
      <c r="Q174" s="633"/>
      <c r="R174" s="633"/>
      <c r="S174" s="633"/>
      <c r="T174" s="634"/>
    </row>
    <row r="175" spans="1:20" ht="16.5" customHeight="1">
      <c r="A175" s="233"/>
      <c r="B175" s="405"/>
      <c r="C175" s="454"/>
      <c r="D175" s="454"/>
      <c r="E175" s="454"/>
      <c r="F175" s="454"/>
      <c r="G175" s="454"/>
      <c r="H175" s="454"/>
      <c r="I175" s="454"/>
      <c r="J175" s="454"/>
      <c r="K175" s="455"/>
      <c r="L175" s="202"/>
      <c r="M175" s="299"/>
      <c r="N175" s="299"/>
      <c r="O175" s="299"/>
      <c r="P175" s="299"/>
      <c r="Q175" s="299"/>
      <c r="R175" s="299"/>
      <c r="S175" s="299"/>
      <c r="T175" s="299"/>
    </row>
    <row r="176" spans="1:20" ht="16.5" customHeight="1" thickBot="1">
      <c r="A176" s="233"/>
      <c r="B176" s="405"/>
      <c r="C176" s="714" t="s">
        <v>203</v>
      </c>
      <c r="D176" s="689"/>
      <c r="E176" s="689"/>
      <c r="F176" s="689"/>
      <c r="G176" s="689"/>
      <c r="H176" s="689"/>
      <c r="I176" s="689"/>
      <c r="J176" s="689"/>
      <c r="K176" s="715"/>
      <c r="L176" s="202"/>
      <c r="M176" s="644" t="s">
        <v>203</v>
      </c>
      <c r="N176" s="645"/>
      <c r="O176" s="645"/>
      <c r="P176" s="645"/>
      <c r="Q176" s="645"/>
      <c r="R176" s="645"/>
      <c r="S176" s="645"/>
      <c r="T176" s="646"/>
    </row>
    <row r="177" spans="1:20" ht="16.5" customHeight="1">
      <c r="A177" s="233"/>
      <c r="B177" s="405"/>
      <c r="C177" s="641" t="s">
        <v>11</v>
      </c>
      <c r="D177" s="707" t="s">
        <v>12</v>
      </c>
      <c r="E177" s="717" t="s">
        <v>13</v>
      </c>
      <c r="F177" s="718"/>
      <c r="G177" s="641" t="s">
        <v>14</v>
      </c>
      <c r="H177" s="707" t="s">
        <v>15</v>
      </c>
      <c r="I177" s="707" t="s">
        <v>16</v>
      </c>
      <c r="J177" s="709" t="s">
        <v>17</v>
      </c>
      <c r="K177" s="710" t="s">
        <v>18</v>
      </c>
      <c r="L177" s="202"/>
      <c r="M177" s="641" t="s">
        <v>11</v>
      </c>
      <c r="N177" s="635" t="s">
        <v>12</v>
      </c>
      <c r="O177" s="637" t="s">
        <v>13</v>
      </c>
      <c r="P177" s="638"/>
      <c r="Q177" s="641" t="s">
        <v>14</v>
      </c>
      <c r="R177" s="635" t="s">
        <v>15</v>
      </c>
      <c r="S177" s="635" t="s">
        <v>16</v>
      </c>
      <c r="T177" s="643" t="s">
        <v>17</v>
      </c>
    </row>
    <row r="178" spans="1:20" ht="16.5" customHeight="1">
      <c r="A178" s="233"/>
      <c r="B178" s="405"/>
      <c r="C178" s="716"/>
      <c r="D178" s="708"/>
      <c r="E178" s="154" t="s">
        <v>19</v>
      </c>
      <c r="F178" s="154" t="s">
        <v>20</v>
      </c>
      <c r="G178" s="716"/>
      <c r="H178" s="708"/>
      <c r="I178" s="708"/>
      <c r="J178" s="708"/>
      <c r="K178" s="711"/>
      <c r="L178" s="202"/>
      <c r="M178" s="642"/>
      <c r="N178" s="636"/>
      <c r="O178" s="154" t="s">
        <v>19</v>
      </c>
      <c r="P178" s="154" t="s">
        <v>20</v>
      </c>
      <c r="Q178" s="642"/>
      <c r="R178" s="636"/>
      <c r="S178" s="636"/>
      <c r="T178" s="636"/>
    </row>
    <row r="179" spans="1:20" ht="16.5" customHeight="1">
      <c r="A179" s="233"/>
      <c r="B179" s="405"/>
      <c r="C179" s="159">
        <v>1</v>
      </c>
      <c r="D179" s="159">
        <v>3</v>
      </c>
      <c r="E179" s="159" t="s">
        <v>21</v>
      </c>
      <c r="F179" s="159"/>
      <c r="G179" s="159" t="s">
        <v>150</v>
      </c>
      <c r="H179" s="159"/>
      <c r="I179" s="159"/>
      <c r="J179" s="159"/>
      <c r="K179" s="411"/>
      <c r="L179" s="202"/>
      <c r="M179" s="159">
        <v>1</v>
      </c>
      <c r="N179" s="159">
        <v>3</v>
      </c>
      <c r="O179" s="159" t="s">
        <v>21</v>
      </c>
      <c r="P179" s="159"/>
      <c r="Q179" s="159" t="s">
        <v>150</v>
      </c>
      <c r="R179" s="159"/>
      <c r="S179" s="159"/>
      <c r="T179" s="159"/>
    </row>
    <row r="180" spans="1:20" ht="31.5" customHeight="1">
      <c r="A180" s="233"/>
      <c r="B180" s="405"/>
      <c r="C180" s="301">
        <v>2</v>
      </c>
      <c r="D180" s="302" t="s">
        <v>157</v>
      </c>
      <c r="E180" s="302"/>
      <c r="F180" s="302"/>
      <c r="G180" s="193" t="s">
        <v>158</v>
      </c>
      <c r="H180" s="302"/>
      <c r="I180" s="194"/>
      <c r="J180" s="195"/>
      <c r="K180" s="456"/>
      <c r="L180" s="202"/>
      <c r="M180" s="301">
        <v>2</v>
      </c>
      <c r="N180" s="302" t="s">
        <v>157</v>
      </c>
      <c r="O180" s="302"/>
      <c r="P180" s="302"/>
      <c r="Q180" s="193" t="s">
        <v>158</v>
      </c>
      <c r="R180" s="302"/>
      <c r="S180" s="194"/>
      <c r="T180" s="195"/>
    </row>
    <row r="181" spans="1:20" ht="24.75" customHeight="1">
      <c r="A181" s="233"/>
      <c r="B181" s="405"/>
      <c r="C181" s="412">
        <v>3</v>
      </c>
      <c r="D181" s="163" t="s">
        <v>204</v>
      </c>
      <c r="E181" s="163"/>
      <c r="F181" s="163" t="s">
        <v>21</v>
      </c>
      <c r="G181" s="155" t="s">
        <v>205</v>
      </c>
      <c r="H181" s="163" t="s">
        <v>60</v>
      </c>
      <c r="I181" s="164">
        <v>16.07</v>
      </c>
      <c r="J181" s="167"/>
      <c r="K181" s="420"/>
      <c r="L181" s="202"/>
      <c r="M181" s="178">
        <v>3</v>
      </c>
      <c r="N181" s="163" t="s">
        <v>204</v>
      </c>
      <c r="O181" s="163"/>
      <c r="P181" s="163" t="s">
        <v>21</v>
      </c>
      <c r="Q181" s="155" t="s">
        <v>205</v>
      </c>
      <c r="R181" s="163" t="s">
        <v>60</v>
      </c>
      <c r="S181" s="164">
        <v>16.07</v>
      </c>
      <c r="T181" s="167">
        <v>435612</v>
      </c>
    </row>
    <row r="182" spans="1:20" ht="16.5" customHeight="1">
      <c r="A182" s="233"/>
      <c r="B182" s="405"/>
      <c r="C182" s="629" t="s">
        <v>41</v>
      </c>
      <c r="D182" s="630"/>
      <c r="E182" s="630"/>
      <c r="F182" s="630"/>
      <c r="G182" s="630"/>
      <c r="H182" s="631"/>
      <c r="I182" s="161"/>
      <c r="J182" s="162"/>
      <c r="K182" s="414"/>
      <c r="L182" s="202"/>
      <c r="M182" s="629" t="s">
        <v>41</v>
      </c>
      <c r="N182" s="630"/>
      <c r="O182" s="630"/>
      <c r="P182" s="630"/>
      <c r="Q182" s="630"/>
      <c r="R182" s="631"/>
      <c r="S182" s="161"/>
      <c r="T182" s="162"/>
    </row>
    <row r="183" spans="1:20" ht="21" customHeight="1">
      <c r="A183" s="233"/>
      <c r="B183" s="405"/>
      <c r="C183" s="207">
        <v>4</v>
      </c>
      <c r="D183" s="159" t="s">
        <v>161</v>
      </c>
      <c r="E183" s="159" t="s">
        <v>21</v>
      </c>
      <c r="F183" s="159"/>
      <c r="G183" s="197" t="s">
        <v>206</v>
      </c>
      <c r="H183" s="159"/>
      <c r="I183" s="188"/>
      <c r="J183" s="189"/>
      <c r="K183" s="447"/>
      <c r="L183" s="202"/>
      <c r="M183" s="207">
        <v>4</v>
      </c>
      <c r="N183" s="159" t="s">
        <v>161</v>
      </c>
      <c r="O183" s="159" t="s">
        <v>21</v>
      </c>
      <c r="P183" s="159"/>
      <c r="Q183" s="197" t="s">
        <v>206</v>
      </c>
      <c r="R183" s="159"/>
      <c r="S183" s="188"/>
      <c r="T183" s="189"/>
    </row>
    <row r="184" spans="1:20" ht="30" customHeight="1">
      <c r="A184" s="233"/>
      <c r="B184" s="405"/>
      <c r="C184" s="412">
        <v>5</v>
      </c>
      <c r="D184" s="163" t="s">
        <v>207</v>
      </c>
      <c r="E184" s="163"/>
      <c r="F184" s="163" t="s">
        <v>21</v>
      </c>
      <c r="G184" s="155" t="s">
        <v>208</v>
      </c>
      <c r="H184" s="163" t="s">
        <v>32</v>
      </c>
      <c r="I184" s="164">
        <v>11</v>
      </c>
      <c r="J184" s="167"/>
      <c r="K184" s="420"/>
      <c r="L184" s="202"/>
      <c r="M184" s="178">
        <v>5</v>
      </c>
      <c r="N184" s="163" t="s">
        <v>207</v>
      </c>
      <c r="O184" s="163"/>
      <c r="P184" s="163" t="s">
        <v>21</v>
      </c>
      <c r="Q184" s="155" t="s">
        <v>208</v>
      </c>
      <c r="R184" s="163" t="s">
        <v>32</v>
      </c>
      <c r="S184" s="164">
        <v>11</v>
      </c>
      <c r="T184" s="167">
        <v>2076008</v>
      </c>
    </row>
    <row r="185" spans="1:20" ht="16.5" customHeight="1">
      <c r="A185" s="233"/>
      <c r="B185" s="405"/>
      <c r="C185" s="629" t="s">
        <v>41</v>
      </c>
      <c r="D185" s="630"/>
      <c r="E185" s="630"/>
      <c r="F185" s="630"/>
      <c r="G185" s="630"/>
      <c r="H185" s="631"/>
      <c r="I185" s="161"/>
      <c r="J185" s="162"/>
      <c r="K185" s="414"/>
      <c r="L185" s="202"/>
      <c r="M185" s="629" t="s">
        <v>41</v>
      </c>
      <c r="N185" s="630"/>
      <c r="O185" s="630"/>
      <c r="P185" s="630"/>
      <c r="Q185" s="630"/>
      <c r="R185" s="631"/>
      <c r="S185" s="161"/>
      <c r="T185" s="162"/>
    </row>
    <row r="186" spans="1:20" ht="36.75" customHeight="1">
      <c r="A186" s="233"/>
      <c r="B186" s="405"/>
      <c r="C186" s="207">
        <v>6</v>
      </c>
      <c r="D186" s="159" t="s">
        <v>209</v>
      </c>
      <c r="E186" s="159" t="s">
        <v>21</v>
      </c>
      <c r="F186" s="159"/>
      <c r="G186" s="197" t="s">
        <v>210</v>
      </c>
      <c r="H186" s="159"/>
      <c r="I186" s="188"/>
      <c r="J186" s="189"/>
      <c r="K186" s="447"/>
      <c r="L186" s="202"/>
      <c r="M186" s="207">
        <v>6</v>
      </c>
      <c r="N186" s="159" t="s">
        <v>209</v>
      </c>
      <c r="O186" s="159" t="s">
        <v>21</v>
      </c>
      <c r="P186" s="159"/>
      <c r="Q186" s="197" t="s">
        <v>210</v>
      </c>
      <c r="R186" s="159"/>
      <c r="S186" s="188"/>
      <c r="T186" s="189"/>
    </row>
    <row r="187" spans="1:20" ht="25.5" customHeight="1">
      <c r="A187" s="233"/>
      <c r="B187" s="405"/>
      <c r="C187" s="412">
        <v>7</v>
      </c>
      <c r="D187" s="163" t="s">
        <v>211</v>
      </c>
      <c r="E187" s="163"/>
      <c r="F187" s="163" t="s">
        <v>21</v>
      </c>
      <c r="G187" s="155" t="s">
        <v>212</v>
      </c>
      <c r="H187" s="163" t="s">
        <v>32</v>
      </c>
      <c r="I187" s="164">
        <v>7</v>
      </c>
      <c r="J187" s="167"/>
      <c r="K187" s="420"/>
      <c r="L187" s="202"/>
      <c r="M187" s="178">
        <v>7</v>
      </c>
      <c r="N187" s="163" t="s">
        <v>211</v>
      </c>
      <c r="O187" s="163"/>
      <c r="P187" s="163" t="s">
        <v>21</v>
      </c>
      <c r="Q187" s="155" t="s">
        <v>212</v>
      </c>
      <c r="R187" s="163" t="s">
        <v>32</v>
      </c>
      <c r="S187" s="164">
        <v>7</v>
      </c>
      <c r="T187" s="167">
        <v>634880</v>
      </c>
    </row>
    <row r="188" spans="1:20" ht="16.5" customHeight="1">
      <c r="A188" s="233"/>
      <c r="B188" s="405"/>
      <c r="C188" s="629" t="s">
        <v>41</v>
      </c>
      <c r="D188" s="630"/>
      <c r="E188" s="630"/>
      <c r="F188" s="630"/>
      <c r="G188" s="630"/>
      <c r="H188" s="631"/>
      <c r="I188" s="161"/>
      <c r="J188" s="162"/>
      <c r="K188" s="414"/>
      <c r="L188" s="202"/>
      <c r="M188" s="629" t="s">
        <v>41</v>
      </c>
      <c r="N188" s="630"/>
      <c r="O188" s="630"/>
      <c r="P188" s="630"/>
      <c r="Q188" s="630"/>
      <c r="R188" s="631"/>
      <c r="S188" s="161"/>
      <c r="T188" s="162"/>
    </row>
    <row r="189" spans="1:20" ht="28.5" customHeight="1">
      <c r="A189" s="233"/>
      <c r="B189" s="405"/>
      <c r="C189" s="207">
        <v>8</v>
      </c>
      <c r="D189" s="159" t="s">
        <v>164</v>
      </c>
      <c r="E189" s="159" t="s">
        <v>21</v>
      </c>
      <c r="F189" s="159"/>
      <c r="G189" s="197" t="s">
        <v>165</v>
      </c>
      <c r="H189" s="159"/>
      <c r="I189" s="188"/>
      <c r="J189" s="189"/>
      <c r="K189" s="447"/>
      <c r="L189" s="202"/>
      <c r="M189" s="207">
        <v>8</v>
      </c>
      <c r="N189" s="159" t="s">
        <v>164</v>
      </c>
      <c r="O189" s="159" t="s">
        <v>21</v>
      </c>
      <c r="P189" s="159"/>
      <c r="Q189" s="197" t="s">
        <v>165</v>
      </c>
      <c r="R189" s="159"/>
      <c r="S189" s="188"/>
      <c r="T189" s="189"/>
    </row>
    <row r="190" spans="1:20" ht="31.5" customHeight="1">
      <c r="A190" s="233"/>
      <c r="B190" s="405"/>
      <c r="C190" s="412">
        <v>9</v>
      </c>
      <c r="D190" s="163" t="s">
        <v>213</v>
      </c>
      <c r="E190" s="163"/>
      <c r="F190" s="163" t="s">
        <v>21</v>
      </c>
      <c r="G190" s="155" t="s">
        <v>214</v>
      </c>
      <c r="H190" s="163" t="s">
        <v>32</v>
      </c>
      <c r="I190" s="164">
        <v>1</v>
      </c>
      <c r="J190" s="167"/>
      <c r="K190" s="420"/>
      <c r="L190" s="202"/>
      <c r="M190" s="178">
        <v>9</v>
      </c>
      <c r="N190" s="163" t="s">
        <v>213</v>
      </c>
      <c r="O190" s="163"/>
      <c r="P190" s="163" t="s">
        <v>21</v>
      </c>
      <c r="Q190" s="155" t="s">
        <v>214</v>
      </c>
      <c r="R190" s="163" t="s">
        <v>32</v>
      </c>
      <c r="S190" s="164">
        <v>1</v>
      </c>
      <c r="T190" s="167">
        <v>5296703</v>
      </c>
    </row>
    <row r="191" spans="1:20" ht="16.5" customHeight="1">
      <c r="A191" s="233"/>
      <c r="B191" s="405"/>
      <c r="C191" s="629" t="s">
        <v>41</v>
      </c>
      <c r="D191" s="630"/>
      <c r="E191" s="630"/>
      <c r="F191" s="630"/>
      <c r="G191" s="630"/>
      <c r="H191" s="631"/>
      <c r="I191" s="161"/>
      <c r="J191" s="162"/>
      <c r="K191" s="414"/>
      <c r="L191" s="202"/>
      <c r="M191" s="629" t="s">
        <v>41</v>
      </c>
      <c r="N191" s="630"/>
      <c r="O191" s="630"/>
      <c r="P191" s="630"/>
      <c r="Q191" s="630"/>
      <c r="R191" s="631"/>
      <c r="S191" s="161"/>
      <c r="T191" s="162"/>
    </row>
    <row r="192" spans="1:20" ht="30.75" customHeight="1">
      <c r="A192" s="233"/>
      <c r="B192" s="405"/>
      <c r="C192" s="207">
        <v>10</v>
      </c>
      <c r="D192" s="159" t="s">
        <v>215</v>
      </c>
      <c r="E192" s="159" t="s">
        <v>21</v>
      </c>
      <c r="F192" s="159"/>
      <c r="G192" s="197" t="s">
        <v>216</v>
      </c>
      <c r="H192" s="159" t="s">
        <v>32</v>
      </c>
      <c r="I192" s="188"/>
      <c r="J192" s="189"/>
      <c r="K192" s="447"/>
      <c r="L192" s="202"/>
      <c r="M192" s="207">
        <v>10</v>
      </c>
      <c r="N192" s="159" t="s">
        <v>215</v>
      </c>
      <c r="O192" s="159" t="s">
        <v>21</v>
      </c>
      <c r="P192" s="159"/>
      <c r="Q192" s="197" t="s">
        <v>216</v>
      </c>
      <c r="R192" s="159" t="s">
        <v>32</v>
      </c>
      <c r="S192" s="188"/>
      <c r="T192" s="189"/>
    </row>
    <row r="193" spans="1:20" ht="24.75" customHeight="1">
      <c r="A193" s="233"/>
      <c r="B193" s="405"/>
      <c r="C193" s="412">
        <v>11</v>
      </c>
      <c r="D193" s="163" t="s">
        <v>217</v>
      </c>
      <c r="E193" s="163"/>
      <c r="F193" s="163" t="s">
        <v>21</v>
      </c>
      <c r="G193" s="155" t="s">
        <v>218</v>
      </c>
      <c r="H193" s="163" t="s">
        <v>32</v>
      </c>
      <c r="I193" s="164">
        <v>6</v>
      </c>
      <c r="J193" s="167"/>
      <c r="K193" s="420"/>
      <c r="L193" s="202"/>
      <c r="M193" s="178">
        <v>11</v>
      </c>
      <c r="N193" s="163" t="s">
        <v>217</v>
      </c>
      <c r="O193" s="163"/>
      <c r="P193" s="163" t="s">
        <v>21</v>
      </c>
      <c r="Q193" s="155" t="s">
        <v>218</v>
      </c>
      <c r="R193" s="163" t="s">
        <v>32</v>
      </c>
      <c r="S193" s="164">
        <v>6</v>
      </c>
      <c r="T193" s="167">
        <v>3293886</v>
      </c>
    </row>
    <row r="194" spans="1:20" ht="16.5" customHeight="1">
      <c r="A194" s="233"/>
      <c r="B194" s="405"/>
      <c r="C194" s="629" t="s">
        <v>41</v>
      </c>
      <c r="D194" s="630"/>
      <c r="E194" s="630"/>
      <c r="F194" s="630"/>
      <c r="G194" s="630"/>
      <c r="H194" s="631"/>
      <c r="I194" s="161"/>
      <c r="J194" s="162"/>
      <c r="K194" s="414"/>
      <c r="L194" s="202"/>
      <c r="M194" s="629" t="s">
        <v>41</v>
      </c>
      <c r="N194" s="630"/>
      <c r="O194" s="630"/>
      <c r="P194" s="630"/>
      <c r="Q194" s="630"/>
      <c r="R194" s="631"/>
      <c r="S194" s="161"/>
      <c r="T194" s="162"/>
    </row>
    <row r="195" spans="1:20" ht="27.75" customHeight="1">
      <c r="A195" s="233"/>
      <c r="B195" s="405"/>
      <c r="C195" s="207">
        <v>12</v>
      </c>
      <c r="D195" s="159" t="s">
        <v>219</v>
      </c>
      <c r="E195" s="159" t="s">
        <v>21</v>
      </c>
      <c r="F195" s="159"/>
      <c r="G195" s="197" t="s">
        <v>220</v>
      </c>
      <c r="H195" s="159" t="s">
        <v>32</v>
      </c>
      <c r="I195" s="188"/>
      <c r="J195" s="189"/>
      <c r="K195" s="447"/>
      <c r="L195" s="202"/>
      <c r="M195" s="207">
        <v>12</v>
      </c>
      <c r="N195" s="159" t="s">
        <v>219</v>
      </c>
      <c r="O195" s="159" t="s">
        <v>21</v>
      </c>
      <c r="P195" s="159"/>
      <c r="Q195" s="197" t="s">
        <v>220</v>
      </c>
      <c r="R195" s="159" t="s">
        <v>32</v>
      </c>
      <c r="S195" s="188"/>
      <c r="T195" s="189"/>
    </row>
    <row r="196" spans="1:20" ht="32.25" customHeight="1">
      <c r="A196" s="233"/>
      <c r="B196" s="405"/>
      <c r="C196" s="412">
        <v>13</v>
      </c>
      <c r="D196" s="163" t="s">
        <v>221</v>
      </c>
      <c r="E196" s="163"/>
      <c r="F196" s="163" t="s">
        <v>21</v>
      </c>
      <c r="G196" s="155" t="s">
        <v>222</v>
      </c>
      <c r="H196" s="163" t="s">
        <v>32</v>
      </c>
      <c r="I196" s="164">
        <v>6</v>
      </c>
      <c r="J196" s="167"/>
      <c r="K196" s="420"/>
      <c r="L196" s="202"/>
      <c r="M196" s="178">
        <v>13</v>
      </c>
      <c r="N196" s="163" t="s">
        <v>221</v>
      </c>
      <c r="O196" s="163"/>
      <c r="P196" s="163" t="s">
        <v>21</v>
      </c>
      <c r="Q196" s="155" t="s">
        <v>222</v>
      </c>
      <c r="R196" s="163" t="s">
        <v>32</v>
      </c>
      <c r="S196" s="164">
        <v>6</v>
      </c>
      <c r="T196" s="167">
        <v>2810460</v>
      </c>
    </row>
    <row r="197" spans="1:20" ht="16.5" customHeight="1" thickBot="1">
      <c r="A197" s="233"/>
      <c r="B197" s="405"/>
      <c r="C197" s="629" t="s">
        <v>41</v>
      </c>
      <c r="D197" s="630"/>
      <c r="E197" s="630"/>
      <c r="F197" s="630"/>
      <c r="G197" s="630"/>
      <c r="H197" s="631"/>
      <c r="I197" s="161"/>
      <c r="J197" s="162"/>
      <c r="K197" s="414"/>
      <c r="L197" s="202"/>
      <c r="M197" s="629" t="s">
        <v>41</v>
      </c>
      <c r="N197" s="630"/>
      <c r="O197" s="630"/>
      <c r="P197" s="630"/>
      <c r="Q197" s="630"/>
      <c r="R197" s="631"/>
      <c r="S197" s="161"/>
      <c r="T197" s="162"/>
    </row>
    <row r="198" spans="1:20" ht="16.5" customHeight="1" thickBot="1">
      <c r="A198" s="233"/>
      <c r="B198" s="405"/>
      <c r="C198" s="632" t="s">
        <v>223</v>
      </c>
      <c r="D198" s="712"/>
      <c r="E198" s="712"/>
      <c r="F198" s="712"/>
      <c r="G198" s="712"/>
      <c r="H198" s="712"/>
      <c r="I198" s="712"/>
      <c r="J198" s="634"/>
      <c r="K198" s="415"/>
      <c r="L198" s="202"/>
      <c r="M198" s="632" t="s">
        <v>223</v>
      </c>
      <c r="N198" s="633"/>
      <c r="O198" s="633"/>
      <c r="P198" s="633"/>
      <c r="Q198" s="633"/>
      <c r="R198" s="633"/>
      <c r="S198" s="633"/>
      <c r="T198" s="634"/>
    </row>
    <row r="199" spans="1:20" ht="16.5" customHeight="1" thickBot="1">
      <c r="A199" s="233"/>
      <c r="B199" s="405"/>
      <c r="C199" s="416"/>
      <c r="D199" s="416"/>
      <c r="E199" s="416"/>
      <c r="F199" s="416"/>
      <c r="G199" s="416"/>
      <c r="H199" s="416"/>
      <c r="I199" s="416"/>
      <c r="J199" s="416"/>
      <c r="K199" s="417"/>
      <c r="L199" s="202"/>
      <c r="M199" s="257"/>
      <c r="N199" s="257"/>
      <c r="O199" s="257"/>
      <c r="P199" s="257"/>
      <c r="Q199" s="257"/>
      <c r="R199" s="257"/>
      <c r="S199" s="257"/>
      <c r="T199" s="257"/>
    </row>
    <row r="200" spans="1:20" ht="16.5" customHeight="1" thickBot="1">
      <c r="A200" s="233"/>
      <c r="B200" s="410">
        <v>5</v>
      </c>
      <c r="C200" s="647" t="s">
        <v>224</v>
      </c>
      <c r="D200" s="712"/>
      <c r="E200" s="712"/>
      <c r="F200" s="712"/>
      <c r="G200" s="712"/>
      <c r="H200" s="712"/>
      <c r="I200" s="712"/>
      <c r="J200" s="712"/>
      <c r="K200" s="713"/>
      <c r="L200" s="202"/>
      <c r="M200" s="647" t="s">
        <v>224</v>
      </c>
      <c r="N200" s="633"/>
      <c r="O200" s="633"/>
      <c r="P200" s="633"/>
      <c r="Q200" s="633"/>
      <c r="R200" s="633"/>
      <c r="S200" s="633"/>
      <c r="T200" s="633"/>
    </row>
    <row r="201" spans="1:20" ht="16.5" customHeight="1" thickBot="1">
      <c r="A201" s="233"/>
      <c r="B201" s="405"/>
      <c r="C201" s="714" t="s">
        <v>10</v>
      </c>
      <c r="D201" s="689"/>
      <c r="E201" s="689"/>
      <c r="F201" s="689"/>
      <c r="G201" s="689"/>
      <c r="H201" s="689"/>
      <c r="I201" s="689"/>
      <c r="J201" s="689"/>
      <c r="K201" s="715"/>
      <c r="L201" s="202"/>
      <c r="M201" s="644" t="s">
        <v>10</v>
      </c>
      <c r="N201" s="645"/>
      <c r="O201" s="645"/>
      <c r="P201" s="645"/>
      <c r="Q201" s="645"/>
      <c r="R201" s="645"/>
      <c r="S201" s="645"/>
      <c r="T201" s="646"/>
    </row>
    <row r="202" spans="1:20" ht="16.5" customHeight="1">
      <c r="A202" s="233"/>
      <c r="B202" s="405"/>
      <c r="C202" s="641" t="s">
        <v>11</v>
      </c>
      <c r="D202" s="707" t="s">
        <v>12</v>
      </c>
      <c r="E202" s="717" t="s">
        <v>13</v>
      </c>
      <c r="F202" s="718"/>
      <c r="G202" s="641" t="s">
        <v>14</v>
      </c>
      <c r="H202" s="707" t="s">
        <v>15</v>
      </c>
      <c r="I202" s="707" t="s">
        <v>16</v>
      </c>
      <c r="J202" s="709" t="s">
        <v>17</v>
      </c>
      <c r="K202" s="710" t="s">
        <v>18</v>
      </c>
      <c r="L202" s="202"/>
      <c r="M202" s="641" t="s">
        <v>11</v>
      </c>
      <c r="N202" s="635" t="s">
        <v>12</v>
      </c>
      <c r="O202" s="637" t="s">
        <v>13</v>
      </c>
      <c r="P202" s="638"/>
      <c r="Q202" s="641" t="s">
        <v>14</v>
      </c>
      <c r="R202" s="635" t="s">
        <v>15</v>
      </c>
      <c r="S202" s="635" t="s">
        <v>16</v>
      </c>
      <c r="T202" s="643" t="s">
        <v>17</v>
      </c>
    </row>
    <row r="203" spans="1:20" ht="16.5" customHeight="1">
      <c r="A203" s="233"/>
      <c r="B203" s="405"/>
      <c r="C203" s="716"/>
      <c r="D203" s="708"/>
      <c r="E203" s="154" t="s">
        <v>19</v>
      </c>
      <c r="F203" s="154" t="s">
        <v>20</v>
      </c>
      <c r="G203" s="716"/>
      <c r="H203" s="708"/>
      <c r="I203" s="708"/>
      <c r="J203" s="708"/>
      <c r="K203" s="711"/>
      <c r="L203" s="202"/>
      <c r="M203" s="642"/>
      <c r="N203" s="636"/>
      <c r="O203" s="154" t="s">
        <v>19</v>
      </c>
      <c r="P203" s="154" t="s">
        <v>20</v>
      </c>
      <c r="Q203" s="642"/>
      <c r="R203" s="636"/>
      <c r="S203" s="636"/>
      <c r="T203" s="636"/>
    </row>
    <row r="204" spans="1:20" ht="16.5" customHeight="1">
      <c r="A204" s="233"/>
      <c r="B204" s="405"/>
      <c r="C204" s="159">
        <v>1</v>
      </c>
      <c r="D204" s="159">
        <v>5</v>
      </c>
      <c r="E204" s="159" t="s">
        <v>21</v>
      </c>
      <c r="F204" s="159"/>
      <c r="G204" s="159" t="s">
        <v>199</v>
      </c>
      <c r="H204" s="159"/>
      <c r="I204" s="159"/>
      <c r="J204" s="159"/>
      <c r="K204" s="411"/>
      <c r="L204" s="202"/>
      <c r="M204" s="159">
        <v>1</v>
      </c>
      <c r="N204" s="159" t="s">
        <v>225</v>
      </c>
      <c r="O204" s="159" t="s">
        <v>21</v>
      </c>
      <c r="P204" s="159"/>
      <c r="Q204" s="159" t="s">
        <v>107</v>
      </c>
      <c r="R204" s="159"/>
      <c r="S204" s="159"/>
      <c r="T204" s="159"/>
    </row>
    <row r="205" spans="1:20" ht="31.5" customHeight="1">
      <c r="A205" s="233"/>
      <c r="B205" s="405"/>
      <c r="C205" s="412">
        <v>2</v>
      </c>
      <c r="D205" s="163" t="s">
        <v>200</v>
      </c>
      <c r="E205" s="163"/>
      <c r="F205" s="163" t="s">
        <v>21</v>
      </c>
      <c r="G205" s="155" t="s">
        <v>201</v>
      </c>
      <c r="H205" s="163" t="s">
        <v>32</v>
      </c>
      <c r="I205" s="164">
        <v>24</v>
      </c>
      <c r="J205" s="167"/>
      <c r="K205" s="420"/>
      <c r="L205" s="202"/>
      <c r="M205" s="178">
        <v>2</v>
      </c>
      <c r="N205" s="163" t="s">
        <v>202</v>
      </c>
      <c r="O205" s="163"/>
      <c r="P205" s="163" t="s">
        <v>21</v>
      </c>
      <c r="Q205" s="155" t="s">
        <v>201</v>
      </c>
      <c r="R205" s="163" t="s">
        <v>32</v>
      </c>
      <c r="S205" s="164">
        <v>24</v>
      </c>
      <c r="T205" s="167">
        <v>1164824</v>
      </c>
    </row>
    <row r="206" spans="1:20" ht="16.5" customHeight="1" thickBot="1">
      <c r="A206" s="233"/>
      <c r="B206" s="405"/>
      <c r="C206" s="629" t="s">
        <v>41</v>
      </c>
      <c r="D206" s="630"/>
      <c r="E206" s="630"/>
      <c r="F206" s="630"/>
      <c r="G206" s="630"/>
      <c r="H206" s="631"/>
      <c r="I206" s="161"/>
      <c r="J206" s="162"/>
      <c r="K206" s="414"/>
      <c r="L206" s="202"/>
      <c r="M206" s="629" t="s">
        <v>41</v>
      </c>
      <c r="N206" s="630"/>
      <c r="O206" s="630"/>
      <c r="P206" s="630"/>
      <c r="Q206" s="630"/>
      <c r="R206" s="631"/>
      <c r="S206" s="161"/>
      <c r="T206" s="162"/>
    </row>
    <row r="207" spans="1:20" ht="16.5" customHeight="1" thickBot="1">
      <c r="A207" s="233"/>
      <c r="B207" s="405"/>
      <c r="C207" s="632" t="s">
        <v>42</v>
      </c>
      <c r="D207" s="712"/>
      <c r="E207" s="712"/>
      <c r="F207" s="712"/>
      <c r="G207" s="712"/>
      <c r="H207" s="712"/>
      <c r="I207" s="712"/>
      <c r="J207" s="634"/>
      <c r="K207" s="415"/>
      <c r="L207" s="202"/>
      <c r="M207" s="632" t="s">
        <v>42</v>
      </c>
      <c r="N207" s="633"/>
      <c r="O207" s="633"/>
      <c r="P207" s="633"/>
      <c r="Q207" s="633"/>
      <c r="R207" s="633"/>
      <c r="S207" s="633"/>
      <c r="T207" s="634"/>
    </row>
    <row r="208" spans="1:20" ht="16.5" customHeight="1">
      <c r="A208" s="233"/>
      <c r="B208" s="405"/>
      <c r="C208" s="406"/>
      <c r="D208" s="406"/>
      <c r="E208" s="406"/>
      <c r="F208" s="406"/>
      <c r="G208" s="406"/>
      <c r="H208" s="406"/>
      <c r="I208" s="406"/>
      <c r="J208" s="406"/>
      <c r="K208" s="407"/>
      <c r="L208" s="202"/>
      <c r="M208" s="235"/>
      <c r="N208" s="235"/>
      <c r="O208" s="235"/>
      <c r="P208" s="235"/>
      <c r="Q208" s="235"/>
      <c r="R208" s="235"/>
      <c r="S208" s="235"/>
      <c r="T208" s="235"/>
    </row>
    <row r="209" spans="1:20" ht="16.5" customHeight="1" thickBot="1">
      <c r="A209" s="233"/>
      <c r="B209" s="405"/>
      <c r="C209" s="406"/>
      <c r="D209" s="406"/>
      <c r="E209" s="406"/>
      <c r="F209" s="406"/>
      <c r="G209" s="406"/>
      <c r="H209" s="406"/>
      <c r="I209" s="406"/>
      <c r="J209" s="406"/>
      <c r="K209" s="407"/>
      <c r="L209" s="202"/>
      <c r="M209" s="235"/>
      <c r="N209" s="235"/>
      <c r="O209" s="235"/>
      <c r="P209" s="235"/>
      <c r="Q209" s="235"/>
      <c r="R209" s="235"/>
      <c r="S209" s="235"/>
      <c r="T209" s="235"/>
    </row>
    <row r="210" spans="1:20" ht="45.75" customHeight="1" thickBot="1">
      <c r="A210" s="233"/>
      <c r="B210" s="410">
        <v>6</v>
      </c>
      <c r="C210" s="647" t="s">
        <v>226</v>
      </c>
      <c r="D210" s="712"/>
      <c r="E210" s="712"/>
      <c r="F210" s="712"/>
      <c r="G210" s="712"/>
      <c r="H210" s="712"/>
      <c r="I210" s="712"/>
      <c r="J210" s="712"/>
      <c r="K210" s="713"/>
      <c r="L210" s="202"/>
      <c r="M210" s="647" t="s">
        <v>226</v>
      </c>
      <c r="N210" s="633"/>
      <c r="O210" s="633"/>
      <c r="P210" s="633"/>
      <c r="Q210" s="633"/>
      <c r="R210" s="633"/>
      <c r="S210" s="633"/>
      <c r="T210" s="633"/>
    </row>
    <row r="211" spans="1:20" ht="16.5" customHeight="1" thickBot="1">
      <c r="A211" s="233"/>
      <c r="B211" s="405"/>
      <c r="C211" s="714" t="s">
        <v>10</v>
      </c>
      <c r="D211" s="689"/>
      <c r="E211" s="689"/>
      <c r="F211" s="689"/>
      <c r="G211" s="689"/>
      <c r="H211" s="689"/>
      <c r="I211" s="689"/>
      <c r="J211" s="689"/>
      <c r="K211" s="715"/>
      <c r="L211" s="202"/>
      <c r="M211" s="644" t="s">
        <v>10</v>
      </c>
      <c r="N211" s="645"/>
      <c r="O211" s="645"/>
      <c r="P211" s="645"/>
      <c r="Q211" s="645"/>
      <c r="R211" s="645"/>
      <c r="S211" s="645"/>
      <c r="T211" s="646"/>
    </row>
    <row r="212" spans="1:20" ht="18" customHeight="1">
      <c r="A212" s="233"/>
      <c r="B212" s="405"/>
      <c r="C212" s="641" t="s">
        <v>11</v>
      </c>
      <c r="D212" s="707" t="s">
        <v>12</v>
      </c>
      <c r="E212" s="717" t="s">
        <v>13</v>
      </c>
      <c r="F212" s="718"/>
      <c r="G212" s="641" t="s">
        <v>14</v>
      </c>
      <c r="H212" s="707" t="s">
        <v>15</v>
      </c>
      <c r="I212" s="707" t="s">
        <v>16</v>
      </c>
      <c r="J212" s="709" t="s">
        <v>17</v>
      </c>
      <c r="K212" s="710" t="s">
        <v>18</v>
      </c>
      <c r="L212" s="202"/>
      <c r="M212" s="641" t="s">
        <v>11</v>
      </c>
      <c r="N212" s="635" t="s">
        <v>12</v>
      </c>
      <c r="O212" s="637" t="s">
        <v>13</v>
      </c>
      <c r="P212" s="638"/>
      <c r="Q212" s="641" t="s">
        <v>14</v>
      </c>
      <c r="R212" s="635" t="s">
        <v>15</v>
      </c>
      <c r="S212" s="635" t="s">
        <v>16</v>
      </c>
      <c r="T212" s="643" t="s">
        <v>17</v>
      </c>
    </row>
    <row r="213" spans="1:20" ht="16.5" customHeight="1">
      <c r="A213" s="233"/>
      <c r="B213" s="405"/>
      <c r="C213" s="716"/>
      <c r="D213" s="708"/>
      <c r="E213" s="154" t="s">
        <v>19</v>
      </c>
      <c r="F213" s="154" t="s">
        <v>20</v>
      </c>
      <c r="G213" s="716"/>
      <c r="H213" s="708"/>
      <c r="I213" s="708"/>
      <c r="J213" s="708"/>
      <c r="K213" s="711"/>
      <c r="L213" s="202"/>
      <c r="M213" s="642"/>
      <c r="N213" s="636"/>
      <c r="O213" s="154" t="s">
        <v>19</v>
      </c>
      <c r="P213" s="154" t="s">
        <v>20</v>
      </c>
      <c r="Q213" s="642"/>
      <c r="R213" s="636"/>
      <c r="S213" s="636"/>
      <c r="T213" s="636"/>
    </row>
    <row r="214" spans="1:20" ht="16.5" customHeight="1">
      <c r="A214" s="233"/>
      <c r="B214" s="405"/>
      <c r="C214" s="159">
        <v>1</v>
      </c>
      <c r="D214" s="159">
        <v>1</v>
      </c>
      <c r="E214" s="159" t="s">
        <v>21</v>
      </c>
      <c r="F214" s="159"/>
      <c r="G214" s="159" t="s">
        <v>54</v>
      </c>
      <c r="H214" s="159"/>
      <c r="I214" s="159"/>
      <c r="J214" s="159"/>
      <c r="K214" s="411"/>
      <c r="L214" s="202"/>
      <c r="M214" s="159">
        <v>1</v>
      </c>
      <c r="N214" s="159" t="s">
        <v>55</v>
      </c>
      <c r="O214" s="159" t="s">
        <v>21</v>
      </c>
      <c r="P214" s="159"/>
      <c r="Q214" s="159" t="s">
        <v>56</v>
      </c>
      <c r="R214" s="159"/>
      <c r="S214" s="159"/>
      <c r="T214" s="159"/>
    </row>
    <row r="215" spans="1:20" ht="16.5" customHeight="1">
      <c r="A215" s="233"/>
      <c r="B215" s="405"/>
      <c r="C215" s="270">
        <v>2</v>
      </c>
      <c r="D215" s="291">
        <v>1.1000000000000001</v>
      </c>
      <c r="E215" s="291"/>
      <c r="F215" s="291"/>
      <c r="G215" s="184" t="s">
        <v>57</v>
      </c>
      <c r="H215" s="291"/>
      <c r="I215" s="291"/>
      <c r="J215" s="291"/>
      <c r="K215" s="452"/>
      <c r="L215" s="202"/>
      <c r="M215" s="207"/>
      <c r="N215" s="159"/>
      <c r="O215" s="159"/>
      <c r="P215" s="159"/>
      <c r="Q215" s="159"/>
      <c r="R215" s="159"/>
      <c r="S215" s="159"/>
      <c r="T215" s="159"/>
    </row>
    <row r="216" spans="1:20" ht="25.5" customHeight="1">
      <c r="A216" s="233"/>
      <c r="B216" s="405"/>
      <c r="C216" s="412">
        <v>3</v>
      </c>
      <c r="D216" s="163" t="s">
        <v>62</v>
      </c>
      <c r="E216" s="163"/>
      <c r="F216" s="163" t="s">
        <v>21</v>
      </c>
      <c r="G216" s="155" t="s">
        <v>63</v>
      </c>
      <c r="H216" s="163" t="s">
        <v>25</v>
      </c>
      <c r="I216" s="164">
        <v>48.62</v>
      </c>
      <c r="J216" s="167"/>
      <c r="K216" s="420"/>
      <c r="L216" s="202"/>
      <c r="M216" s="178">
        <v>2</v>
      </c>
      <c r="N216" s="163" t="s">
        <v>62</v>
      </c>
      <c r="O216" s="163"/>
      <c r="P216" s="163" t="s">
        <v>21</v>
      </c>
      <c r="Q216" s="155" t="s">
        <v>63</v>
      </c>
      <c r="R216" s="163" t="s">
        <v>25</v>
      </c>
      <c r="S216" s="164">
        <v>46.074000000000005</v>
      </c>
      <c r="T216" s="167">
        <v>2824</v>
      </c>
    </row>
    <row r="217" spans="1:20" ht="16.5" customHeight="1">
      <c r="A217" s="233"/>
      <c r="B217" s="405"/>
      <c r="C217" s="629" t="s">
        <v>41</v>
      </c>
      <c r="D217" s="630"/>
      <c r="E217" s="630"/>
      <c r="F217" s="630"/>
      <c r="G217" s="630"/>
      <c r="H217" s="631"/>
      <c r="I217" s="161"/>
      <c r="J217" s="162"/>
      <c r="K217" s="414"/>
      <c r="L217" s="202"/>
      <c r="M217" s="629" t="s">
        <v>41</v>
      </c>
      <c r="N217" s="630"/>
      <c r="O217" s="630"/>
      <c r="P217" s="630"/>
      <c r="Q217" s="630"/>
      <c r="R217" s="631"/>
      <c r="S217" s="161"/>
      <c r="T217" s="162"/>
    </row>
    <row r="218" spans="1:20" ht="16.5" customHeight="1">
      <c r="A218" s="233"/>
      <c r="B218" s="405"/>
      <c r="C218" s="159">
        <v>4</v>
      </c>
      <c r="D218" s="159">
        <v>2.1</v>
      </c>
      <c r="E218" s="159" t="s">
        <v>21</v>
      </c>
      <c r="F218" s="159"/>
      <c r="G218" s="159" t="s">
        <v>65</v>
      </c>
      <c r="H218" s="159"/>
      <c r="I218" s="159"/>
      <c r="J218" s="159"/>
      <c r="K218" s="411"/>
      <c r="L218" s="202"/>
      <c r="M218" s="159">
        <v>3</v>
      </c>
      <c r="N218" s="159" t="s">
        <v>66</v>
      </c>
      <c r="O218" s="159" t="s">
        <v>21</v>
      </c>
      <c r="P218" s="159"/>
      <c r="Q218" s="159" t="s">
        <v>227</v>
      </c>
      <c r="R218" s="159"/>
      <c r="S218" s="159"/>
      <c r="T218" s="159"/>
    </row>
    <row r="219" spans="1:20" ht="16.5" customHeight="1">
      <c r="A219" s="233"/>
      <c r="B219" s="405"/>
      <c r="C219" s="429">
        <v>5</v>
      </c>
      <c r="D219" s="270" t="s">
        <v>68</v>
      </c>
      <c r="E219" s="270"/>
      <c r="F219" s="270"/>
      <c r="G219" s="271" t="s">
        <v>69</v>
      </c>
      <c r="H219" s="270"/>
      <c r="I219" s="270"/>
      <c r="J219" s="270"/>
      <c r="K219" s="430"/>
      <c r="L219" s="202"/>
      <c r="M219" s="269">
        <v>4</v>
      </c>
      <c r="N219" s="270"/>
      <c r="O219" s="270"/>
      <c r="P219" s="270"/>
      <c r="Q219" s="271" t="s">
        <v>228</v>
      </c>
      <c r="R219" s="270"/>
      <c r="S219" s="270"/>
      <c r="T219" s="270"/>
    </row>
    <row r="220" spans="1:20" ht="16.5" customHeight="1">
      <c r="A220" s="233"/>
      <c r="B220" s="405"/>
      <c r="C220" s="431">
        <v>6</v>
      </c>
      <c r="D220" s="412" t="s">
        <v>71</v>
      </c>
      <c r="E220" s="412"/>
      <c r="F220" s="412" t="s">
        <v>21</v>
      </c>
      <c r="G220" s="155" t="s">
        <v>72</v>
      </c>
      <c r="H220" s="412" t="s">
        <v>73</v>
      </c>
      <c r="I220" s="438">
        <v>103.87</v>
      </c>
      <c r="J220" s="440"/>
      <c r="K220" s="435"/>
      <c r="L220" s="202"/>
      <c r="M220" s="275">
        <v>5</v>
      </c>
      <c r="N220" s="178">
        <v>4.0999999999999996</v>
      </c>
      <c r="O220" s="178"/>
      <c r="P220" s="178" t="s">
        <v>21</v>
      </c>
      <c r="Q220" s="155" t="s">
        <v>229</v>
      </c>
      <c r="R220" s="178" t="s">
        <v>73</v>
      </c>
      <c r="S220" s="177">
        <v>98.73</v>
      </c>
      <c r="T220" s="180">
        <v>19283</v>
      </c>
    </row>
    <row r="221" spans="1:20" ht="16.5" customHeight="1">
      <c r="A221" s="233"/>
      <c r="B221" s="405"/>
      <c r="C221" s="429">
        <v>7</v>
      </c>
      <c r="D221" s="270" t="s">
        <v>76</v>
      </c>
      <c r="E221" s="270"/>
      <c r="F221" s="270"/>
      <c r="G221" s="271" t="s">
        <v>77</v>
      </c>
      <c r="H221" s="270"/>
      <c r="I221" s="270"/>
      <c r="J221" s="270"/>
      <c r="K221" s="430"/>
      <c r="L221" s="202"/>
      <c r="M221" s="269">
        <v>6</v>
      </c>
      <c r="N221" s="270"/>
      <c r="O221" s="270"/>
      <c r="P221" s="270"/>
      <c r="Q221" s="271" t="s">
        <v>230</v>
      </c>
      <c r="R221" s="270"/>
      <c r="S221" s="270"/>
      <c r="T221" s="270"/>
    </row>
    <row r="222" spans="1:20" ht="30" customHeight="1">
      <c r="A222" s="233"/>
      <c r="B222" s="405"/>
      <c r="C222" s="431">
        <v>8</v>
      </c>
      <c r="D222" s="412" t="s">
        <v>79</v>
      </c>
      <c r="E222" s="412"/>
      <c r="F222" s="412" t="s">
        <v>21</v>
      </c>
      <c r="G222" s="432" t="s">
        <v>80</v>
      </c>
      <c r="H222" s="412" t="s">
        <v>73</v>
      </c>
      <c r="I222" s="438">
        <v>269.54000000000002</v>
      </c>
      <c r="J222" s="167"/>
      <c r="K222" s="435"/>
      <c r="L222" s="202"/>
      <c r="M222" s="275">
        <v>7</v>
      </c>
      <c r="N222" s="178">
        <v>4.5</v>
      </c>
      <c r="O222" s="178"/>
      <c r="P222" s="178" t="s">
        <v>21</v>
      </c>
      <c r="Q222" s="176" t="s">
        <v>231</v>
      </c>
      <c r="R222" s="178" t="s">
        <v>73</v>
      </c>
      <c r="S222" s="177">
        <v>401.33745000000005</v>
      </c>
      <c r="T222" s="167">
        <v>26764</v>
      </c>
    </row>
    <row r="223" spans="1:20" ht="16.5" customHeight="1">
      <c r="A223" s="233"/>
      <c r="B223" s="405"/>
      <c r="C223" s="639" t="s">
        <v>41</v>
      </c>
      <c r="D223" s="719"/>
      <c r="E223" s="719"/>
      <c r="F223" s="719"/>
      <c r="G223" s="719"/>
      <c r="H223" s="408"/>
      <c r="I223" s="175"/>
      <c r="J223" s="439"/>
      <c r="K223" s="437"/>
      <c r="L223" s="202"/>
      <c r="M223" s="639" t="s">
        <v>41</v>
      </c>
      <c r="N223" s="640"/>
      <c r="O223" s="640"/>
      <c r="P223" s="640"/>
      <c r="Q223" s="640"/>
      <c r="R223" s="153"/>
      <c r="S223" s="175"/>
      <c r="T223" s="179"/>
    </row>
    <row r="224" spans="1:20" ht="22.5" customHeight="1">
      <c r="A224" s="233"/>
      <c r="B224" s="405"/>
      <c r="C224" s="159">
        <v>9</v>
      </c>
      <c r="D224" s="159">
        <v>2.2000000000000002</v>
      </c>
      <c r="E224" s="159" t="s">
        <v>21</v>
      </c>
      <c r="F224" s="159"/>
      <c r="G224" s="159" t="s">
        <v>183</v>
      </c>
      <c r="H224" s="159"/>
      <c r="I224" s="159"/>
      <c r="J224" s="159"/>
      <c r="K224" s="411"/>
      <c r="L224" s="202"/>
      <c r="M224" s="159">
        <v>8</v>
      </c>
      <c r="N224" s="159"/>
      <c r="O224" s="159" t="s">
        <v>21</v>
      </c>
      <c r="P224" s="159"/>
      <c r="Q224" s="159" t="s">
        <v>22</v>
      </c>
      <c r="R224" s="159"/>
      <c r="S224" s="159"/>
      <c r="T224" s="159"/>
    </row>
    <row r="225" spans="1:20" ht="29.25" customHeight="1">
      <c r="A225" s="233"/>
      <c r="B225" s="405"/>
      <c r="C225" s="163">
        <v>10</v>
      </c>
      <c r="D225" s="163" t="s">
        <v>83</v>
      </c>
      <c r="E225" s="163"/>
      <c r="F225" s="163" t="s">
        <v>21</v>
      </c>
      <c r="G225" s="155" t="s">
        <v>84</v>
      </c>
      <c r="H225" s="163" t="s">
        <v>85</v>
      </c>
      <c r="I225" s="164">
        <v>14.59</v>
      </c>
      <c r="J225" s="167"/>
      <c r="K225" s="420"/>
      <c r="L225" s="202"/>
      <c r="M225" s="163">
        <v>9</v>
      </c>
      <c r="N225" s="163">
        <v>1.1100000000000001</v>
      </c>
      <c r="O225" s="163"/>
      <c r="P225" s="163" t="s">
        <v>21</v>
      </c>
      <c r="Q225" s="155" t="s">
        <v>232</v>
      </c>
      <c r="R225" s="163" t="s">
        <v>88</v>
      </c>
      <c r="S225" s="164">
        <v>13.8222</v>
      </c>
      <c r="T225" s="167">
        <v>54922</v>
      </c>
    </row>
    <row r="226" spans="1:20" ht="16.5" customHeight="1">
      <c r="A226" s="233"/>
      <c r="B226" s="405"/>
      <c r="C226" s="629" t="s">
        <v>41</v>
      </c>
      <c r="D226" s="630"/>
      <c r="E226" s="630"/>
      <c r="F226" s="630"/>
      <c r="G226" s="630"/>
      <c r="H226" s="631"/>
      <c r="I226" s="282"/>
      <c r="J226" s="282"/>
      <c r="K226" s="414"/>
      <c r="L226" s="202"/>
      <c r="M226" s="629" t="s">
        <v>41</v>
      </c>
      <c r="N226" s="630"/>
      <c r="O226" s="630"/>
      <c r="P226" s="630"/>
      <c r="Q226" s="630"/>
      <c r="R226" s="631"/>
      <c r="S226" s="282"/>
      <c r="T226" s="282"/>
    </row>
    <row r="227" spans="1:20" ht="16.5" customHeight="1">
      <c r="A227" s="233"/>
      <c r="B227" s="405"/>
      <c r="C227" s="159">
        <v>11</v>
      </c>
      <c r="D227" s="159">
        <v>2.2999999999999998</v>
      </c>
      <c r="E227" s="159" t="s">
        <v>21</v>
      </c>
      <c r="F227" s="159"/>
      <c r="G227" s="159" t="s">
        <v>89</v>
      </c>
      <c r="H227" s="159"/>
      <c r="I227" s="159"/>
      <c r="J227" s="159"/>
      <c r="K227" s="411"/>
      <c r="L227" s="202"/>
      <c r="M227" s="283"/>
      <c r="N227" s="160"/>
      <c r="O227" s="160"/>
      <c r="P227" s="160"/>
      <c r="Q227" s="160"/>
      <c r="R227" s="284"/>
      <c r="S227" s="282"/>
      <c r="T227" s="282"/>
    </row>
    <row r="228" spans="1:20" ht="16.5" customHeight="1">
      <c r="A228" s="233"/>
      <c r="B228" s="405"/>
      <c r="C228" s="163">
        <v>12</v>
      </c>
      <c r="D228" s="183" t="s">
        <v>90</v>
      </c>
      <c r="E228" s="163"/>
      <c r="F228" s="163" t="s">
        <v>21</v>
      </c>
      <c r="G228" s="155" t="s">
        <v>91</v>
      </c>
      <c r="H228" s="163" t="s">
        <v>73</v>
      </c>
      <c r="I228" s="164">
        <v>373.41</v>
      </c>
      <c r="J228" s="167"/>
      <c r="K228" s="420"/>
      <c r="L228" s="202"/>
      <c r="M228" s="283"/>
      <c r="N228" s="160"/>
      <c r="O228" s="160"/>
      <c r="P228" s="160"/>
      <c r="Q228" s="160"/>
      <c r="R228" s="284"/>
      <c r="S228" s="282"/>
      <c r="T228" s="282"/>
    </row>
    <row r="229" spans="1:20" ht="16.5" customHeight="1">
      <c r="A229" s="233"/>
      <c r="B229" s="405"/>
      <c r="C229" s="163">
        <v>13</v>
      </c>
      <c r="D229" s="183" t="s">
        <v>93</v>
      </c>
      <c r="E229" s="163"/>
      <c r="F229" s="163" t="s">
        <v>21</v>
      </c>
      <c r="G229" s="155" t="s">
        <v>94</v>
      </c>
      <c r="H229" s="163" t="s">
        <v>95</v>
      </c>
      <c r="I229" s="164">
        <v>8775.1350000000002</v>
      </c>
      <c r="J229" s="167"/>
      <c r="K229" s="420"/>
      <c r="L229" s="202"/>
      <c r="M229" s="283"/>
      <c r="N229" s="160"/>
      <c r="O229" s="160"/>
      <c r="P229" s="160"/>
      <c r="Q229" s="160"/>
      <c r="R229" s="284"/>
      <c r="S229" s="282"/>
      <c r="T229" s="282"/>
    </row>
    <row r="230" spans="1:20" ht="16.5" customHeight="1">
      <c r="A230" s="233"/>
      <c r="B230" s="405"/>
      <c r="C230" s="163">
        <v>14</v>
      </c>
      <c r="D230" s="183" t="s">
        <v>98</v>
      </c>
      <c r="E230" s="163"/>
      <c r="F230" s="163" t="s">
        <v>21</v>
      </c>
      <c r="G230" s="155" t="s">
        <v>99</v>
      </c>
      <c r="H230" s="163" t="s">
        <v>73</v>
      </c>
      <c r="I230" s="164">
        <v>373.41</v>
      </c>
      <c r="J230" s="167"/>
      <c r="K230" s="420"/>
      <c r="L230" s="202"/>
      <c r="M230" s="283"/>
      <c r="N230" s="160"/>
      <c r="O230" s="160"/>
      <c r="P230" s="160"/>
      <c r="Q230" s="160"/>
      <c r="R230" s="284"/>
      <c r="S230" s="282"/>
      <c r="T230" s="282"/>
    </row>
    <row r="231" spans="1:20" ht="16.5" customHeight="1">
      <c r="A231" s="233"/>
      <c r="B231" s="405"/>
      <c r="C231" s="629" t="s">
        <v>41</v>
      </c>
      <c r="D231" s="630"/>
      <c r="E231" s="630"/>
      <c r="F231" s="630"/>
      <c r="G231" s="630"/>
      <c r="H231" s="631"/>
      <c r="I231" s="163"/>
      <c r="J231" s="163"/>
      <c r="K231" s="414"/>
      <c r="L231" s="202"/>
      <c r="M231" s="283"/>
      <c r="N231" s="160"/>
      <c r="O231" s="160"/>
      <c r="P231" s="160"/>
      <c r="Q231" s="160"/>
      <c r="R231" s="284"/>
      <c r="S231" s="282"/>
      <c r="T231" s="282"/>
    </row>
    <row r="232" spans="1:20" ht="16.5" customHeight="1">
      <c r="A232" s="233"/>
      <c r="B232" s="405"/>
      <c r="C232" s="159">
        <v>15</v>
      </c>
      <c r="D232" s="159">
        <v>2.6</v>
      </c>
      <c r="E232" s="159" t="s">
        <v>21</v>
      </c>
      <c r="F232" s="159"/>
      <c r="G232" s="159" t="s">
        <v>101</v>
      </c>
      <c r="H232" s="159"/>
      <c r="I232" s="159"/>
      <c r="J232" s="159"/>
      <c r="K232" s="411"/>
      <c r="L232" s="202"/>
      <c r="M232" s="283"/>
      <c r="N232" s="160"/>
      <c r="O232" s="160"/>
      <c r="P232" s="160"/>
      <c r="Q232" s="160"/>
      <c r="R232" s="284"/>
      <c r="S232" s="282"/>
      <c r="T232" s="282"/>
    </row>
    <row r="233" spans="1:20" ht="16.5" customHeight="1">
      <c r="A233" s="233"/>
      <c r="B233" s="405"/>
      <c r="C233" s="163">
        <v>16</v>
      </c>
      <c r="D233" s="163" t="s">
        <v>102</v>
      </c>
      <c r="E233" s="163"/>
      <c r="F233" s="163" t="s">
        <v>21</v>
      </c>
      <c r="G233" s="155" t="s">
        <v>103</v>
      </c>
      <c r="H233" s="163" t="s">
        <v>25</v>
      </c>
      <c r="I233" s="164">
        <v>211.87</v>
      </c>
      <c r="J233" s="167"/>
      <c r="K233" s="420"/>
      <c r="L233" s="202"/>
      <c r="M233" s="283"/>
      <c r="N233" s="160"/>
      <c r="O233" s="160"/>
      <c r="P233" s="160"/>
      <c r="Q233" s="160"/>
      <c r="R233" s="284"/>
      <c r="S233" s="282"/>
      <c r="T233" s="282"/>
    </row>
    <row r="234" spans="1:20" ht="16.5" customHeight="1">
      <c r="A234" s="233"/>
      <c r="B234" s="405"/>
      <c r="C234" s="629" t="s">
        <v>41</v>
      </c>
      <c r="D234" s="630"/>
      <c r="E234" s="630"/>
      <c r="F234" s="630"/>
      <c r="G234" s="630"/>
      <c r="H234" s="631"/>
      <c r="I234" s="282"/>
      <c r="J234" s="282"/>
      <c r="K234" s="414"/>
      <c r="L234" s="202"/>
      <c r="M234" s="283"/>
      <c r="N234" s="160"/>
      <c r="O234" s="160"/>
      <c r="P234" s="160"/>
      <c r="Q234" s="160"/>
      <c r="R234" s="284"/>
      <c r="S234" s="282"/>
      <c r="T234" s="282"/>
    </row>
    <row r="235" spans="1:20" ht="33" customHeight="1">
      <c r="A235" s="233"/>
      <c r="B235" s="405"/>
      <c r="C235" s="159">
        <v>17</v>
      </c>
      <c r="D235" s="159">
        <v>2.2999999999999998</v>
      </c>
      <c r="E235" s="159" t="s">
        <v>21</v>
      </c>
      <c r="F235" s="159"/>
      <c r="G235" s="159" t="s">
        <v>106</v>
      </c>
      <c r="H235" s="159"/>
      <c r="I235" s="159"/>
      <c r="J235" s="159"/>
      <c r="K235" s="411"/>
      <c r="L235" s="202"/>
      <c r="M235" s="159">
        <v>10</v>
      </c>
      <c r="N235" s="159">
        <v>2.2999999999999998</v>
      </c>
      <c r="O235" s="159" t="s">
        <v>21</v>
      </c>
      <c r="P235" s="159"/>
      <c r="Q235" s="159" t="s">
        <v>89</v>
      </c>
      <c r="R235" s="159"/>
      <c r="S235" s="159"/>
      <c r="T235" s="159"/>
    </row>
    <row r="236" spans="1:20" ht="26.25" customHeight="1">
      <c r="A236" s="233"/>
      <c r="B236" s="405"/>
      <c r="C236" s="163">
        <v>18</v>
      </c>
      <c r="D236" s="183" t="s">
        <v>90</v>
      </c>
      <c r="E236" s="163"/>
      <c r="F236" s="163" t="s">
        <v>21</v>
      </c>
      <c r="G236" s="155" t="s">
        <v>186</v>
      </c>
      <c r="H236" s="163" t="s">
        <v>73</v>
      </c>
      <c r="I236" s="164">
        <v>2.4300000000000002</v>
      </c>
      <c r="J236" s="167"/>
      <c r="K236" s="420"/>
      <c r="L236" s="202"/>
      <c r="M236" s="163">
        <v>11</v>
      </c>
      <c r="N236" s="183">
        <v>1.4</v>
      </c>
      <c r="O236" s="163"/>
      <c r="P236" s="163" t="s">
        <v>21</v>
      </c>
      <c r="Q236" s="155" t="s">
        <v>92</v>
      </c>
      <c r="R236" s="163" t="s">
        <v>73</v>
      </c>
      <c r="S236" s="164">
        <v>500.06745000000006</v>
      </c>
      <c r="T236" s="167">
        <v>5350</v>
      </c>
    </row>
    <row r="237" spans="1:20" ht="27" customHeight="1">
      <c r="A237" s="233"/>
      <c r="B237" s="405"/>
      <c r="C237" s="163">
        <v>19</v>
      </c>
      <c r="D237" s="183" t="s">
        <v>93</v>
      </c>
      <c r="E237" s="163"/>
      <c r="F237" s="163" t="s">
        <v>21</v>
      </c>
      <c r="G237" s="155" t="s">
        <v>233</v>
      </c>
      <c r="H237" s="163" t="s">
        <v>73</v>
      </c>
      <c r="I237" s="164">
        <v>34.03</v>
      </c>
      <c r="J237" s="167"/>
      <c r="K237" s="420"/>
      <c r="L237" s="202"/>
      <c r="M237" s="163">
        <v>12</v>
      </c>
      <c r="N237" s="183">
        <v>1.2</v>
      </c>
      <c r="O237" s="163"/>
      <c r="P237" s="163" t="s">
        <v>21</v>
      </c>
      <c r="Q237" s="155" t="s">
        <v>96</v>
      </c>
      <c r="R237" s="163" t="s">
        <v>97</v>
      </c>
      <c r="S237" s="164">
        <v>11751.585075000001</v>
      </c>
      <c r="T237" s="167">
        <v>1392</v>
      </c>
    </row>
    <row r="238" spans="1:20" ht="25.5" customHeight="1">
      <c r="A238" s="233"/>
      <c r="B238" s="405"/>
      <c r="C238" s="163">
        <v>20</v>
      </c>
      <c r="D238" s="183" t="s">
        <v>98</v>
      </c>
      <c r="E238" s="163"/>
      <c r="F238" s="163" t="s">
        <v>21</v>
      </c>
      <c r="G238" s="155" t="s">
        <v>109</v>
      </c>
      <c r="H238" s="163" t="s">
        <v>73</v>
      </c>
      <c r="I238" s="164">
        <v>225.49</v>
      </c>
      <c r="J238" s="167"/>
      <c r="K238" s="420"/>
      <c r="L238" s="202"/>
      <c r="M238" s="163">
        <v>13</v>
      </c>
      <c r="N238" s="183">
        <v>1.5</v>
      </c>
      <c r="O238" s="163"/>
      <c r="P238" s="163" t="s">
        <v>21</v>
      </c>
      <c r="Q238" s="155" t="s">
        <v>100</v>
      </c>
      <c r="R238" s="163" t="s">
        <v>73</v>
      </c>
      <c r="S238" s="164">
        <v>500.06745000000006</v>
      </c>
      <c r="T238" s="167">
        <v>3571</v>
      </c>
    </row>
    <row r="239" spans="1:20" ht="16.5" customHeight="1">
      <c r="A239" s="233"/>
      <c r="B239" s="405"/>
      <c r="C239" s="629" t="s">
        <v>41</v>
      </c>
      <c r="D239" s="630"/>
      <c r="E239" s="630"/>
      <c r="F239" s="630"/>
      <c r="G239" s="630"/>
      <c r="H239" s="631"/>
      <c r="I239" s="163"/>
      <c r="J239" s="163"/>
      <c r="K239" s="414"/>
      <c r="L239" s="202"/>
      <c r="M239" s="629" t="s">
        <v>41</v>
      </c>
      <c r="N239" s="630"/>
      <c r="O239" s="630"/>
      <c r="P239" s="630"/>
      <c r="Q239" s="630"/>
      <c r="R239" s="631"/>
      <c r="S239" s="163"/>
      <c r="T239" s="163"/>
    </row>
    <row r="240" spans="1:20" ht="16.5" customHeight="1">
      <c r="A240" s="233"/>
      <c r="B240" s="405"/>
      <c r="C240" s="418">
        <v>21</v>
      </c>
      <c r="D240" s="207">
        <v>3.3</v>
      </c>
      <c r="E240" s="207" t="s">
        <v>21</v>
      </c>
      <c r="F240" s="207"/>
      <c r="G240" s="207" t="s">
        <v>111</v>
      </c>
      <c r="H240" s="207"/>
      <c r="I240" s="207"/>
      <c r="J240" s="207"/>
      <c r="K240" s="419"/>
      <c r="L240" s="202"/>
      <c r="M240" s="259">
        <v>14</v>
      </c>
      <c r="N240" s="207">
        <v>2.6</v>
      </c>
      <c r="O240" s="207" t="s">
        <v>21</v>
      </c>
      <c r="P240" s="207"/>
      <c r="Q240" s="207" t="s">
        <v>101</v>
      </c>
      <c r="R240" s="207"/>
      <c r="S240" s="207"/>
      <c r="T240" s="207"/>
    </row>
    <row r="241" spans="1:20" ht="30" customHeight="1">
      <c r="A241" s="233"/>
      <c r="B241" s="405"/>
      <c r="C241" s="431">
        <v>22</v>
      </c>
      <c r="D241" s="183" t="s">
        <v>112</v>
      </c>
      <c r="E241" s="412"/>
      <c r="F241" s="412" t="s">
        <v>21</v>
      </c>
      <c r="G241" s="432" t="s">
        <v>113</v>
      </c>
      <c r="H241" s="412" t="s">
        <v>114</v>
      </c>
      <c r="I241" s="438">
        <v>27058.32</v>
      </c>
      <c r="J241" s="440"/>
      <c r="K241" s="435"/>
      <c r="L241" s="202"/>
      <c r="M241" s="275">
        <v>15</v>
      </c>
      <c r="N241" s="183" t="s">
        <v>102</v>
      </c>
      <c r="O241" s="178"/>
      <c r="P241" s="178" t="s">
        <v>21</v>
      </c>
      <c r="Q241" s="176" t="s">
        <v>103</v>
      </c>
      <c r="R241" s="178" t="s">
        <v>25</v>
      </c>
      <c r="S241" s="177">
        <v>296.33626666666669</v>
      </c>
      <c r="T241" s="180">
        <v>55381</v>
      </c>
    </row>
    <row r="242" spans="1:20" ht="16.5" customHeight="1">
      <c r="A242" s="233"/>
      <c r="B242" s="405"/>
      <c r="C242" s="629" t="s">
        <v>41</v>
      </c>
      <c r="D242" s="630"/>
      <c r="E242" s="630"/>
      <c r="F242" s="630"/>
      <c r="G242" s="630"/>
      <c r="H242" s="631"/>
      <c r="I242" s="163"/>
      <c r="J242" s="163"/>
      <c r="K242" s="414"/>
      <c r="L242" s="202"/>
      <c r="M242" s="629" t="s">
        <v>41</v>
      </c>
      <c r="N242" s="630"/>
      <c r="O242" s="630"/>
      <c r="P242" s="630"/>
      <c r="Q242" s="630"/>
      <c r="R242" s="631"/>
      <c r="S242" s="163"/>
      <c r="T242" s="163"/>
    </row>
    <row r="243" spans="1:20" ht="16.5" customHeight="1">
      <c r="A243" s="233"/>
      <c r="B243" s="405"/>
      <c r="C243" s="418">
        <v>23</v>
      </c>
      <c r="D243" s="207">
        <v>4.3</v>
      </c>
      <c r="E243" s="207" t="s">
        <v>21</v>
      </c>
      <c r="F243" s="207"/>
      <c r="G243" s="207" t="s">
        <v>234</v>
      </c>
      <c r="H243" s="207"/>
      <c r="I243" s="207"/>
      <c r="J243" s="207"/>
      <c r="K243" s="419"/>
      <c r="L243" s="202"/>
      <c r="M243" s="259">
        <v>16</v>
      </c>
      <c r="N243" s="207">
        <v>5</v>
      </c>
      <c r="O243" s="207" t="s">
        <v>21</v>
      </c>
      <c r="P243" s="207"/>
      <c r="Q243" s="207" t="s">
        <v>184</v>
      </c>
      <c r="R243" s="207"/>
      <c r="S243" s="207"/>
      <c r="T243" s="207"/>
    </row>
    <row r="244" spans="1:20" ht="16.5" customHeight="1">
      <c r="A244" s="233"/>
      <c r="B244" s="405"/>
      <c r="C244" s="163">
        <v>24</v>
      </c>
      <c r="D244" s="412" t="s">
        <v>235</v>
      </c>
      <c r="E244" s="457"/>
      <c r="F244" s="412" t="s">
        <v>21</v>
      </c>
      <c r="G244" s="432" t="s">
        <v>236</v>
      </c>
      <c r="H244" s="412" t="s">
        <v>32</v>
      </c>
      <c r="I244" s="412">
        <v>6</v>
      </c>
      <c r="J244" s="458"/>
      <c r="K244" s="459"/>
      <c r="L244" s="202"/>
      <c r="M244" s="163">
        <v>17</v>
      </c>
      <c r="N244" s="178" t="s">
        <v>237</v>
      </c>
      <c r="O244" s="303"/>
      <c r="P244" s="178" t="s">
        <v>21</v>
      </c>
      <c r="Q244" s="176" t="s">
        <v>238</v>
      </c>
      <c r="R244" s="178" t="s">
        <v>73</v>
      </c>
      <c r="S244" s="178">
        <v>2.3037000000000005</v>
      </c>
      <c r="T244" s="304">
        <v>400164</v>
      </c>
    </row>
    <row r="245" spans="1:20" ht="16.5" customHeight="1">
      <c r="A245" s="233"/>
      <c r="B245" s="405"/>
      <c r="C245" s="629" t="s">
        <v>41</v>
      </c>
      <c r="D245" s="630"/>
      <c r="E245" s="630"/>
      <c r="F245" s="630"/>
      <c r="G245" s="630"/>
      <c r="H245" s="631"/>
      <c r="I245" s="163"/>
      <c r="J245" s="163"/>
      <c r="K245" s="414"/>
      <c r="L245" s="202"/>
      <c r="M245" s="629" t="s">
        <v>41</v>
      </c>
      <c r="N245" s="630"/>
      <c r="O245" s="630"/>
      <c r="P245" s="630"/>
      <c r="Q245" s="630"/>
      <c r="R245" s="631"/>
      <c r="S245" s="163"/>
      <c r="T245" s="163"/>
    </row>
    <row r="246" spans="1:20" ht="16.5" customHeight="1">
      <c r="A246" s="233"/>
      <c r="B246" s="405"/>
      <c r="C246" s="418">
        <v>25</v>
      </c>
      <c r="D246" s="207">
        <v>4.4000000000000004</v>
      </c>
      <c r="E246" s="207" t="s">
        <v>21</v>
      </c>
      <c r="F246" s="207"/>
      <c r="G246" s="207" t="s">
        <v>121</v>
      </c>
      <c r="H246" s="207"/>
      <c r="I246" s="207"/>
      <c r="J246" s="207"/>
      <c r="K246" s="419"/>
      <c r="L246" s="202"/>
      <c r="M246" s="259">
        <v>21</v>
      </c>
      <c r="N246" s="207">
        <v>4.4000000000000004</v>
      </c>
      <c r="O246" s="207" t="s">
        <v>21</v>
      </c>
      <c r="P246" s="207"/>
      <c r="Q246" s="207" t="s">
        <v>121</v>
      </c>
      <c r="R246" s="207"/>
      <c r="S246" s="207"/>
      <c r="T246" s="207"/>
    </row>
    <row r="247" spans="1:20" ht="34.5" customHeight="1">
      <c r="A247" s="233"/>
      <c r="B247" s="405"/>
      <c r="C247" s="163">
        <v>26</v>
      </c>
      <c r="D247" s="412" t="s">
        <v>239</v>
      </c>
      <c r="E247" s="412"/>
      <c r="F247" s="412" t="s">
        <v>21</v>
      </c>
      <c r="G247" s="155" t="s">
        <v>240</v>
      </c>
      <c r="H247" s="412" t="s">
        <v>32</v>
      </c>
      <c r="I247" s="412">
        <v>1</v>
      </c>
      <c r="J247" s="460"/>
      <c r="K247" s="461"/>
      <c r="L247" s="202"/>
      <c r="M247" s="163">
        <v>22</v>
      </c>
      <c r="N247" s="178" t="s">
        <v>239</v>
      </c>
      <c r="O247" s="178"/>
      <c r="P247" s="178" t="s">
        <v>21</v>
      </c>
      <c r="Q247" s="163" t="s">
        <v>240</v>
      </c>
      <c r="R247" s="178" t="s">
        <v>32</v>
      </c>
      <c r="S247" s="178">
        <v>1</v>
      </c>
      <c r="T247" s="178">
        <v>1393120</v>
      </c>
    </row>
    <row r="248" spans="1:20" ht="26.25" customHeight="1">
      <c r="A248" s="233"/>
      <c r="B248" s="405"/>
      <c r="C248" s="220">
        <v>27</v>
      </c>
      <c r="D248" s="412" t="s">
        <v>241</v>
      </c>
      <c r="E248" s="412"/>
      <c r="F248" s="412" t="s">
        <v>21</v>
      </c>
      <c r="G248" s="155" t="s">
        <v>242</v>
      </c>
      <c r="H248" s="412" t="s">
        <v>32</v>
      </c>
      <c r="I248" s="412">
        <v>1</v>
      </c>
      <c r="J248" s="460"/>
      <c r="K248" s="461"/>
      <c r="L248" s="202"/>
      <c r="M248" s="220">
        <v>23</v>
      </c>
      <c r="N248" s="178" t="s">
        <v>241</v>
      </c>
      <c r="O248" s="178"/>
      <c r="P248" s="178" t="s">
        <v>21</v>
      </c>
      <c r="Q248" s="163" t="s">
        <v>242</v>
      </c>
      <c r="R248" s="178" t="s">
        <v>32</v>
      </c>
      <c r="S248" s="178">
        <v>1</v>
      </c>
      <c r="T248" s="178">
        <v>1454895</v>
      </c>
    </row>
    <row r="249" spans="1:20" ht="30" customHeight="1">
      <c r="A249" s="233"/>
      <c r="B249" s="405"/>
      <c r="C249" s="220">
        <v>28</v>
      </c>
      <c r="D249" s="412" t="s">
        <v>243</v>
      </c>
      <c r="E249" s="412"/>
      <c r="F249" s="412" t="s">
        <v>21</v>
      </c>
      <c r="G249" s="155" t="s">
        <v>244</v>
      </c>
      <c r="H249" s="412" t="s">
        <v>32</v>
      </c>
      <c r="I249" s="412">
        <v>1</v>
      </c>
      <c r="J249" s="460"/>
      <c r="K249" s="461"/>
      <c r="L249" s="202"/>
      <c r="M249" s="220">
        <v>24</v>
      </c>
      <c r="N249" s="178" t="s">
        <v>243</v>
      </c>
      <c r="O249" s="178"/>
      <c r="P249" s="178" t="s">
        <v>21</v>
      </c>
      <c r="Q249" s="163" t="s">
        <v>244</v>
      </c>
      <c r="R249" s="178" t="s">
        <v>32</v>
      </c>
      <c r="S249" s="178">
        <v>1</v>
      </c>
      <c r="T249" s="178">
        <v>303466</v>
      </c>
    </row>
    <row r="250" spans="1:20" ht="42" customHeight="1">
      <c r="A250" s="233"/>
      <c r="B250" s="405"/>
      <c r="C250" s="220">
        <v>29</v>
      </c>
      <c r="D250" s="412" t="s">
        <v>245</v>
      </c>
      <c r="E250" s="412"/>
      <c r="F250" s="412" t="s">
        <v>21</v>
      </c>
      <c r="G250" s="155" t="s">
        <v>246</v>
      </c>
      <c r="H250" s="412" t="s">
        <v>32</v>
      </c>
      <c r="I250" s="412">
        <v>1</v>
      </c>
      <c r="J250" s="460"/>
      <c r="K250" s="461"/>
      <c r="L250" s="202"/>
      <c r="M250" s="220">
        <v>25</v>
      </c>
      <c r="N250" s="178" t="s">
        <v>245</v>
      </c>
      <c r="O250" s="178"/>
      <c r="P250" s="178" t="s">
        <v>21</v>
      </c>
      <c r="Q250" s="163" t="s">
        <v>246</v>
      </c>
      <c r="R250" s="178" t="s">
        <v>32</v>
      </c>
      <c r="S250" s="178">
        <v>1</v>
      </c>
      <c r="T250" s="178">
        <v>42845</v>
      </c>
    </row>
    <row r="251" spans="1:20" ht="32.25" customHeight="1">
      <c r="A251" s="233"/>
      <c r="B251" s="405"/>
      <c r="C251" s="220">
        <v>30</v>
      </c>
      <c r="D251" s="183" t="s">
        <v>247</v>
      </c>
      <c r="E251" s="163"/>
      <c r="F251" s="163" t="s">
        <v>21</v>
      </c>
      <c r="G251" s="155" t="s">
        <v>248</v>
      </c>
      <c r="H251" s="163" t="s">
        <v>32</v>
      </c>
      <c r="I251" s="164">
        <v>3</v>
      </c>
      <c r="J251" s="167"/>
      <c r="K251" s="461"/>
      <c r="L251" s="202"/>
      <c r="M251" s="220">
        <v>26</v>
      </c>
      <c r="N251" s="183" t="s">
        <v>247</v>
      </c>
      <c r="O251" s="163"/>
      <c r="P251" s="163" t="s">
        <v>21</v>
      </c>
      <c r="Q251" s="163" t="s">
        <v>248</v>
      </c>
      <c r="R251" s="163" t="s">
        <v>32</v>
      </c>
      <c r="S251" s="164">
        <v>3</v>
      </c>
      <c r="T251" s="167">
        <v>1697925</v>
      </c>
    </row>
    <row r="252" spans="1:20" ht="16.5" customHeight="1">
      <c r="A252" s="233"/>
      <c r="B252" s="405"/>
      <c r="C252" s="629" t="s">
        <v>41</v>
      </c>
      <c r="D252" s="630"/>
      <c r="E252" s="630"/>
      <c r="F252" s="630"/>
      <c r="G252" s="630"/>
      <c r="H252" s="631"/>
      <c r="I252" s="163"/>
      <c r="J252" s="163"/>
      <c r="K252" s="414"/>
      <c r="L252" s="202"/>
      <c r="M252" s="629" t="s">
        <v>41</v>
      </c>
      <c r="N252" s="630"/>
      <c r="O252" s="630"/>
      <c r="P252" s="630"/>
      <c r="Q252" s="630"/>
      <c r="R252" s="631"/>
      <c r="S252" s="163"/>
      <c r="T252" s="163"/>
    </row>
    <row r="253" spans="1:20" ht="16.5" customHeight="1">
      <c r="A253" s="233"/>
      <c r="B253" s="405"/>
      <c r="C253" s="418">
        <v>31</v>
      </c>
      <c r="D253" s="207" t="s">
        <v>126</v>
      </c>
      <c r="E253" s="207" t="s">
        <v>21</v>
      </c>
      <c r="F253" s="207"/>
      <c r="G253" s="207" t="s">
        <v>127</v>
      </c>
      <c r="H253" s="207"/>
      <c r="I253" s="207"/>
      <c r="J253" s="207"/>
      <c r="K253" s="419"/>
      <c r="L253" s="202"/>
      <c r="M253" s="259">
        <v>27</v>
      </c>
      <c r="N253" s="207">
        <v>4.3</v>
      </c>
      <c r="O253" s="207" t="s">
        <v>21</v>
      </c>
      <c r="P253" s="207"/>
      <c r="Q253" s="207" t="s">
        <v>234</v>
      </c>
      <c r="R253" s="207"/>
      <c r="S253" s="207"/>
      <c r="T253" s="207"/>
    </row>
    <row r="254" spans="1:20" ht="31.5" customHeight="1">
      <c r="A254" s="233"/>
      <c r="B254" s="405"/>
      <c r="C254" s="163">
        <v>32</v>
      </c>
      <c r="D254" s="412" t="s">
        <v>249</v>
      </c>
      <c r="E254" s="412"/>
      <c r="F254" s="412" t="s">
        <v>21</v>
      </c>
      <c r="G254" s="155" t="s">
        <v>250</v>
      </c>
      <c r="H254" s="412" t="s">
        <v>32</v>
      </c>
      <c r="I254" s="412">
        <v>1</v>
      </c>
      <c r="J254" s="460"/>
      <c r="K254" s="461"/>
      <c r="L254" s="202"/>
      <c r="M254" s="163">
        <v>28</v>
      </c>
      <c r="N254" s="178" t="s">
        <v>235</v>
      </c>
      <c r="O254" s="178"/>
      <c r="P254" s="178" t="s">
        <v>21</v>
      </c>
      <c r="Q254" s="163" t="s">
        <v>236</v>
      </c>
      <c r="R254" s="178" t="s">
        <v>32</v>
      </c>
      <c r="S254" s="178">
        <v>6</v>
      </c>
      <c r="T254" s="178">
        <v>102150</v>
      </c>
    </row>
    <row r="255" spans="1:20" ht="31.5" customHeight="1">
      <c r="A255" s="233"/>
      <c r="B255" s="405"/>
      <c r="C255" s="163">
        <v>33</v>
      </c>
      <c r="D255" s="412" t="s">
        <v>197</v>
      </c>
      <c r="E255" s="163"/>
      <c r="F255" s="163" t="s">
        <v>21</v>
      </c>
      <c r="G255" s="155" t="s">
        <v>198</v>
      </c>
      <c r="H255" s="163" t="s">
        <v>32</v>
      </c>
      <c r="I255" s="163">
        <v>1</v>
      </c>
      <c r="J255" s="206"/>
      <c r="K255" s="461"/>
      <c r="L255" s="202"/>
      <c r="M255" s="163"/>
      <c r="N255" s="178"/>
      <c r="O255" s="153"/>
      <c r="P255" s="153"/>
      <c r="Q255" s="153"/>
      <c r="R255" s="153"/>
      <c r="S255" s="178"/>
      <c r="T255" s="308"/>
    </row>
    <row r="256" spans="1:20" ht="16.5" customHeight="1" thickBot="1">
      <c r="A256" s="233"/>
      <c r="B256" s="405"/>
      <c r="C256" s="163" t="s">
        <v>41</v>
      </c>
      <c r="D256" s="309"/>
      <c r="E256" s="422"/>
      <c r="F256" s="422"/>
      <c r="G256" s="423"/>
      <c r="H256" s="423"/>
      <c r="I256" s="424"/>
      <c r="J256" s="425"/>
      <c r="K256" s="426"/>
      <c r="L256" s="202"/>
      <c r="M256" s="163" t="s">
        <v>41</v>
      </c>
      <c r="N256" s="309"/>
      <c r="O256" s="264"/>
      <c r="P256" s="264"/>
      <c r="Q256" s="168"/>
      <c r="R256" s="168"/>
      <c r="S256" s="169"/>
      <c r="T256" s="170"/>
    </row>
    <row r="257" spans="1:20" ht="16.5" customHeight="1">
      <c r="A257" s="233"/>
      <c r="B257" s="405"/>
      <c r="C257" s="418">
        <v>34</v>
      </c>
      <c r="D257" s="207">
        <v>4.1399999999999997</v>
      </c>
      <c r="E257" s="207" t="s">
        <v>21</v>
      </c>
      <c r="F257" s="207"/>
      <c r="G257" s="207" t="s">
        <v>251</v>
      </c>
      <c r="H257" s="207"/>
      <c r="I257" s="207"/>
      <c r="J257" s="207"/>
      <c r="K257" s="419"/>
      <c r="L257" s="202"/>
      <c r="M257" s="259">
        <v>29</v>
      </c>
      <c r="N257" s="207"/>
      <c r="O257" s="207" t="s">
        <v>21</v>
      </c>
      <c r="P257" s="207"/>
      <c r="Q257" s="207" t="s">
        <v>133</v>
      </c>
      <c r="R257" s="207"/>
      <c r="S257" s="207"/>
      <c r="T257" s="207"/>
    </row>
    <row r="258" spans="1:20" ht="42.75" customHeight="1">
      <c r="A258" s="233"/>
      <c r="B258" s="405"/>
      <c r="C258" s="163">
        <v>35</v>
      </c>
      <c r="D258" s="412" t="s">
        <v>252</v>
      </c>
      <c r="E258" s="412"/>
      <c r="F258" s="412" t="s">
        <v>21</v>
      </c>
      <c r="G258" s="155" t="s">
        <v>253</v>
      </c>
      <c r="H258" s="412" t="s">
        <v>32</v>
      </c>
      <c r="I258" s="412">
        <v>1</v>
      </c>
      <c r="J258" s="460"/>
      <c r="K258" s="461"/>
      <c r="L258" s="202"/>
      <c r="M258" s="163">
        <v>30</v>
      </c>
      <c r="N258" s="178" t="s">
        <v>254</v>
      </c>
      <c r="O258" s="178"/>
      <c r="P258" s="178" t="s">
        <v>21</v>
      </c>
      <c r="Q258" s="163" t="s">
        <v>255</v>
      </c>
      <c r="R258" s="178" t="s">
        <v>32</v>
      </c>
      <c r="S258" s="178">
        <v>1</v>
      </c>
      <c r="T258" s="178">
        <v>25564928</v>
      </c>
    </row>
    <row r="259" spans="1:20" ht="16.5" customHeight="1" thickBot="1">
      <c r="A259" s="233"/>
      <c r="B259" s="405"/>
      <c r="C259" s="163" t="s">
        <v>41</v>
      </c>
      <c r="D259" s="309"/>
      <c r="E259" s="422"/>
      <c r="F259" s="422"/>
      <c r="G259" s="423"/>
      <c r="H259" s="423"/>
      <c r="I259" s="424"/>
      <c r="J259" s="425"/>
      <c r="K259" s="426"/>
      <c r="L259" s="202"/>
      <c r="M259" s="163" t="s">
        <v>41</v>
      </c>
      <c r="N259" s="309"/>
      <c r="O259" s="264"/>
      <c r="P259" s="264"/>
      <c r="Q259" s="168"/>
      <c r="R259" s="168"/>
      <c r="S259" s="169"/>
      <c r="T259" s="170"/>
    </row>
    <row r="260" spans="1:20" ht="16.5" customHeight="1">
      <c r="A260" s="233"/>
      <c r="B260" s="405"/>
      <c r="C260" s="418">
        <v>36</v>
      </c>
      <c r="D260" s="207">
        <v>5</v>
      </c>
      <c r="E260" s="207" t="s">
        <v>21</v>
      </c>
      <c r="F260" s="207"/>
      <c r="G260" s="207" t="s">
        <v>199</v>
      </c>
      <c r="H260" s="207"/>
      <c r="I260" s="207"/>
      <c r="J260" s="207"/>
      <c r="K260" s="419"/>
      <c r="L260" s="202"/>
      <c r="M260" s="259">
        <v>33</v>
      </c>
      <c r="N260" s="207">
        <v>12</v>
      </c>
      <c r="O260" s="207" t="s">
        <v>21</v>
      </c>
      <c r="P260" s="207"/>
      <c r="Q260" s="207" t="s">
        <v>199</v>
      </c>
      <c r="R260" s="207"/>
      <c r="S260" s="207"/>
      <c r="T260" s="207"/>
    </row>
    <row r="261" spans="1:20" ht="33" customHeight="1">
      <c r="A261" s="233"/>
      <c r="B261" s="405"/>
      <c r="C261" s="163">
        <v>37</v>
      </c>
      <c r="D261" s="412" t="s">
        <v>200</v>
      </c>
      <c r="E261" s="412"/>
      <c r="F261" s="412" t="s">
        <v>21</v>
      </c>
      <c r="G261" s="155" t="s">
        <v>201</v>
      </c>
      <c r="H261" s="412" t="s">
        <v>32</v>
      </c>
      <c r="I261" s="412">
        <v>2</v>
      </c>
      <c r="J261" s="460"/>
      <c r="K261" s="461"/>
      <c r="L261" s="202"/>
      <c r="M261" s="163">
        <v>34</v>
      </c>
      <c r="N261" s="178" t="s">
        <v>202</v>
      </c>
      <c r="O261" s="178"/>
      <c r="P261" s="178" t="s">
        <v>21</v>
      </c>
      <c r="Q261" s="163" t="s">
        <v>201</v>
      </c>
      <c r="R261" s="178" t="s">
        <v>32</v>
      </c>
      <c r="S261" s="178">
        <v>2</v>
      </c>
      <c r="T261" s="178">
        <v>1164824</v>
      </c>
    </row>
    <row r="262" spans="1:20" ht="16.5" customHeight="1" thickBot="1">
      <c r="A262" s="233"/>
      <c r="B262" s="405"/>
      <c r="C262" s="163" t="s">
        <v>41</v>
      </c>
      <c r="D262" s="309"/>
      <c r="E262" s="422"/>
      <c r="F262" s="422"/>
      <c r="G262" s="423"/>
      <c r="H262" s="423"/>
      <c r="I262" s="424"/>
      <c r="J262" s="425"/>
      <c r="K262" s="426"/>
      <c r="L262" s="202"/>
      <c r="M262" s="163" t="s">
        <v>41</v>
      </c>
      <c r="N262" s="309"/>
      <c r="O262" s="264"/>
      <c r="P262" s="264"/>
      <c r="Q262" s="168"/>
      <c r="R262" s="168"/>
      <c r="S262" s="169"/>
      <c r="T262" s="170"/>
    </row>
    <row r="263" spans="1:20" ht="16.5" customHeight="1">
      <c r="A263" s="233"/>
      <c r="B263" s="405"/>
      <c r="C263" s="418">
        <v>38</v>
      </c>
      <c r="D263" s="207">
        <v>8</v>
      </c>
      <c r="E263" s="207" t="s">
        <v>21</v>
      </c>
      <c r="F263" s="207"/>
      <c r="G263" s="207" t="s">
        <v>29</v>
      </c>
      <c r="H263" s="207"/>
      <c r="I263" s="207"/>
      <c r="J263" s="207"/>
      <c r="K263" s="419"/>
      <c r="L263" s="202"/>
      <c r="M263" s="259">
        <v>35</v>
      </c>
      <c r="N263" s="207"/>
      <c r="O263" s="207" t="s">
        <v>21</v>
      </c>
      <c r="P263" s="207"/>
      <c r="Q263" s="207" t="s">
        <v>29</v>
      </c>
      <c r="R263" s="207"/>
      <c r="S263" s="207"/>
      <c r="T263" s="207"/>
    </row>
    <row r="264" spans="1:20" ht="27" customHeight="1">
      <c r="A264" s="233"/>
      <c r="B264" s="405"/>
      <c r="C264" s="220">
        <v>39</v>
      </c>
      <c r="D264" s="183" t="s">
        <v>142</v>
      </c>
      <c r="E264" s="163"/>
      <c r="F264" s="163" t="s">
        <v>21</v>
      </c>
      <c r="G264" s="155" t="s">
        <v>143</v>
      </c>
      <c r="H264" s="163" t="s">
        <v>32</v>
      </c>
      <c r="I264" s="164">
        <v>6</v>
      </c>
      <c r="J264" s="167"/>
      <c r="K264" s="420"/>
      <c r="L264" s="202"/>
      <c r="M264" s="220">
        <v>25</v>
      </c>
      <c r="N264" s="183" t="s">
        <v>144</v>
      </c>
      <c r="O264" s="163"/>
      <c r="P264" s="163" t="s">
        <v>21</v>
      </c>
      <c r="Q264" s="163" t="s">
        <v>145</v>
      </c>
      <c r="R264" s="163" t="s">
        <v>146</v>
      </c>
      <c r="S264" s="164">
        <v>6</v>
      </c>
      <c r="T264" s="167">
        <v>15733</v>
      </c>
    </row>
    <row r="265" spans="1:20" ht="33" customHeight="1">
      <c r="A265" s="233"/>
      <c r="B265" s="405"/>
      <c r="C265" s="220">
        <v>40</v>
      </c>
      <c r="D265" s="183">
        <v>8.6</v>
      </c>
      <c r="E265" s="163"/>
      <c r="F265" s="163" t="s">
        <v>21</v>
      </c>
      <c r="G265" s="155" t="s">
        <v>147</v>
      </c>
      <c r="H265" s="163" t="s">
        <v>32</v>
      </c>
      <c r="I265" s="164">
        <v>1</v>
      </c>
      <c r="J265" s="167"/>
      <c r="K265" s="420"/>
      <c r="L265" s="202"/>
      <c r="M265" s="220">
        <v>26</v>
      </c>
      <c r="N265" s="183">
        <v>20.6</v>
      </c>
      <c r="O265" s="163"/>
      <c r="P265" s="163" t="s">
        <v>21</v>
      </c>
      <c r="Q265" s="163" t="s">
        <v>148</v>
      </c>
      <c r="R265" s="163" t="s">
        <v>146</v>
      </c>
      <c r="S265" s="164">
        <v>1</v>
      </c>
      <c r="T265" s="167">
        <v>480677</v>
      </c>
    </row>
    <row r="266" spans="1:20" ht="60.75" customHeight="1">
      <c r="A266" s="233"/>
      <c r="B266" s="405"/>
      <c r="C266" s="220">
        <v>41</v>
      </c>
      <c r="D266" s="183">
        <v>8.5</v>
      </c>
      <c r="E266" s="163"/>
      <c r="F266" s="163" t="s">
        <v>21</v>
      </c>
      <c r="G266" s="155" t="s">
        <v>149</v>
      </c>
      <c r="H266" s="163" t="s">
        <v>32</v>
      </c>
      <c r="I266" s="164">
        <v>6</v>
      </c>
      <c r="J266" s="167"/>
      <c r="K266" s="420"/>
      <c r="L266" s="202"/>
      <c r="M266" s="220">
        <v>27</v>
      </c>
      <c r="N266" s="183">
        <v>8.5</v>
      </c>
      <c r="O266" s="163"/>
      <c r="P266" s="163" t="s">
        <v>21</v>
      </c>
      <c r="Q266" s="163" t="s">
        <v>149</v>
      </c>
      <c r="R266" s="163" t="s">
        <v>32</v>
      </c>
      <c r="S266" s="164">
        <v>6</v>
      </c>
      <c r="T266" s="167">
        <v>250853</v>
      </c>
    </row>
    <row r="267" spans="1:20" ht="16.5" customHeight="1" thickBot="1">
      <c r="A267" s="233"/>
      <c r="B267" s="405"/>
      <c r="C267" s="163" t="s">
        <v>41</v>
      </c>
      <c r="D267" s="309"/>
      <c r="E267" s="422"/>
      <c r="F267" s="422"/>
      <c r="G267" s="423"/>
      <c r="H267" s="423"/>
      <c r="I267" s="424"/>
      <c r="J267" s="425"/>
      <c r="K267" s="426"/>
      <c r="L267" s="202"/>
      <c r="M267" s="163" t="s">
        <v>41</v>
      </c>
      <c r="N267" s="309"/>
      <c r="O267" s="264"/>
      <c r="P267" s="264"/>
      <c r="Q267" s="168"/>
      <c r="R267" s="168"/>
      <c r="S267" s="169"/>
      <c r="T267" s="170"/>
    </row>
    <row r="268" spans="1:20" ht="16.5" customHeight="1" thickBot="1">
      <c r="A268" s="233"/>
      <c r="B268" s="405"/>
      <c r="C268" s="632" t="s">
        <v>42</v>
      </c>
      <c r="D268" s="712"/>
      <c r="E268" s="712"/>
      <c r="F268" s="712"/>
      <c r="G268" s="712"/>
      <c r="H268" s="712"/>
      <c r="I268" s="712"/>
      <c r="J268" s="634"/>
      <c r="K268" s="415"/>
      <c r="L268" s="202"/>
      <c r="M268" s="632" t="s">
        <v>42</v>
      </c>
      <c r="N268" s="633"/>
      <c r="O268" s="633"/>
      <c r="P268" s="633"/>
      <c r="Q268" s="633"/>
      <c r="R268" s="633"/>
      <c r="S268" s="633"/>
      <c r="T268" s="634"/>
    </row>
    <row r="269" spans="1:20" ht="16.5" customHeight="1">
      <c r="A269" s="233"/>
      <c r="B269" s="405"/>
      <c r="C269" s="406"/>
      <c r="D269" s="406"/>
      <c r="E269" s="406"/>
      <c r="F269" s="406"/>
      <c r="G269" s="406"/>
      <c r="H269" s="406"/>
      <c r="I269" s="406"/>
      <c r="J269" s="406"/>
      <c r="K269" s="407"/>
      <c r="L269" s="202"/>
      <c r="M269" s="235"/>
      <c r="N269" s="235"/>
      <c r="O269" s="235"/>
      <c r="P269" s="235"/>
      <c r="Q269" s="235"/>
      <c r="R269" s="235"/>
      <c r="S269" s="235"/>
      <c r="T269" s="235"/>
    </row>
    <row r="270" spans="1:20" ht="16.5" customHeight="1" thickBot="1">
      <c r="A270" s="233"/>
      <c r="B270" s="405"/>
      <c r="C270" s="714" t="s">
        <v>203</v>
      </c>
      <c r="D270" s="689"/>
      <c r="E270" s="689"/>
      <c r="F270" s="689"/>
      <c r="G270" s="689"/>
      <c r="H270" s="689"/>
      <c r="I270" s="689"/>
      <c r="J270" s="689"/>
      <c r="K270" s="715"/>
      <c r="L270" s="202"/>
      <c r="M270" s="644" t="s">
        <v>203</v>
      </c>
      <c r="N270" s="645"/>
      <c r="O270" s="645"/>
      <c r="P270" s="645"/>
      <c r="Q270" s="645"/>
      <c r="R270" s="645"/>
      <c r="S270" s="645"/>
      <c r="T270" s="646"/>
    </row>
    <row r="271" spans="1:20" ht="16.5" customHeight="1">
      <c r="A271" s="233"/>
      <c r="B271" s="405"/>
      <c r="C271" s="641" t="s">
        <v>11</v>
      </c>
      <c r="D271" s="707" t="s">
        <v>12</v>
      </c>
      <c r="E271" s="717" t="s">
        <v>13</v>
      </c>
      <c r="F271" s="718"/>
      <c r="G271" s="641" t="s">
        <v>14</v>
      </c>
      <c r="H271" s="707" t="s">
        <v>15</v>
      </c>
      <c r="I271" s="707" t="s">
        <v>16</v>
      </c>
      <c r="J271" s="709" t="s">
        <v>17</v>
      </c>
      <c r="K271" s="710" t="s">
        <v>18</v>
      </c>
      <c r="L271" s="202"/>
      <c r="M271" s="641" t="s">
        <v>11</v>
      </c>
      <c r="N271" s="635" t="s">
        <v>12</v>
      </c>
      <c r="O271" s="637" t="s">
        <v>13</v>
      </c>
      <c r="P271" s="638"/>
      <c r="Q271" s="641" t="s">
        <v>14</v>
      </c>
      <c r="R271" s="635" t="s">
        <v>15</v>
      </c>
      <c r="S271" s="635" t="s">
        <v>16</v>
      </c>
      <c r="T271" s="643" t="s">
        <v>17</v>
      </c>
    </row>
    <row r="272" spans="1:20" ht="16.5" customHeight="1">
      <c r="A272" s="233"/>
      <c r="B272" s="405"/>
      <c r="C272" s="716"/>
      <c r="D272" s="708"/>
      <c r="E272" s="154" t="s">
        <v>19</v>
      </c>
      <c r="F272" s="154" t="s">
        <v>20</v>
      </c>
      <c r="G272" s="716"/>
      <c r="H272" s="708"/>
      <c r="I272" s="708"/>
      <c r="J272" s="708"/>
      <c r="K272" s="711"/>
      <c r="L272" s="202"/>
      <c r="M272" s="642"/>
      <c r="N272" s="636"/>
      <c r="O272" s="154" t="s">
        <v>19</v>
      </c>
      <c r="P272" s="154" t="s">
        <v>20</v>
      </c>
      <c r="Q272" s="642"/>
      <c r="R272" s="636"/>
      <c r="S272" s="636"/>
      <c r="T272" s="636"/>
    </row>
    <row r="273" spans="1:20" ht="16.5" customHeight="1">
      <c r="A273" s="233"/>
      <c r="B273" s="405"/>
      <c r="C273" s="159">
        <v>1</v>
      </c>
      <c r="D273" s="159">
        <v>3</v>
      </c>
      <c r="E273" s="159" t="s">
        <v>21</v>
      </c>
      <c r="F273" s="159"/>
      <c r="G273" s="159" t="s">
        <v>150</v>
      </c>
      <c r="H273" s="159"/>
      <c r="I273" s="159"/>
      <c r="J273" s="159"/>
      <c r="K273" s="411"/>
      <c r="L273" s="202"/>
      <c r="M273" s="159">
        <v>1</v>
      </c>
      <c r="N273" s="159">
        <v>3</v>
      </c>
      <c r="O273" s="159" t="s">
        <v>21</v>
      </c>
      <c r="P273" s="159"/>
      <c r="Q273" s="159" t="s">
        <v>150</v>
      </c>
      <c r="R273" s="159"/>
      <c r="S273" s="159"/>
      <c r="T273" s="159"/>
    </row>
    <row r="274" spans="1:20" ht="16.5" customHeight="1">
      <c r="A274" s="233"/>
      <c r="B274" s="405"/>
      <c r="C274" s="301">
        <v>2</v>
      </c>
      <c r="D274" s="302" t="s">
        <v>161</v>
      </c>
      <c r="E274" s="302"/>
      <c r="F274" s="302"/>
      <c r="G274" s="193" t="s">
        <v>206</v>
      </c>
      <c r="H274" s="302"/>
      <c r="I274" s="194"/>
      <c r="J274" s="195"/>
      <c r="K274" s="456"/>
      <c r="L274" s="202"/>
      <c r="M274" s="301">
        <v>2</v>
      </c>
      <c r="N274" s="302" t="s">
        <v>161</v>
      </c>
      <c r="O274" s="302"/>
      <c r="P274" s="302"/>
      <c r="Q274" s="193" t="s">
        <v>206</v>
      </c>
      <c r="R274" s="302"/>
      <c r="S274" s="194"/>
      <c r="T274" s="195"/>
    </row>
    <row r="275" spans="1:20" ht="33.75" customHeight="1">
      <c r="A275" s="233"/>
      <c r="B275" s="405"/>
      <c r="C275" s="412">
        <v>3</v>
      </c>
      <c r="D275" s="163" t="s">
        <v>256</v>
      </c>
      <c r="E275" s="163"/>
      <c r="F275" s="163" t="s">
        <v>21</v>
      </c>
      <c r="G275" s="155" t="s">
        <v>257</v>
      </c>
      <c r="H275" s="163" t="s">
        <v>32</v>
      </c>
      <c r="I275" s="164">
        <v>1</v>
      </c>
      <c r="J275" s="167"/>
      <c r="K275" s="420"/>
      <c r="L275" s="202"/>
      <c r="M275" s="178">
        <v>3</v>
      </c>
      <c r="N275" s="163" t="s">
        <v>256</v>
      </c>
      <c r="O275" s="163"/>
      <c r="P275" s="163" t="s">
        <v>21</v>
      </c>
      <c r="Q275" s="155" t="s">
        <v>257</v>
      </c>
      <c r="R275" s="163" t="s">
        <v>32</v>
      </c>
      <c r="S275" s="164">
        <v>1</v>
      </c>
      <c r="T275" s="167">
        <v>10317726</v>
      </c>
    </row>
    <row r="276" spans="1:20" ht="33.75" customHeight="1">
      <c r="A276" s="233"/>
      <c r="B276" s="405"/>
      <c r="C276" s="412">
        <v>4</v>
      </c>
      <c r="D276" s="163" t="s">
        <v>258</v>
      </c>
      <c r="E276" s="163"/>
      <c r="F276" s="163" t="s">
        <v>21</v>
      </c>
      <c r="G276" s="198" t="s">
        <v>259</v>
      </c>
      <c r="H276" s="163" t="s">
        <v>32</v>
      </c>
      <c r="I276" s="164">
        <v>2</v>
      </c>
      <c r="J276" s="167"/>
      <c r="K276" s="420"/>
      <c r="L276" s="202"/>
      <c r="M276" s="178">
        <v>4</v>
      </c>
      <c r="N276" s="163" t="s">
        <v>258</v>
      </c>
      <c r="O276" s="163"/>
      <c r="P276" s="163" t="s">
        <v>21</v>
      </c>
      <c r="Q276" s="155" t="s">
        <v>259</v>
      </c>
      <c r="R276" s="163" t="s">
        <v>32</v>
      </c>
      <c r="S276" s="164">
        <v>2</v>
      </c>
      <c r="T276" s="167">
        <v>33639497</v>
      </c>
    </row>
    <row r="277" spans="1:20" ht="30.75" customHeight="1">
      <c r="A277" s="233"/>
      <c r="B277" s="405"/>
      <c r="C277" s="412">
        <v>5</v>
      </c>
      <c r="D277" s="163" t="s">
        <v>260</v>
      </c>
      <c r="E277" s="163"/>
      <c r="F277" s="163" t="s">
        <v>21</v>
      </c>
      <c r="G277" s="155" t="s">
        <v>261</v>
      </c>
      <c r="H277" s="163" t="s">
        <v>32</v>
      </c>
      <c r="I277" s="164">
        <v>1</v>
      </c>
      <c r="J277" s="167"/>
      <c r="K277" s="420"/>
      <c r="L277" s="202"/>
      <c r="M277" s="178">
        <v>5</v>
      </c>
      <c r="N277" s="163" t="s">
        <v>260</v>
      </c>
      <c r="O277" s="163"/>
      <c r="P277" s="163" t="s">
        <v>21</v>
      </c>
      <c r="Q277" s="155" t="s">
        <v>261</v>
      </c>
      <c r="R277" s="163" t="s">
        <v>32</v>
      </c>
      <c r="S277" s="164">
        <v>1</v>
      </c>
      <c r="T277" s="167">
        <v>24447166</v>
      </c>
    </row>
    <row r="278" spans="1:20" ht="34.5" customHeight="1">
      <c r="A278" s="233"/>
      <c r="B278" s="405"/>
      <c r="C278" s="412">
        <v>6</v>
      </c>
      <c r="D278" s="163" t="s">
        <v>262</v>
      </c>
      <c r="E278" s="163"/>
      <c r="F278" s="163" t="s">
        <v>21</v>
      </c>
      <c r="G278" s="155" t="s">
        <v>263</v>
      </c>
      <c r="H278" s="163" t="s">
        <v>32</v>
      </c>
      <c r="I278" s="164">
        <v>1</v>
      </c>
      <c r="J278" s="167"/>
      <c r="K278" s="420"/>
      <c r="L278" s="202"/>
      <c r="M278" s="178">
        <v>6</v>
      </c>
      <c r="N278" s="163" t="s">
        <v>262</v>
      </c>
      <c r="O278" s="163"/>
      <c r="P278" s="163" t="s">
        <v>21</v>
      </c>
      <c r="Q278" s="155" t="s">
        <v>263</v>
      </c>
      <c r="R278" s="163" t="s">
        <v>32</v>
      </c>
      <c r="S278" s="164">
        <v>1</v>
      </c>
      <c r="T278" s="167">
        <v>30558957</v>
      </c>
    </row>
    <row r="279" spans="1:20" ht="29.25" customHeight="1">
      <c r="A279" s="233"/>
      <c r="B279" s="405"/>
      <c r="C279" s="412">
        <v>7</v>
      </c>
      <c r="D279" s="163" t="s">
        <v>264</v>
      </c>
      <c r="E279" s="163"/>
      <c r="F279" s="163" t="s">
        <v>21</v>
      </c>
      <c r="G279" s="155" t="s">
        <v>265</v>
      </c>
      <c r="H279" s="163" t="s">
        <v>32</v>
      </c>
      <c r="I279" s="164">
        <v>1</v>
      </c>
      <c r="J279" s="167"/>
      <c r="K279" s="420"/>
      <c r="L279" s="202"/>
      <c r="M279" s="178">
        <v>7</v>
      </c>
      <c r="N279" s="163" t="s">
        <v>264</v>
      </c>
      <c r="O279" s="163"/>
      <c r="P279" s="163" t="s">
        <v>21</v>
      </c>
      <c r="Q279" s="155" t="s">
        <v>265</v>
      </c>
      <c r="R279" s="163" t="s">
        <v>32</v>
      </c>
      <c r="S279" s="164">
        <v>1</v>
      </c>
      <c r="T279" s="167">
        <v>45002672</v>
      </c>
    </row>
    <row r="280" spans="1:20" ht="36.75" customHeight="1">
      <c r="A280" s="233"/>
      <c r="B280" s="405"/>
      <c r="C280" s="412">
        <v>8</v>
      </c>
      <c r="D280" s="163" t="s">
        <v>266</v>
      </c>
      <c r="E280" s="163"/>
      <c r="F280" s="163" t="s">
        <v>21</v>
      </c>
      <c r="G280" s="155" t="s">
        <v>267</v>
      </c>
      <c r="H280" s="163" t="s">
        <v>32</v>
      </c>
      <c r="I280" s="164">
        <v>1</v>
      </c>
      <c r="J280" s="167"/>
      <c r="K280" s="420"/>
      <c r="L280" s="202"/>
      <c r="M280" s="178">
        <v>8</v>
      </c>
      <c r="N280" s="163" t="s">
        <v>266</v>
      </c>
      <c r="O280" s="163"/>
      <c r="P280" s="163" t="s">
        <v>21</v>
      </c>
      <c r="Q280" s="155" t="s">
        <v>267</v>
      </c>
      <c r="R280" s="163" t="s">
        <v>32</v>
      </c>
      <c r="S280" s="164">
        <v>1</v>
      </c>
      <c r="T280" s="167">
        <v>1309440</v>
      </c>
    </row>
    <row r="281" spans="1:20" ht="16.5" customHeight="1">
      <c r="A281" s="233"/>
      <c r="B281" s="405"/>
      <c r="C281" s="629" t="s">
        <v>41</v>
      </c>
      <c r="D281" s="630"/>
      <c r="E281" s="630"/>
      <c r="F281" s="630"/>
      <c r="G281" s="630"/>
      <c r="H281" s="631"/>
      <c r="I281" s="161"/>
      <c r="J281" s="162"/>
      <c r="K281" s="414"/>
      <c r="L281" s="202"/>
      <c r="M281" s="629" t="s">
        <v>41</v>
      </c>
      <c r="N281" s="630"/>
      <c r="O281" s="630"/>
      <c r="P281" s="630"/>
      <c r="Q281" s="630"/>
      <c r="R281" s="631"/>
      <c r="S281" s="161"/>
      <c r="T281" s="162"/>
    </row>
    <row r="282" spans="1:20" ht="38.25" customHeight="1">
      <c r="A282" s="233"/>
      <c r="B282" s="405"/>
      <c r="C282" s="207">
        <v>9</v>
      </c>
      <c r="D282" s="159" t="s">
        <v>268</v>
      </c>
      <c r="E282" s="159" t="s">
        <v>21</v>
      </c>
      <c r="F282" s="159"/>
      <c r="G282" s="197" t="s">
        <v>269</v>
      </c>
      <c r="H282" s="159"/>
      <c r="I282" s="188"/>
      <c r="J282" s="189"/>
      <c r="K282" s="447"/>
      <c r="L282" s="202"/>
      <c r="M282" s="207">
        <v>9</v>
      </c>
      <c r="N282" s="159" t="s">
        <v>268</v>
      </c>
      <c r="O282" s="159" t="s">
        <v>21</v>
      </c>
      <c r="P282" s="159"/>
      <c r="Q282" s="197" t="s">
        <v>269</v>
      </c>
      <c r="R282" s="159"/>
      <c r="S282" s="188"/>
      <c r="T282" s="189"/>
    </row>
    <row r="283" spans="1:20" ht="34.5" customHeight="1">
      <c r="A283" s="233"/>
      <c r="B283" s="405"/>
      <c r="C283" s="412">
        <v>10</v>
      </c>
      <c r="D283" s="163" t="s">
        <v>270</v>
      </c>
      <c r="E283" s="163"/>
      <c r="F283" s="163" t="s">
        <v>21</v>
      </c>
      <c r="G283" s="155" t="s">
        <v>271</v>
      </c>
      <c r="H283" s="163" t="s">
        <v>32</v>
      </c>
      <c r="I283" s="164">
        <v>1</v>
      </c>
      <c r="J283" s="167"/>
      <c r="K283" s="420"/>
      <c r="L283" s="202"/>
      <c r="M283" s="178">
        <v>10</v>
      </c>
      <c r="N283" s="163" t="s">
        <v>270</v>
      </c>
      <c r="O283" s="163"/>
      <c r="P283" s="163" t="s">
        <v>21</v>
      </c>
      <c r="Q283" s="155" t="s">
        <v>271</v>
      </c>
      <c r="R283" s="163" t="s">
        <v>32</v>
      </c>
      <c r="S283" s="164">
        <v>1</v>
      </c>
      <c r="T283" s="167">
        <v>16132600</v>
      </c>
    </row>
    <row r="284" spans="1:20" ht="25.5" customHeight="1">
      <c r="A284" s="233"/>
      <c r="B284" s="405"/>
      <c r="C284" s="412">
        <v>11</v>
      </c>
      <c r="D284" s="163" t="s">
        <v>272</v>
      </c>
      <c r="E284" s="163"/>
      <c r="F284" s="163"/>
      <c r="G284" s="155" t="s">
        <v>273</v>
      </c>
      <c r="H284" s="163" t="s">
        <v>32</v>
      </c>
      <c r="I284" s="164">
        <v>2</v>
      </c>
      <c r="J284" s="167"/>
      <c r="K284" s="420"/>
      <c r="L284" s="202"/>
      <c r="M284" s="178">
        <v>11</v>
      </c>
      <c r="N284" s="163" t="s">
        <v>272</v>
      </c>
      <c r="O284" s="163"/>
      <c r="P284" s="163"/>
      <c r="Q284" s="155" t="s">
        <v>273</v>
      </c>
      <c r="R284" s="163" t="s">
        <v>32</v>
      </c>
      <c r="S284" s="164">
        <v>2</v>
      </c>
      <c r="T284" s="167">
        <v>5210778</v>
      </c>
    </row>
    <row r="285" spans="1:20" ht="16.5" customHeight="1">
      <c r="A285" s="233"/>
      <c r="B285" s="405"/>
      <c r="C285" s="629" t="s">
        <v>41</v>
      </c>
      <c r="D285" s="630"/>
      <c r="E285" s="630"/>
      <c r="F285" s="630"/>
      <c r="G285" s="630"/>
      <c r="H285" s="631"/>
      <c r="I285" s="161"/>
      <c r="J285" s="162"/>
      <c r="K285" s="414"/>
      <c r="L285" s="202"/>
      <c r="M285" s="629" t="s">
        <v>41</v>
      </c>
      <c r="N285" s="630"/>
      <c r="O285" s="630"/>
      <c r="P285" s="630"/>
      <c r="Q285" s="630"/>
      <c r="R285" s="631"/>
      <c r="S285" s="161"/>
      <c r="T285" s="162"/>
    </row>
    <row r="286" spans="1:20" ht="38.25" customHeight="1">
      <c r="A286" s="233"/>
      <c r="B286" s="405"/>
      <c r="C286" s="207">
        <v>12</v>
      </c>
      <c r="D286" s="159" t="s">
        <v>274</v>
      </c>
      <c r="E286" s="159" t="s">
        <v>21</v>
      </c>
      <c r="F286" s="159"/>
      <c r="G286" s="197" t="s">
        <v>275</v>
      </c>
      <c r="H286" s="159"/>
      <c r="I286" s="188"/>
      <c r="J286" s="189"/>
      <c r="K286" s="447"/>
      <c r="L286" s="202"/>
      <c r="M286" s="207">
        <v>12</v>
      </c>
      <c r="N286" s="159" t="s">
        <v>274</v>
      </c>
      <c r="O286" s="159" t="s">
        <v>21</v>
      </c>
      <c r="P286" s="159"/>
      <c r="Q286" s="197" t="s">
        <v>275</v>
      </c>
      <c r="R286" s="159"/>
      <c r="S286" s="188"/>
      <c r="T286" s="189"/>
    </row>
    <row r="287" spans="1:20" ht="30.75" customHeight="1">
      <c r="A287" s="233"/>
      <c r="B287" s="405"/>
      <c r="C287" s="412">
        <v>13</v>
      </c>
      <c r="D287" s="163" t="s">
        <v>276</v>
      </c>
      <c r="E287" s="163"/>
      <c r="F287" s="163" t="s">
        <v>21</v>
      </c>
      <c r="G287" s="155" t="s">
        <v>277</v>
      </c>
      <c r="H287" s="163" t="s">
        <v>32</v>
      </c>
      <c r="I287" s="164">
        <v>2</v>
      </c>
      <c r="J287" s="167"/>
      <c r="K287" s="420"/>
      <c r="L287" s="202"/>
      <c r="M287" s="178">
        <v>13</v>
      </c>
      <c r="N287" s="163" t="s">
        <v>276</v>
      </c>
      <c r="O287" s="163"/>
      <c r="P287" s="163" t="s">
        <v>21</v>
      </c>
      <c r="Q287" s="155" t="s">
        <v>277</v>
      </c>
      <c r="R287" s="163" t="s">
        <v>32</v>
      </c>
      <c r="S287" s="164">
        <v>2</v>
      </c>
      <c r="T287" s="167">
        <v>12964687</v>
      </c>
    </row>
    <row r="288" spans="1:20" ht="16.5" customHeight="1">
      <c r="A288" s="233"/>
      <c r="B288" s="405"/>
      <c r="C288" s="629" t="s">
        <v>41</v>
      </c>
      <c r="D288" s="630"/>
      <c r="E288" s="630"/>
      <c r="F288" s="630"/>
      <c r="G288" s="630"/>
      <c r="H288" s="631"/>
      <c r="I288" s="161"/>
      <c r="J288" s="162"/>
      <c r="K288" s="414"/>
      <c r="L288" s="202"/>
      <c r="M288" s="629" t="s">
        <v>41</v>
      </c>
      <c r="N288" s="630"/>
      <c r="O288" s="630"/>
      <c r="P288" s="630"/>
      <c r="Q288" s="630"/>
      <c r="R288" s="631"/>
      <c r="S288" s="161"/>
      <c r="T288" s="162"/>
    </row>
    <row r="289" spans="1:20" ht="24.75" customHeight="1">
      <c r="A289" s="233"/>
      <c r="B289" s="405"/>
      <c r="C289" s="207">
        <v>14</v>
      </c>
      <c r="D289" s="159" t="s">
        <v>278</v>
      </c>
      <c r="E289" s="159" t="s">
        <v>21</v>
      </c>
      <c r="F289" s="159"/>
      <c r="G289" s="197" t="s">
        <v>279</v>
      </c>
      <c r="H289" s="159"/>
      <c r="I289" s="188"/>
      <c r="J289" s="189"/>
      <c r="K289" s="447"/>
      <c r="L289" s="202"/>
      <c r="M289" s="207">
        <v>14</v>
      </c>
      <c r="N289" s="159" t="s">
        <v>278</v>
      </c>
      <c r="O289" s="159" t="s">
        <v>21</v>
      </c>
      <c r="P289" s="159"/>
      <c r="Q289" s="197" t="s">
        <v>279</v>
      </c>
      <c r="R289" s="159"/>
      <c r="S289" s="188"/>
      <c r="T289" s="189"/>
    </row>
    <row r="290" spans="1:20" ht="21.75" customHeight="1">
      <c r="A290" s="233"/>
      <c r="B290" s="405"/>
      <c r="C290" s="412">
        <v>15</v>
      </c>
      <c r="D290" s="163" t="s">
        <v>280</v>
      </c>
      <c r="E290" s="163"/>
      <c r="F290" s="163" t="s">
        <v>21</v>
      </c>
      <c r="G290" s="155" t="s">
        <v>281</v>
      </c>
      <c r="H290" s="163" t="s">
        <v>32</v>
      </c>
      <c r="I290" s="164">
        <v>1</v>
      </c>
      <c r="J290" s="167"/>
      <c r="K290" s="420"/>
      <c r="L290" s="202"/>
      <c r="M290" s="178">
        <v>15</v>
      </c>
      <c r="N290" s="163" t="s">
        <v>280</v>
      </c>
      <c r="O290" s="163"/>
      <c r="P290" s="163" t="s">
        <v>21</v>
      </c>
      <c r="Q290" s="155" t="s">
        <v>281</v>
      </c>
      <c r="R290" s="163" t="s">
        <v>32</v>
      </c>
      <c r="S290" s="164">
        <v>1</v>
      </c>
      <c r="T290" s="167">
        <v>22261858</v>
      </c>
    </row>
    <row r="291" spans="1:20" ht="16.5" customHeight="1">
      <c r="A291" s="233"/>
      <c r="B291" s="405"/>
      <c r="C291" s="629" t="s">
        <v>41</v>
      </c>
      <c r="D291" s="630"/>
      <c r="E291" s="630"/>
      <c r="F291" s="630"/>
      <c r="G291" s="630"/>
      <c r="H291" s="631"/>
      <c r="I291" s="161"/>
      <c r="J291" s="162"/>
      <c r="K291" s="414"/>
      <c r="L291" s="202"/>
      <c r="M291" s="629" t="s">
        <v>41</v>
      </c>
      <c r="N291" s="630"/>
      <c r="O291" s="630"/>
      <c r="P291" s="630"/>
      <c r="Q291" s="630"/>
      <c r="R291" s="631"/>
      <c r="S291" s="161"/>
      <c r="T291" s="162"/>
    </row>
    <row r="292" spans="1:20" ht="31.5" customHeight="1">
      <c r="A292" s="233"/>
      <c r="B292" s="405"/>
      <c r="C292" s="207">
        <v>16</v>
      </c>
      <c r="D292" s="159" t="s">
        <v>168</v>
      </c>
      <c r="E292" s="159" t="s">
        <v>21</v>
      </c>
      <c r="F292" s="159"/>
      <c r="G292" s="197" t="s">
        <v>169</v>
      </c>
      <c r="H292" s="159"/>
      <c r="I292" s="188"/>
      <c r="J292" s="189"/>
      <c r="K292" s="447"/>
      <c r="L292" s="202"/>
      <c r="M292" s="207">
        <v>16</v>
      </c>
      <c r="N292" s="159" t="s">
        <v>168</v>
      </c>
      <c r="O292" s="159" t="s">
        <v>21</v>
      </c>
      <c r="P292" s="159"/>
      <c r="Q292" s="197" t="s">
        <v>169</v>
      </c>
      <c r="R292" s="159"/>
      <c r="S292" s="188"/>
      <c r="T292" s="189"/>
    </row>
    <row r="293" spans="1:20" ht="51" customHeight="1">
      <c r="A293" s="233"/>
      <c r="B293" s="405"/>
      <c r="C293" s="412">
        <v>17</v>
      </c>
      <c r="D293" s="163" t="s">
        <v>282</v>
      </c>
      <c r="E293" s="163"/>
      <c r="F293" s="163" t="s">
        <v>21</v>
      </c>
      <c r="G293" s="155" t="s">
        <v>283</v>
      </c>
      <c r="H293" s="163" t="s">
        <v>32</v>
      </c>
      <c r="I293" s="164">
        <v>1</v>
      </c>
      <c r="J293" s="167"/>
      <c r="K293" s="420"/>
      <c r="L293" s="202"/>
      <c r="M293" s="178">
        <v>17</v>
      </c>
      <c r="N293" s="163" t="s">
        <v>282</v>
      </c>
      <c r="O293" s="163"/>
      <c r="P293" s="163" t="s">
        <v>21</v>
      </c>
      <c r="Q293" s="155" t="s">
        <v>283</v>
      </c>
      <c r="R293" s="163" t="s">
        <v>32</v>
      </c>
      <c r="S293" s="164">
        <v>1</v>
      </c>
      <c r="T293" s="167">
        <v>1229062275</v>
      </c>
    </row>
    <row r="294" spans="1:20" ht="16.5" customHeight="1">
      <c r="A294" s="233"/>
      <c r="B294" s="405"/>
      <c r="C294" s="629" t="s">
        <v>41</v>
      </c>
      <c r="D294" s="630"/>
      <c r="E294" s="630"/>
      <c r="F294" s="630"/>
      <c r="G294" s="630"/>
      <c r="H294" s="631"/>
      <c r="I294" s="161"/>
      <c r="J294" s="162"/>
      <c r="K294" s="414"/>
      <c r="L294" s="202"/>
      <c r="M294" s="629" t="s">
        <v>41</v>
      </c>
      <c r="N294" s="630"/>
      <c r="O294" s="630"/>
      <c r="P294" s="630"/>
      <c r="Q294" s="630"/>
      <c r="R294" s="631"/>
      <c r="S294" s="161"/>
      <c r="T294" s="162"/>
    </row>
    <row r="295" spans="1:20" ht="33.75" customHeight="1">
      <c r="A295" s="233"/>
      <c r="B295" s="405"/>
      <c r="C295" s="207">
        <v>18</v>
      </c>
      <c r="D295" s="159" t="s">
        <v>219</v>
      </c>
      <c r="E295" s="159" t="s">
        <v>21</v>
      </c>
      <c r="F295" s="159"/>
      <c r="G295" s="197" t="s">
        <v>220</v>
      </c>
      <c r="H295" s="159" t="s">
        <v>32</v>
      </c>
      <c r="I295" s="188"/>
      <c r="J295" s="189"/>
      <c r="K295" s="447"/>
      <c r="L295" s="202"/>
      <c r="M295" s="207">
        <v>18</v>
      </c>
      <c r="N295" s="159" t="s">
        <v>219</v>
      </c>
      <c r="O295" s="159" t="s">
        <v>21</v>
      </c>
      <c r="P295" s="159"/>
      <c r="Q295" s="197" t="s">
        <v>220</v>
      </c>
      <c r="R295" s="159" t="s">
        <v>32</v>
      </c>
      <c r="S295" s="188"/>
      <c r="T295" s="189"/>
    </row>
    <row r="296" spans="1:20" ht="30.75" customHeight="1">
      <c r="A296" s="233"/>
      <c r="B296" s="405"/>
      <c r="C296" s="412">
        <v>19</v>
      </c>
      <c r="D296" s="163" t="s">
        <v>221</v>
      </c>
      <c r="E296" s="163"/>
      <c r="F296" s="163" t="s">
        <v>21</v>
      </c>
      <c r="G296" s="155" t="s">
        <v>222</v>
      </c>
      <c r="H296" s="163" t="s">
        <v>32</v>
      </c>
      <c r="I296" s="164">
        <v>1</v>
      </c>
      <c r="J296" s="167"/>
      <c r="K296" s="420"/>
      <c r="L296" s="202"/>
      <c r="M296" s="178">
        <v>19</v>
      </c>
      <c r="N296" s="163" t="s">
        <v>221</v>
      </c>
      <c r="O296" s="163"/>
      <c r="P296" s="163" t="s">
        <v>21</v>
      </c>
      <c r="Q296" s="155" t="s">
        <v>222</v>
      </c>
      <c r="R296" s="163" t="s">
        <v>32</v>
      </c>
      <c r="S296" s="164">
        <v>1</v>
      </c>
      <c r="T296" s="167">
        <v>2810460</v>
      </c>
    </row>
    <row r="297" spans="1:20" ht="16.5" customHeight="1">
      <c r="A297" s="233"/>
      <c r="B297" s="405"/>
      <c r="C297" s="629" t="s">
        <v>41</v>
      </c>
      <c r="D297" s="630"/>
      <c r="E297" s="630"/>
      <c r="F297" s="630"/>
      <c r="G297" s="630"/>
      <c r="H297" s="631"/>
      <c r="I297" s="161"/>
      <c r="J297" s="162"/>
      <c r="K297" s="414"/>
      <c r="L297" s="202"/>
      <c r="M297" s="629" t="s">
        <v>41</v>
      </c>
      <c r="N297" s="630"/>
      <c r="O297" s="630"/>
      <c r="P297" s="630"/>
      <c r="Q297" s="630"/>
      <c r="R297" s="631"/>
      <c r="S297" s="161"/>
      <c r="T297" s="162"/>
    </row>
    <row r="298" spans="1:20" ht="28.5" customHeight="1">
      <c r="A298" s="233"/>
      <c r="B298" s="405"/>
      <c r="C298" s="207">
        <v>20</v>
      </c>
      <c r="D298" s="159" t="s">
        <v>284</v>
      </c>
      <c r="E298" s="159" t="s">
        <v>21</v>
      </c>
      <c r="F298" s="159"/>
      <c r="G298" s="197" t="s">
        <v>285</v>
      </c>
      <c r="H298" s="159"/>
      <c r="I298" s="188"/>
      <c r="J298" s="189"/>
      <c r="K298" s="447"/>
      <c r="L298" s="202"/>
      <c r="M298" s="207">
        <v>20</v>
      </c>
      <c r="N298" s="159" t="s">
        <v>284</v>
      </c>
      <c r="O298" s="159" t="s">
        <v>21</v>
      </c>
      <c r="P298" s="159"/>
      <c r="Q298" s="197" t="s">
        <v>285</v>
      </c>
      <c r="R298" s="159"/>
      <c r="S298" s="188"/>
      <c r="T298" s="189"/>
    </row>
    <row r="299" spans="1:20" ht="67.5" customHeight="1">
      <c r="A299" s="233"/>
      <c r="B299" s="405"/>
      <c r="C299" s="412">
        <v>21</v>
      </c>
      <c r="D299" s="163" t="s">
        <v>286</v>
      </c>
      <c r="E299" s="163"/>
      <c r="F299" s="163" t="s">
        <v>21</v>
      </c>
      <c r="G299" s="198" t="s">
        <v>287</v>
      </c>
      <c r="H299" s="163" t="s">
        <v>32</v>
      </c>
      <c r="I299" s="164">
        <v>1</v>
      </c>
      <c r="J299" s="167"/>
      <c r="K299" s="420"/>
      <c r="L299" s="202"/>
      <c r="M299" s="178">
        <v>21</v>
      </c>
      <c r="N299" s="163" t="s">
        <v>286</v>
      </c>
      <c r="O299" s="163"/>
      <c r="P299" s="163" t="s">
        <v>21</v>
      </c>
      <c r="Q299" s="155" t="s">
        <v>287</v>
      </c>
      <c r="R299" s="163" t="s">
        <v>32</v>
      </c>
      <c r="S299" s="164">
        <v>1</v>
      </c>
      <c r="T299" s="167">
        <v>3897250</v>
      </c>
    </row>
    <row r="300" spans="1:20" ht="16.5" customHeight="1" thickBot="1">
      <c r="A300" s="233"/>
      <c r="B300" s="405"/>
      <c r="C300" s="629" t="s">
        <v>41</v>
      </c>
      <c r="D300" s="630"/>
      <c r="E300" s="630"/>
      <c r="F300" s="630"/>
      <c r="G300" s="630"/>
      <c r="H300" s="631"/>
      <c r="I300" s="161"/>
      <c r="J300" s="162"/>
      <c r="K300" s="414"/>
      <c r="L300" s="202"/>
      <c r="M300" s="629" t="s">
        <v>41</v>
      </c>
      <c r="N300" s="630"/>
      <c r="O300" s="630"/>
      <c r="P300" s="630"/>
      <c r="Q300" s="630"/>
      <c r="R300" s="631"/>
      <c r="S300" s="161"/>
      <c r="T300" s="162"/>
    </row>
    <row r="301" spans="1:20" ht="16.5" customHeight="1" thickBot="1">
      <c r="A301" s="233"/>
      <c r="B301" s="405"/>
      <c r="C301" s="632" t="s">
        <v>223</v>
      </c>
      <c r="D301" s="712"/>
      <c r="E301" s="712"/>
      <c r="F301" s="712"/>
      <c r="G301" s="712"/>
      <c r="H301" s="712"/>
      <c r="I301" s="712"/>
      <c r="J301" s="634"/>
      <c r="K301" s="415"/>
      <c r="L301" s="202"/>
      <c r="M301" s="632" t="s">
        <v>223</v>
      </c>
      <c r="N301" s="633"/>
      <c r="O301" s="633"/>
      <c r="P301" s="633"/>
      <c r="Q301" s="633"/>
      <c r="R301" s="633"/>
      <c r="S301" s="633"/>
      <c r="T301" s="634"/>
    </row>
    <row r="302" spans="1:20" ht="15.75" customHeight="1" thickBot="1">
      <c r="A302" s="233"/>
      <c r="B302" s="405"/>
      <c r="C302" s="406"/>
      <c r="D302" s="406"/>
      <c r="E302" s="406"/>
      <c r="F302" s="406"/>
      <c r="G302" s="406"/>
      <c r="H302" s="406"/>
      <c r="I302" s="406"/>
      <c r="J302" s="406"/>
      <c r="K302" s="407"/>
      <c r="L302" s="202"/>
      <c r="M302" s="235"/>
      <c r="N302" s="235"/>
      <c r="O302" s="235"/>
      <c r="P302" s="235"/>
      <c r="Q302" s="235"/>
      <c r="R302" s="235"/>
      <c r="S302" s="235"/>
      <c r="T302" s="235"/>
    </row>
    <row r="303" spans="1:20" ht="46.5" customHeight="1" thickBot="1">
      <c r="A303" s="233"/>
      <c r="B303" s="410">
        <v>7</v>
      </c>
      <c r="C303" s="647" t="s">
        <v>288</v>
      </c>
      <c r="D303" s="712"/>
      <c r="E303" s="712"/>
      <c r="F303" s="712"/>
      <c r="G303" s="712"/>
      <c r="H303" s="712"/>
      <c r="I303" s="712"/>
      <c r="J303" s="712"/>
      <c r="K303" s="713"/>
      <c r="L303" s="202"/>
      <c r="M303" s="647" t="s">
        <v>288</v>
      </c>
      <c r="N303" s="633"/>
      <c r="O303" s="633"/>
      <c r="P303" s="633"/>
      <c r="Q303" s="633"/>
      <c r="R303" s="633"/>
      <c r="S303" s="633"/>
      <c r="T303" s="633"/>
    </row>
    <row r="304" spans="1:20" ht="16.5" customHeight="1" thickBot="1">
      <c r="A304" s="233"/>
      <c r="B304" s="405"/>
      <c r="C304" s="632" t="s">
        <v>10</v>
      </c>
      <c r="D304" s="712"/>
      <c r="E304" s="712"/>
      <c r="F304" s="712"/>
      <c r="G304" s="712"/>
      <c r="H304" s="712"/>
      <c r="I304" s="712"/>
      <c r="J304" s="712"/>
      <c r="K304" s="713"/>
      <c r="L304" s="202"/>
      <c r="M304" s="632" t="s">
        <v>10</v>
      </c>
      <c r="N304" s="633"/>
      <c r="O304" s="633"/>
      <c r="P304" s="633"/>
      <c r="Q304" s="633"/>
      <c r="R304" s="633"/>
      <c r="S304" s="633"/>
      <c r="T304" s="650"/>
    </row>
    <row r="305" spans="1:20" ht="18" customHeight="1">
      <c r="A305" s="233"/>
      <c r="B305" s="405"/>
      <c r="C305" s="641" t="s">
        <v>11</v>
      </c>
      <c r="D305" s="707" t="s">
        <v>12</v>
      </c>
      <c r="E305" s="717" t="s">
        <v>13</v>
      </c>
      <c r="F305" s="653"/>
      <c r="G305" s="641" t="s">
        <v>14</v>
      </c>
      <c r="H305" s="707" t="s">
        <v>15</v>
      </c>
      <c r="I305" s="707" t="s">
        <v>16</v>
      </c>
      <c r="J305" s="709" t="s">
        <v>17</v>
      </c>
      <c r="K305" s="710" t="s">
        <v>18</v>
      </c>
      <c r="L305" s="202"/>
      <c r="M305" s="641" t="s">
        <v>11</v>
      </c>
      <c r="N305" s="635" t="s">
        <v>12</v>
      </c>
      <c r="O305" s="637" t="s">
        <v>13</v>
      </c>
      <c r="P305" s="653"/>
      <c r="Q305" s="641" t="s">
        <v>14</v>
      </c>
      <c r="R305" s="635" t="s">
        <v>15</v>
      </c>
      <c r="S305" s="635" t="s">
        <v>16</v>
      </c>
      <c r="T305" s="643" t="s">
        <v>17</v>
      </c>
    </row>
    <row r="306" spans="1:20" ht="16.5" customHeight="1">
      <c r="A306" s="233"/>
      <c r="B306" s="405"/>
      <c r="C306" s="722"/>
      <c r="D306" s="720"/>
      <c r="E306" s="154" t="s">
        <v>19</v>
      </c>
      <c r="F306" s="154" t="s">
        <v>20</v>
      </c>
      <c r="G306" s="722"/>
      <c r="H306" s="720"/>
      <c r="I306" s="720"/>
      <c r="J306" s="720"/>
      <c r="K306" s="721"/>
      <c r="L306" s="202"/>
      <c r="M306" s="651"/>
      <c r="N306" s="652"/>
      <c r="O306" s="154" t="s">
        <v>19</v>
      </c>
      <c r="P306" s="154" t="s">
        <v>20</v>
      </c>
      <c r="Q306" s="651"/>
      <c r="R306" s="652"/>
      <c r="S306" s="652"/>
      <c r="T306" s="652"/>
    </row>
    <row r="307" spans="1:20" ht="16.5" customHeight="1">
      <c r="A307" s="233"/>
      <c r="B307" s="405"/>
      <c r="C307" s="159">
        <v>1</v>
      </c>
      <c r="D307" s="159" t="s">
        <v>55</v>
      </c>
      <c r="E307" s="159" t="s">
        <v>21</v>
      </c>
      <c r="F307" s="159"/>
      <c r="G307" s="159" t="s">
        <v>54</v>
      </c>
      <c r="H307" s="159"/>
      <c r="I307" s="159"/>
      <c r="J307" s="159"/>
      <c r="K307" s="411"/>
      <c r="L307" s="202"/>
      <c r="M307" s="159">
        <v>1</v>
      </c>
      <c r="N307" s="159" t="s">
        <v>55</v>
      </c>
      <c r="O307" s="159" t="s">
        <v>21</v>
      </c>
      <c r="P307" s="159"/>
      <c r="Q307" s="159" t="s">
        <v>56</v>
      </c>
      <c r="R307" s="159"/>
      <c r="S307" s="159"/>
      <c r="T307" s="159"/>
    </row>
    <row r="308" spans="1:20" ht="16.5" customHeight="1">
      <c r="A308" s="233"/>
      <c r="B308" s="405"/>
      <c r="C308" s="270">
        <v>2</v>
      </c>
      <c r="D308" s="291"/>
      <c r="E308" s="291"/>
      <c r="F308" s="291"/>
      <c r="G308" s="291" t="s">
        <v>57</v>
      </c>
      <c r="H308" s="291"/>
      <c r="I308" s="291"/>
      <c r="J308" s="291"/>
      <c r="K308" s="452"/>
      <c r="L308" s="202"/>
      <c r="M308" s="207"/>
      <c r="N308" s="159"/>
      <c r="O308" s="159"/>
      <c r="P308" s="159"/>
      <c r="Q308" s="159"/>
      <c r="R308" s="159"/>
      <c r="S308" s="159"/>
      <c r="T308" s="159"/>
    </row>
    <row r="309" spans="1:20" ht="30.75" customHeight="1">
      <c r="A309" s="233"/>
      <c r="B309" s="405"/>
      <c r="C309" s="412">
        <v>3</v>
      </c>
      <c r="D309" s="163" t="s">
        <v>62</v>
      </c>
      <c r="E309" s="163"/>
      <c r="F309" s="163" t="s">
        <v>21</v>
      </c>
      <c r="G309" s="155" t="s">
        <v>63</v>
      </c>
      <c r="H309" s="163" t="s">
        <v>25</v>
      </c>
      <c r="I309" s="164">
        <v>49.68</v>
      </c>
      <c r="J309" s="167"/>
      <c r="K309" s="420"/>
      <c r="L309" s="202"/>
      <c r="M309" s="178">
        <v>2</v>
      </c>
      <c r="N309" s="163" t="s">
        <v>62</v>
      </c>
      <c r="O309" s="163"/>
      <c r="P309" s="163" t="s">
        <v>21</v>
      </c>
      <c r="Q309" s="155" t="s">
        <v>63</v>
      </c>
      <c r="R309" s="163" t="s">
        <v>25</v>
      </c>
      <c r="S309" s="164">
        <v>46.394999999999996</v>
      </c>
      <c r="T309" s="167">
        <v>2824</v>
      </c>
    </row>
    <row r="310" spans="1:20" ht="16.5" customHeight="1">
      <c r="A310" s="233"/>
      <c r="B310" s="405"/>
      <c r="C310" s="629" t="s">
        <v>41</v>
      </c>
      <c r="D310" s="630"/>
      <c r="E310" s="630"/>
      <c r="F310" s="630"/>
      <c r="G310" s="630"/>
      <c r="H310" s="631"/>
      <c r="I310" s="161"/>
      <c r="J310" s="162"/>
      <c r="K310" s="414"/>
      <c r="L310" s="202"/>
      <c r="M310" s="629" t="s">
        <v>41</v>
      </c>
      <c r="N310" s="630"/>
      <c r="O310" s="630"/>
      <c r="P310" s="630"/>
      <c r="Q310" s="630"/>
      <c r="R310" s="631"/>
      <c r="S310" s="161"/>
      <c r="T310" s="162"/>
    </row>
    <row r="311" spans="1:20" ht="16.5" customHeight="1">
      <c r="A311" s="233"/>
      <c r="B311" s="405"/>
      <c r="C311" s="159">
        <v>4</v>
      </c>
      <c r="D311" s="159">
        <v>2.1</v>
      </c>
      <c r="E311" s="159" t="s">
        <v>21</v>
      </c>
      <c r="F311" s="159"/>
      <c r="G311" s="159" t="s">
        <v>65</v>
      </c>
      <c r="H311" s="159"/>
      <c r="I311" s="159"/>
      <c r="J311" s="159"/>
      <c r="K311" s="411"/>
      <c r="L311" s="202"/>
      <c r="M311" s="159">
        <v>3</v>
      </c>
      <c r="N311" s="159" t="s">
        <v>66</v>
      </c>
      <c r="O311" s="159" t="s">
        <v>21</v>
      </c>
      <c r="P311" s="159"/>
      <c r="Q311" s="159" t="s">
        <v>227</v>
      </c>
      <c r="R311" s="159"/>
      <c r="S311" s="159"/>
      <c r="T311" s="159"/>
    </row>
    <row r="312" spans="1:20" ht="16.5" customHeight="1">
      <c r="A312" s="233"/>
      <c r="B312" s="405"/>
      <c r="C312" s="429">
        <v>5</v>
      </c>
      <c r="D312" s="270" t="s">
        <v>68</v>
      </c>
      <c r="E312" s="270"/>
      <c r="F312" s="270"/>
      <c r="G312" s="271" t="s">
        <v>69</v>
      </c>
      <c r="H312" s="270"/>
      <c r="I312" s="270"/>
      <c r="J312" s="270"/>
      <c r="K312" s="430"/>
      <c r="L312" s="202"/>
      <c r="M312" s="269">
        <v>4</v>
      </c>
      <c r="N312" s="270"/>
      <c r="O312" s="270"/>
      <c r="P312" s="270"/>
      <c r="Q312" s="271" t="s">
        <v>228</v>
      </c>
      <c r="R312" s="270"/>
      <c r="S312" s="270"/>
      <c r="T312" s="270"/>
    </row>
    <row r="313" spans="1:20" ht="16.5" customHeight="1">
      <c r="A313" s="233"/>
      <c r="B313" s="405"/>
      <c r="C313" s="431">
        <v>6</v>
      </c>
      <c r="D313" s="412" t="s">
        <v>71</v>
      </c>
      <c r="E313" s="412"/>
      <c r="F313" s="412" t="s">
        <v>21</v>
      </c>
      <c r="G313" s="155" t="s">
        <v>72</v>
      </c>
      <c r="H313" s="412" t="s">
        <v>73</v>
      </c>
      <c r="I313" s="438">
        <v>107.19</v>
      </c>
      <c r="J313" s="440"/>
      <c r="K313" s="435"/>
      <c r="L313" s="202"/>
      <c r="M313" s="275">
        <v>5</v>
      </c>
      <c r="N313" s="178">
        <v>4.0999999999999996</v>
      </c>
      <c r="O313" s="178"/>
      <c r="P313" s="178" t="s">
        <v>21</v>
      </c>
      <c r="Q313" s="155" t="s">
        <v>229</v>
      </c>
      <c r="R313" s="178" t="s">
        <v>73</v>
      </c>
      <c r="S313" s="177">
        <v>100.38</v>
      </c>
      <c r="T313" s="180">
        <v>19283</v>
      </c>
    </row>
    <row r="314" spans="1:20" ht="16.5" customHeight="1">
      <c r="A314" s="233"/>
      <c r="B314" s="405"/>
      <c r="C314" s="429">
        <v>7</v>
      </c>
      <c r="D314" s="270" t="s">
        <v>76</v>
      </c>
      <c r="E314" s="270"/>
      <c r="F314" s="270"/>
      <c r="G314" s="271" t="s">
        <v>77</v>
      </c>
      <c r="H314" s="270"/>
      <c r="I314" s="270"/>
      <c r="J314" s="270"/>
      <c r="K314" s="430"/>
      <c r="L314" s="202"/>
      <c r="M314" s="269">
        <v>6</v>
      </c>
      <c r="N314" s="270"/>
      <c r="O314" s="270"/>
      <c r="P314" s="270"/>
      <c r="Q314" s="271" t="s">
        <v>230</v>
      </c>
      <c r="R314" s="270"/>
      <c r="S314" s="270"/>
      <c r="T314" s="270"/>
    </row>
    <row r="315" spans="1:20" ht="32.25" customHeight="1">
      <c r="A315" s="233"/>
      <c r="B315" s="405"/>
      <c r="C315" s="431">
        <v>8</v>
      </c>
      <c r="D315" s="412" t="s">
        <v>79</v>
      </c>
      <c r="E315" s="412"/>
      <c r="F315" s="412" t="s">
        <v>21</v>
      </c>
      <c r="G315" s="432" t="s">
        <v>80</v>
      </c>
      <c r="H315" s="412" t="s">
        <v>73</v>
      </c>
      <c r="I315" s="438">
        <v>132.38999999999999</v>
      </c>
      <c r="J315" s="167"/>
      <c r="K315" s="435"/>
      <c r="L315" s="202"/>
      <c r="M315" s="275">
        <v>7</v>
      </c>
      <c r="N315" s="178">
        <v>4.5</v>
      </c>
      <c r="O315" s="178"/>
      <c r="P315" s="178" t="s">
        <v>21</v>
      </c>
      <c r="Q315" s="176" t="s">
        <v>231</v>
      </c>
      <c r="R315" s="178" t="s">
        <v>73</v>
      </c>
      <c r="S315" s="177">
        <v>165.2696</v>
      </c>
      <c r="T315" s="167">
        <v>26764</v>
      </c>
    </row>
    <row r="316" spans="1:20" ht="16.5" customHeight="1">
      <c r="A316" s="233"/>
      <c r="B316" s="405"/>
      <c r="C316" s="658" t="s">
        <v>41</v>
      </c>
      <c r="D316" s="630"/>
      <c r="E316" s="630"/>
      <c r="F316" s="630"/>
      <c r="G316" s="630"/>
      <c r="H316" s="408"/>
      <c r="I316" s="175"/>
      <c r="J316" s="439"/>
      <c r="K316" s="437"/>
      <c r="L316" s="202"/>
      <c r="M316" s="658" t="s">
        <v>41</v>
      </c>
      <c r="N316" s="630"/>
      <c r="O316" s="630"/>
      <c r="P316" s="630"/>
      <c r="Q316" s="630"/>
      <c r="R316" s="153"/>
      <c r="S316" s="175"/>
      <c r="T316" s="179"/>
    </row>
    <row r="317" spans="1:20" ht="22.5" customHeight="1">
      <c r="A317" s="233"/>
      <c r="B317" s="405"/>
      <c r="C317" s="159">
        <v>9</v>
      </c>
      <c r="D317" s="159">
        <v>2.2000000000000002</v>
      </c>
      <c r="E317" s="159" t="s">
        <v>21</v>
      </c>
      <c r="F317" s="159"/>
      <c r="G317" s="159" t="s">
        <v>22</v>
      </c>
      <c r="H317" s="159"/>
      <c r="I317" s="159"/>
      <c r="J317" s="159"/>
      <c r="K317" s="411"/>
      <c r="L317" s="202"/>
      <c r="M317" s="159">
        <v>8</v>
      </c>
      <c r="N317" s="159"/>
      <c r="O317" s="159" t="s">
        <v>21</v>
      </c>
      <c r="P317" s="159"/>
      <c r="Q317" s="159" t="s">
        <v>22</v>
      </c>
      <c r="R317" s="159"/>
      <c r="S317" s="159"/>
      <c r="T317" s="159"/>
    </row>
    <row r="318" spans="1:20" ht="33" customHeight="1">
      <c r="A318" s="233"/>
      <c r="B318" s="405"/>
      <c r="C318" s="163">
        <v>10</v>
      </c>
      <c r="D318" s="163" t="s">
        <v>289</v>
      </c>
      <c r="E318" s="163"/>
      <c r="F318" s="163" t="s">
        <v>21</v>
      </c>
      <c r="G318" s="155" t="s">
        <v>290</v>
      </c>
      <c r="H318" s="163" t="s">
        <v>85</v>
      </c>
      <c r="I318" s="164">
        <v>14.9</v>
      </c>
      <c r="J318" s="167"/>
      <c r="K318" s="420"/>
      <c r="L318" s="202"/>
      <c r="M318" s="163">
        <v>9</v>
      </c>
      <c r="N318" s="163">
        <v>1.1100000000000001</v>
      </c>
      <c r="O318" s="163"/>
      <c r="P318" s="163" t="s">
        <v>21</v>
      </c>
      <c r="Q318" s="155" t="s">
        <v>232</v>
      </c>
      <c r="R318" s="163" t="s">
        <v>88</v>
      </c>
      <c r="S318" s="164">
        <v>13.9185</v>
      </c>
      <c r="T318" s="167">
        <v>54922</v>
      </c>
    </row>
    <row r="319" spans="1:20" ht="16.5" customHeight="1">
      <c r="A319" s="233"/>
      <c r="B319" s="405"/>
      <c r="C319" s="629" t="s">
        <v>41</v>
      </c>
      <c r="D319" s="630"/>
      <c r="E319" s="630"/>
      <c r="F319" s="630"/>
      <c r="G319" s="630"/>
      <c r="H319" s="631"/>
      <c r="I319" s="282"/>
      <c r="J319" s="282"/>
      <c r="K319" s="414"/>
      <c r="L319" s="202"/>
      <c r="M319" s="629" t="s">
        <v>41</v>
      </c>
      <c r="N319" s="630"/>
      <c r="O319" s="630"/>
      <c r="P319" s="630"/>
      <c r="Q319" s="630"/>
      <c r="R319" s="631"/>
      <c r="S319" s="282"/>
      <c r="T319" s="282"/>
    </row>
    <row r="320" spans="1:20" ht="37.5" customHeight="1">
      <c r="A320" s="233"/>
      <c r="B320" s="405"/>
      <c r="C320" s="159">
        <v>11</v>
      </c>
      <c r="D320" s="159">
        <v>2.2999999999999998</v>
      </c>
      <c r="E320" s="159" t="s">
        <v>21</v>
      </c>
      <c r="F320" s="159"/>
      <c r="G320" s="159" t="s">
        <v>89</v>
      </c>
      <c r="H320" s="159"/>
      <c r="I320" s="159"/>
      <c r="J320" s="159"/>
      <c r="K320" s="411"/>
      <c r="L320" s="202"/>
      <c r="M320" s="159">
        <v>10</v>
      </c>
      <c r="N320" s="159">
        <v>2.2999999999999998</v>
      </c>
      <c r="O320" s="159" t="s">
        <v>21</v>
      </c>
      <c r="P320" s="159"/>
      <c r="Q320" s="159" t="s">
        <v>89</v>
      </c>
      <c r="R320" s="159"/>
      <c r="S320" s="159"/>
      <c r="T320" s="159"/>
    </row>
    <row r="321" spans="1:20" ht="24.75" customHeight="1">
      <c r="A321" s="233"/>
      <c r="B321" s="405"/>
      <c r="C321" s="163">
        <v>12</v>
      </c>
      <c r="D321" s="183" t="s">
        <v>90</v>
      </c>
      <c r="E321" s="163"/>
      <c r="F321" s="163" t="s">
        <v>21</v>
      </c>
      <c r="G321" s="155" t="s">
        <v>91</v>
      </c>
      <c r="H321" s="163" t="s">
        <v>73</v>
      </c>
      <c r="I321" s="164">
        <v>239.58</v>
      </c>
      <c r="J321" s="167"/>
      <c r="K321" s="420"/>
      <c r="L321" s="202"/>
      <c r="M321" s="163">
        <v>11</v>
      </c>
      <c r="N321" s="183">
        <v>1.4</v>
      </c>
      <c r="O321" s="163"/>
      <c r="P321" s="163" t="s">
        <v>21</v>
      </c>
      <c r="Q321" s="155" t="s">
        <v>92</v>
      </c>
      <c r="R321" s="163" t="s">
        <v>73</v>
      </c>
      <c r="S321" s="164">
        <v>265.64960000000002</v>
      </c>
      <c r="T321" s="167">
        <v>5350</v>
      </c>
    </row>
    <row r="322" spans="1:20" ht="23.25" customHeight="1">
      <c r="A322" s="233"/>
      <c r="B322" s="405"/>
      <c r="C322" s="163">
        <v>13</v>
      </c>
      <c r="D322" s="183" t="s">
        <v>93</v>
      </c>
      <c r="E322" s="163"/>
      <c r="F322" s="163" t="s">
        <v>21</v>
      </c>
      <c r="G322" s="155" t="s">
        <v>94</v>
      </c>
      <c r="H322" s="163" t="s">
        <v>95</v>
      </c>
      <c r="I322" s="164">
        <v>5373.7794000000004</v>
      </c>
      <c r="J322" s="167"/>
      <c r="K322" s="420"/>
      <c r="L322" s="202"/>
      <c r="M322" s="163">
        <v>12</v>
      </c>
      <c r="N322" s="183">
        <v>1.2</v>
      </c>
      <c r="O322" s="163"/>
      <c r="P322" s="163" t="s">
        <v>21</v>
      </c>
      <c r="Q322" s="155" t="s">
        <v>96</v>
      </c>
      <c r="R322" s="163" t="s">
        <v>97</v>
      </c>
      <c r="S322" s="164">
        <v>5958.520528</v>
      </c>
      <c r="T322" s="167">
        <v>1392</v>
      </c>
    </row>
    <row r="323" spans="1:20" ht="29.25" customHeight="1">
      <c r="A323" s="233"/>
      <c r="B323" s="405"/>
      <c r="C323" s="163">
        <v>14</v>
      </c>
      <c r="D323" s="183" t="s">
        <v>98</v>
      </c>
      <c r="E323" s="163"/>
      <c r="F323" s="163" t="s">
        <v>21</v>
      </c>
      <c r="G323" s="155" t="s">
        <v>99</v>
      </c>
      <c r="H323" s="163" t="s">
        <v>73</v>
      </c>
      <c r="I323" s="164">
        <v>239.58</v>
      </c>
      <c r="J323" s="167"/>
      <c r="K323" s="420"/>
      <c r="L323" s="202"/>
      <c r="M323" s="163">
        <v>13</v>
      </c>
      <c r="N323" s="183">
        <v>1.5</v>
      </c>
      <c r="O323" s="163"/>
      <c r="P323" s="163" t="s">
        <v>21</v>
      </c>
      <c r="Q323" s="155" t="s">
        <v>100</v>
      </c>
      <c r="R323" s="163" t="s">
        <v>73</v>
      </c>
      <c r="S323" s="164">
        <v>265.64960000000002</v>
      </c>
      <c r="T323" s="167">
        <v>3571</v>
      </c>
    </row>
    <row r="324" spans="1:20" ht="16.5" customHeight="1">
      <c r="A324" s="233"/>
      <c r="B324" s="405"/>
      <c r="C324" s="629" t="s">
        <v>41</v>
      </c>
      <c r="D324" s="630"/>
      <c r="E324" s="630"/>
      <c r="F324" s="630"/>
      <c r="G324" s="630"/>
      <c r="H324" s="631"/>
      <c r="I324" s="163"/>
      <c r="J324" s="163"/>
      <c r="K324" s="414"/>
      <c r="L324" s="202"/>
      <c r="M324" s="629" t="s">
        <v>41</v>
      </c>
      <c r="N324" s="630"/>
      <c r="O324" s="630"/>
      <c r="P324" s="630"/>
      <c r="Q324" s="630"/>
      <c r="R324" s="631"/>
      <c r="S324" s="163"/>
      <c r="T324" s="163"/>
    </row>
    <row r="325" spans="1:20" ht="16.5" customHeight="1">
      <c r="A325" s="233"/>
      <c r="B325" s="405"/>
      <c r="C325" s="418">
        <v>15</v>
      </c>
      <c r="D325" s="207">
        <v>2.5</v>
      </c>
      <c r="E325" s="207" t="s">
        <v>21</v>
      </c>
      <c r="F325" s="207"/>
      <c r="G325" s="207" t="s">
        <v>291</v>
      </c>
      <c r="H325" s="207"/>
      <c r="I325" s="207"/>
      <c r="J325" s="207"/>
      <c r="K325" s="419"/>
      <c r="L325" s="202"/>
      <c r="M325" s="259">
        <v>14</v>
      </c>
      <c r="N325" s="207">
        <v>2.6</v>
      </c>
      <c r="O325" s="207" t="s">
        <v>21</v>
      </c>
      <c r="P325" s="207"/>
      <c r="Q325" s="207" t="s">
        <v>101</v>
      </c>
      <c r="R325" s="207"/>
      <c r="S325" s="207"/>
      <c r="T325" s="207"/>
    </row>
    <row r="326" spans="1:20" ht="26.25" customHeight="1">
      <c r="A326" s="233"/>
      <c r="B326" s="405"/>
      <c r="C326" s="431">
        <v>16</v>
      </c>
      <c r="D326" s="183" t="s">
        <v>292</v>
      </c>
      <c r="E326" s="412"/>
      <c r="F326" s="412" t="s">
        <v>21</v>
      </c>
      <c r="G326" s="432" t="s">
        <v>293</v>
      </c>
      <c r="H326" s="412" t="s">
        <v>73</v>
      </c>
      <c r="I326" s="438">
        <v>10.06</v>
      </c>
      <c r="J326" s="440"/>
      <c r="K326" s="435"/>
      <c r="L326" s="202"/>
      <c r="M326" s="275">
        <v>15</v>
      </c>
      <c r="N326" s="183" t="s">
        <v>102</v>
      </c>
      <c r="O326" s="178"/>
      <c r="P326" s="178" t="s">
        <v>21</v>
      </c>
      <c r="Q326" s="176" t="s">
        <v>103</v>
      </c>
      <c r="R326" s="178" t="s">
        <v>25</v>
      </c>
      <c r="S326" s="177">
        <v>87.968000000000004</v>
      </c>
      <c r="T326" s="180">
        <v>55381</v>
      </c>
    </row>
    <row r="327" spans="1:20" ht="16.5" customHeight="1">
      <c r="A327" s="233"/>
      <c r="B327" s="405"/>
      <c r="C327" s="629" t="s">
        <v>41</v>
      </c>
      <c r="D327" s="630"/>
      <c r="E327" s="630"/>
      <c r="F327" s="630"/>
      <c r="G327" s="630"/>
      <c r="H327" s="631"/>
      <c r="I327" s="163"/>
      <c r="J327" s="163"/>
      <c r="K327" s="414"/>
      <c r="L327" s="202"/>
      <c r="M327" s="629" t="s">
        <v>41</v>
      </c>
      <c r="N327" s="630"/>
      <c r="O327" s="630"/>
      <c r="P327" s="630"/>
      <c r="Q327" s="630"/>
      <c r="R327" s="631"/>
      <c r="S327" s="163"/>
      <c r="T327" s="163"/>
    </row>
    <row r="328" spans="1:20" ht="16.5" customHeight="1">
      <c r="A328" s="233"/>
      <c r="B328" s="405"/>
      <c r="C328" s="418">
        <v>17</v>
      </c>
      <c r="D328" s="207">
        <v>2.6</v>
      </c>
      <c r="E328" s="207" t="s">
        <v>21</v>
      </c>
      <c r="F328" s="207"/>
      <c r="G328" s="207" t="s">
        <v>101</v>
      </c>
      <c r="H328" s="207"/>
      <c r="I328" s="207"/>
      <c r="J328" s="207"/>
      <c r="K328" s="419"/>
      <c r="L328" s="202"/>
      <c r="M328" s="297"/>
      <c r="N328" s="297"/>
      <c r="O328" s="297"/>
      <c r="P328" s="297"/>
      <c r="Q328" s="297"/>
      <c r="R328" s="298"/>
      <c r="S328" s="178"/>
      <c r="T328" s="178"/>
    </row>
    <row r="329" spans="1:20" ht="16.5" customHeight="1">
      <c r="A329" s="233"/>
      <c r="B329" s="405"/>
      <c r="C329" s="431">
        <v>18</v>
      </c>
      <c r="D329" s="183" t="s">
        <v>102</v>
      </c>
      <c r="E329" s="412"/>
      <c r="F329" s="412" t="s">
        <v>21</v>
      </c>
      <c r="G329" s="432" t="s">
        <v>103</v>
      </c>
      <c r="H329" s="412" t="s">
        <v>25</v>
      </c>
      <c r="I329" s="438">
        <v>77.28</v>
      </c>
      <c r="J329" s="440"/>
      <c r="K329" s="435"/>
      <c r="L329" s="202"/>
      <c r="M329" s="297"/>
      <c r="N329" s="297"/>
      <c r="O329" s="297"/>
      <c r="P329" s="297"/>
      <c r="Q329" s="297"/>
      <c r="R329" s="298"/>
      <c r="S329" s="178"/>
      <c r="T329" s="178"/>
    </row>
    <row r="330" spans="1:20" ht="16.5" customHeight="1">
      <c r="A330" s="233"/>
      <c r="B330" s="405"/>
      <c r="C330" s="629" t="s">
        <v>41</v>
      </c>
      <c r="D330" s="630"/>
      <c r="E330" s="630"/>
      <c r="F330" s="630"/>
      <c r="G330" s="630"/>
      <c r="H330" s="631"/>
      <c r="I330" s="163"/>
      <c r="J330" s="163"/>
      <c r="K330" s="414"/>
      <c r="L330" s="202"/>
      <c r="M330" s="297"/>
      <c r="N330" s="297"/>
      <c r="O330" s="297"/>
      <c r="P330" s="297"/>
      <c r="Q330" s="297"/>
      <c r="R330" s="298"/>
      <c r="S330" s="178"/>
      <c r="T330" s="178"/>
    </row>
    <row r="331" spans="1:20" ht="16.5" customHeight="1">
      <c r="A331" s="233"/>
      <c r="B331" s="405"/>
      <c r="C331" s="418">
        <v>19</v>
      </c>
      <c r="D331" s="207" t="s">
        <v>105</v>
      </c>
      <c r="E331" s="207" t="s">
        <v>21</v>
      </c>
      <c r="F331" s="207"/>
      <c r="G331" s="207" t="s">
        <v>106</v>
      </c>
      <c r="H331" s="207"/>
      <c r="I331" s="207"/>
      <c r="J331" s="207"/>
      <c r="K331" s="419"/>
      <c r="L331" s="202"/>
      <c r="M331" s="259">
        <v>16</v>
      </c>
      <c r="N331" s="207">
        <v>5</v>
      </c>
      <c r="O331" s="207" t="s">
        <v>21</v>
      </c>
      <c r="P331" s="207"/>
      <c r="Q331" s="207" t="s">
        <v>184</v>
      </c>
      <c r="R331" s="207"/>
      <c r="S331" s="207"/>
      <c r="T331" s="207"/>
    </row>
    <row r="332" spans="1:20" ht="16.5" customHeight="1">
      <c r="A332" s="233"/>
      <c r="B332" s="405"/>
      <c r="C332" s="163">
        <v>20</v>
      </c>
      <c r="D332" s="412" t="s">
        <v>185</v>
      </c>
      <c r="E332" s="457"/>
      <c r="F332" s="412" t="s">
        <v>21</v>
      </c>
      <c r="G332" s="432" t="s">
        <v>186</v>
      </c>
      <c r="H332" s="412" t="s">
        <v>73</v>
      </c>
      <c r="I332" s="412">
        <v>2.48</v>
      </c>
      <c r="J332" s="458"/>
      <c r="K332" s="459"/>
      <c r="L332" s="202"/>
      <c r="M332" s="163">
        <v>17</v>
      </c>
      <c r="N332" s="178" t="s">
        <v>237</v>
      </c>
      <c r="O332" s="303"/>
      <c r="P332" s="178" t="s">
        <v>21</v>
      </c>
      <c r="Q332" s="176" t="s">
        <v>238</v>
      </c>
      <c r="R332" s="178" t="s">
        <v>73</v>
      </c>
      <c r="S332" s="178">
        <v>2.31975</v>
      </c>
      <c r="T332" s="304">
        <v>400164</v>
      </c>
    </row>
    <row r="333" spans="1:20" ht="29.25" customHeight="1">
      <c r="A333" s="233"/>
      <c r="B333" s="405"/>
      <c r="C333" s="163">
        <v>21</v>
      </c>
      <c r="D333" s="183" t="s">
        <v>294</v>
      </c>
      <c r="E333" s="163"/>
      <c r="F333" s="163" t="s">
        <v>21</v>
      </c>
      <c r="G333" s="155" t="s">
        <v>233</v>
      </c>
      <c r="H333" s="163" t="s">
        <v>73</v>
      </c>
      <c r="I333" s="164">
        <v>26.95</v>
      </c>
      <c r="J333" s="199"/>
      <c r="K333" s="462"/>
      <c r="L333" s="202"/>
      <c r="M333" s="163">
        <v>18</v>
      </c>
      <c r="N333" s="183">
        <v>5.5</v>
      </c>
      <c r="O333" s="163"/>
      <c r="P333" s="163" t="s">
        <v>21</v>
      </c>
      <c r="Q333" s="155" t="s">
        <v>110</v>
      </c>
      <c r="R333" s="163" t="s">
        <v>73</v>
      </c>
      <c r="S333" s="164">
        <v>92.679999999999993</v>
      </c>
      <c r="T333" s="199">
        <v>535504</v>
      </c>
    </row>
    <row r="334" spans="1:20" ht="29.25" customHeight="1">
      <c r="A334" s="233"/>
      <c r="B334" s="405"/>
      <c r="C334" s="163">
        <v>22</v>
      </c>
      <c r="D334" s="183" t="s">
        <v>108</v>
      </c>
      <c r="E334" s="163"/>
      <c r="F334" s="163" t="s">
        <v>21</v>
      </c>
      <c r="G334" s="155" t="s">
        <v>109</v>
      </c>
      <c r="H334" s="163" t="s">
        <v>73</v>
      </c>
      <c r="I334" s="164">
        <v>48.67</v>
      </c>
      <c r="J334" s="199"/>
      <c r="K334" s="462"/>
      <c r="L334" s="202"/>
      <c r="M334" s="220"/>
      <c r="N334" s="285"/>
      <c r="O334" s="182"/>
      <c r="P334" s="182"/>
      <c r="Q334" s="160"/>
      <c r="R334" s="253"/>
      <c r="S334" s="164"/>
      <c r="T334" s="199"/>
    </row>
    <row r="335" spans="1:20" ht="16.5" customHeight="1">
      <c r="A335" s="233"/>
      <c r="B335" s="405"/>
      <c r="C335" s="629" t="s">
        <v>41</v>
      </c>
      <c r="D335" s="630"/>
      <c r="E335" s="630"/>
      <c r="F335" s="630"/>
      <c r="G335" s="630"/>
      <c r="H335" s="631"/>
      <c r="I335" s="163"/>
      <c r="J335" s="163"/>
      <c r="K335" s="414"/>
      <c r="L335" s="202"/>
      <c r="M335" s="629" t="s">
        <v>41</v>
      </c>
      <c r="N335" s="630"/>
      <c r="O335" s="630"/>
      <c r="P335" s="630"/>
      <c r="Q335" s="630"/>
      <c r="R335" s="631"/>
      <c r="S335" s="163"/>
      <c r="T335" s="163"/>
    </row>
    <row r="336" spans="1:20" ht="16.5" customHeight="1">
      <c r="A336" s="233"/>
      <c r="B336" s="405"/>
      <c r="C336" s="418">
        <v>23</v>
      </c>
      <c r="D336" s="207">
        <v>3.3</v>
      </c>
      <c r="E336" s="207" t="s">
        <v>21</v>
      </c>
      <c r="F336" s="207"/>
      <c r="G336" s="207" t="s">
        <v>111</v>
      </c>
      <c r="H336" s="207"/>
      <c r="I336" s="207"/>
      <c r="J336" s="207"/>
      <c r="K336" s="419"/>
      <c r="L336" s="202"/>
      <c r="M336" s="259">
        <v>19</v>
      </c>
      <c r="N336" s="207">
        <v>3.3</v>
      </c>
      <c r="O336" s="207" t="s">
        <v>21</v>
      </c>
      <c r="P336" s="207"/>
      <c r="Q336" s="207" t="s">
        <v>191</v>
      </c>
      <c r="R336" s="207"/>
      <c r="S336" s="207"/>
      <c r="T336" s="207"/>
    </row>
    <row r="337" spans="1:20" ht="51" customHeight="1">
      <c r="A337" s="233"/>
      <c r="B337" s="405"/>
      <c r="C337" s="163">
        <v>24</v>
      </c>
      <c r="D337" s="183" t="s">
        <v>112</v>
      </c>
      <c r="E337" s="163"/>
      <c r="F337" s="163" t="s">
        <v>21</v>
      </c>
      <c r="G337" s="155" t="s">
        <v>113</v>
      </c>
      <c r="H337" s="163" t="s">
        <v>114</v>
      </c>
      <c r="I337" s="164">
        <v>9074.4</v>
      </c>
      <c r="J337" s="167"/>
      <c r="K337" s="420"/>
      <c r="L337" s="202"/>
      <c r="M337" s="163">
        <v>20</v>
      </c>
      <c r="N337" s="183" t="s">
        <v>112</v>
      </c>
      <c r="O337" s="163"/>
      <c r="P337" s="163" t="s">
        <v>21</v>
      </c>
      <c r="Q337" s="155" t="s">
        <v>113</v>
      </c>
      <c r="R337" s="163" t="s">
        <v>114</v>
      </c>
      <c r="S337" s="164">
        <v>11121.6</v>
      </c>
      <c r="T337" s="167">
        <v>5903</v>
      </c>
    </row>
    <row r="338" spans="1:20" ht="16.5" customHeight="1">
      <c r="A338" s="233"/>
      <c r="B338" s="405"/>
      <c r="C338" s="629" t="s">
        <v>41</v>
      </c>
      <c r="D338" s="630"/>
      <c r="E338" s="630"/>
      <c r="F338" s="630"/>
      <c r="G338" s="630"/>
      <c r="H338" s="631"/>
      <c r="I338" s="163"/>
      <c r="J338" s="163"/>
      <c r="K338" s="414"/>
      <c r="L338" s="202"/>
      <c r="M338" s="629" t="s">
        <v>41</v>
      </c>
      <c r="N338" s="630"/>
      <c r="O338" s="630"/>
      <c r="P338" s="630"/>
      <c r="Q338" s="630"/>
      <c r="R338" s="631"/>
      <c r="S338" s="163"/>
      <c r="T338" s="163"/>
    </row>
    <row r="339" spans="1:20" ht="16.5" customHeight="1">
      <c r="A339" s="233"/>
      <c r="B339" s="405"/>
      <c r="C339" s="418">
        <v>25</v>
      </c>
      <c r="D339" s="207">
        <v>4.3</v>
      </c>
      <c r="E339" s="207" t="s">
        <v>21</v>
      </c>
      <c r="F339" s="207"/>
      <c r="G339" s="207" t="s">
        <v>234</v>
      </c>
      <c r="H339" s="207"/>
      <c r="I339" s="207"/>
      <c r="J339" s="207"/>
      <c r="K339" s="419"/>
      <c r="L339" s="202"/>
      <c r="M339" s="259">
        <v>21</v>
      </c>
      <c r="N339" s="207">
        <v>4.4000000000000004</v>
      </c>
      <c r="O339" s="207" t="s">
        <v>21</v>
      </c>
      <c r="P339" s="207"/>
      <c r="Q339" s="207" t="s">
        <v>295</v>
      </c>
      <c r="R339" s="207"/>
      <c r="S339" s="207"/>
      <c r="T339" s="207"/>
    </row>
    <row r="340" spans="1:20" ht="16.5" customHeight="1">
      <c r="A340" s="233"/>
      <c r="B340" s="405"/>
      <c r="C340" s="163">
        <v>26</v>
      </c>
      <c r="D340" s="412" t="s">
        <v>119</v>
      </c>
      <c r="E340" s="412"/>
      <c r="F340" s="412" t="s">
        <v>21</v>
      </c>
      <c r="G340" s="463" t="s">
        <v>120</v>
      </c>
      <c r="H340" s="412" t="s">
        <v>32</v>
      </c>
      <c r="I340" s="412">
        <v>3</v>
      </c>
      <c r="J340" s="460"/>
      <c r="K340" s="461"/>
      <c r="L340" s="202"/>
      <c r="M340" s="163">
        <v>22</v>
      </c>
      <c r="N340" s="178" t="s">
        <v>296</v>
      </c>
      <c r="O340" s="178"/>
      <c r="P340" s="178" t="s">
        <v>21</v>
      </c>
      <c r="Q340" s="310" t="s">
        <v>297</v>
      </c>
      <c r="R340" s="178" t="s">
        <v>32</v>
      </c>
      <c r="S340" s="178">
        <v>2</v>
      </c>
      <c r="T340" s="178">
        <v>163146</v>
      </c>
    </row>
    <row r="341" spans="1:20" ht="19.5" customHeight="1">
      <c r="A341" s="233"/>
      <c r="B341" s="405"/>
      <c r="C341" s="220">
        <v>27</v>
      </c>
      <c r="D341" s="183" t="s">
        <v>235</v>
      </c>
      <c r="E341" s="163"/>
      <c r="F341" s="163" t="s">
        <v>21</v>
      </c>
      <c r="G341" s="198" t="s">
        <v>236</v>
      </c>
      <c r="H341" s="163" t="s">
        <v>32</v>
      </c>
      <c r="I341" s="164">
        <v>3</v>
      </c>
      <c r="J341" s="167"/>
      <c r="K341" s="461"/>
      <c r="L341" s="202"/>
      <c r="M341" s="220">
        <v>23</v>
      </c>
      <c r="N341" s="183" t="s">
        <v>298</v>
      </c>
      <c r="O341" s="163"/>
      <c r="P341" s="163" t="s">
        <v>21</v>
      </c>
      <c r="Q341" s="198" t="s">
        <v>299</v>
      </c>
      <c r="R341" s="163" t="s">
        <v>32</v>
      </c>
      <c r="S341" s="164">
        <v>2</v>
      </c>
      <c r="T341" s="167">
        <v>363426</v>
      </c>
    </row>
    <row r="342" spans="1:20" ht="16.5" customHeight="1" thickBot="1">
      <c r="A342" s="233"/>
      <c r="B342" s="405"/>
      <c r="C342" s="163" t="s">
        <v>41</v>
      </c>
      <c r="D342" s="309"/>
      <c r="E342" s="422"/>
      <c r="F342" s="422"/>
      <c r="G342" s="423"/>
      <c r="H342" s="423"/>
      <c r="I342" s="424"/>
      <c r="J342" s="425"/>
      <c r="K342" s="426"/>
      <c r="L342" s="202"/>
      <c r="M342" s="163" t="s">
        <v>41</v>
      </c>
      <c r="N342" s="309"/>
      <c r="O342" s="264"/>
      <c r="P342" s="264"/>
      <c r="Q342" s="168"/>
      <c r="R342" s="168"/>
      <c r="S342" s="169"/>
      <c r="T342" s="170"/>
    </row>
    <row r="343" spans="1:20" ht="16.5" customHeight="1">
      <c r="A343" s="233"/>
      <c r="B343" s="405"/>
      <c r="C343" s="418">
        <v>28</v>
      </c>
      <c r="D343" s="207">
        <v>4.4000000000000004</v>
      </c>
      <c r="E343" s="207" t="s">
        <v>21</v>
      </c>
      <c r="F343" s="207"/>
      <c r="G343" s="207" t="s">
        <v>121</v>
      </c>
      <c r="H343" s="207"/>
      <c r="I343" s="207"/>
      <c r="J343" s="207"/>
      <c r="K343" s="419"/>
      <c r="L343" s="202"/>
      <c r="M343" s="259">
        <v>27</v>
      </c>
      <c r="N343" s="207">
        <v>4.3</v>
      </c>
      <c r="O343" s="207" t="s">
        <v>21</v>
      </c>
      <c r="P343" s="207"/>
      <c r="Q343" s="207" t="s">
        <v>234</v>
      </c>
      <c r="R343" s="207"/>
      <c r="S343" s="207"/>
      <c r="T343" s="207"/>
    </row>
    <row r="344" spans="1:20" ht="16.5" customHeight="1">
      <c r="A344" s="233"/>
      <c r="B344" s="405"/>
      <c r="C344" s="163">
        <v>29</v>
      </c>
      <c r="D344" s="412" t="s">
        <v>296</v>
      </c>
      <c r="E344" s="412"/>
      <c r="F344" s="412" t="s">
        <v>21</v>
      </c>
      <c r="G344" s="432" t="s">
        <v>297</v>
      </c>
      <c r="H344" s="412" t="s">
        <v>32</v>
      </c>
      <c r="I344" s="412">
        <v>2</v>
      </c>
      <c r="J344" s="460"/>
      <c r="K344" s="461"/>
      <c r="L344" s="202"/>
      <c r="M344" s="163">
        <v>28</v>
      </c>
      <c r="N344" s="178" t="s">
        <v>119</v>
      </c>
      <c r="O344" s="178"/>
      <c r="P344" s="178" t="s">
        <v>21</v>
      </c>
      <c r="Q344" s="178" t="s">
        <v>120</v>
      </c>
      <c r="R344" s="178" t="s">
        <v>32</v>
      </c>
      <c r="S344" s="178">
        <v>3</v>
      </c>
      <c r="T344" s="178">
        <v>66335</v>
      </c>
    </row>
    <row r="345" spans="1:20" ht="16.5" customHeight="1">
      <c r="A345" s="233"/>
      <c r="B345" s="405"/>
      <c r="C345" s="220">
        <v>30</v>
      </c>
      <c r="D345" s="412" t="s">
        <v>298</v>
      </c>
      <c r="E345" s="412"/>
      <c r="F345" s="412" t="s">
        <v>21</v>
      </c>
      <c r="G345" s="432" t="s">
        <v>299</v>
      </c>
      <c r="H345" s="412" t="s">
        <v>32</v>
      </c>
      <c r="I345" s="412">
        <v>2</v>
      </c>
      <c r="J345" s="460"/>
      <c r="K345" s="461"/>
      <c r="L345" s="202"/>
      <c r="M345" s="220">
        <v>29</v>
      </c>
      <c r="N345" s="178" t="s">
        <v>235</v>
      </c>
      <c r="O345" s="178"/>
      <c r="P345" s="178" t="s">
        <v>21</v>
      </c>
      <c r="Q345" s="178" t="s">
        <v>236</v>
      </c>
      <c r="R345" s="178" t="s">
        <v>32</v>
      </c>
      <c r="S345" s="178">
        <v>3</v>
      </c>
      <c r="T345" s="178">
        <v>102150</v>
      </c>
    </row>
    <row r="346" spans="1:20" ht="16.5" customHeight="1">
      <c r="A346" s="233"/>
      <c r="B346" s="405"/>
      <c r="C346" s="163">
        <v>31</v>
      </c>
      <c r="D346" s="163" t="s">
        <v>243</v>
      </c>
      <c r="E346" s="163"/>
      <c r="F346" s="163" t="s">
        <v>21</v>
      </c>
      <c r="G346" s="155" t="s">
        <v>244</v>
      </c>
      <c r="H346" s="163" t="s">
        <v>32</v>
      </c>
      <c r="I346" s="163">
        <v>1</v>
      </c>
      <c r="J346" s="460"/>
      <c r="K346" s="461"/>
      <c r="L346" s="202"/>
      <c r="M346" s="220"/>
      <c r="N346" s="311"/>
      <c r="O346" s="311"/>
      <c r="P346" s="311"/>
      <c r="Q346" s="311"/>
      <c r="R346" s="252"/>
      <c r="S346" s="178"/>
      <c r="T346" s="178"/>
    </row>
    <row r="347" spans="1:20" ht="16.5" customHeight="1">
      <c r="A347" s="233"/>
      <c r="B347" s="405"/>
      <c r="C347" s="163">
        <v>32</v>
      </c>
      <c r="D347" s="163" t="s">
        <v>241</v>
      </c>
      <c r="E347" s="163"/>
      <c r="F347" s="163" t="s">
        <v>21</v>
      </c>
      <c r="G347" s="155" t="s">
        <v>242</v>
      </c>
      <c r="H347" s="163" t="s">
        <v>32</v>
      </c>
      <c r="I347" s="163">
        <v>1</v>
      </c>
      <c r="J347" s="460"/>
      <c r="K347" s="461"/>
      <c r="L347" s="202"/>
      <c r="M347" s="220"/>
      <c r="N347" s="311"/>
      <c r="O347" s="311"/>
      <c r="P347" s="311"/>
      <c r="Q347" s="311"/>
      <c r="R347" s="252"/>
      <c r="S347" s="178"/>
      <c r="T347" s="178"/>
    </row>
    <row r="348" spans="1:20" ht="16.5" customHeight="1">
      <c r="A348" s="233"/>
      <c r="B348" s="405"/>
      <c r="C348" s="163">
        <v>33</v>
      </c>
      <c r="D348" s="163" t="s">
        <v>247</v>
      </c>
      <c r="E348" s="163"/>
      <c r="F348" s="163" t="s">
        <v>21</v>
      </c>
      <c r="G348" s="155" t="s">
        <v>248</v>
      </c>
      <c r="H348" s="163" t="s">
        <v>32</v>
      </c>
      <c r="I348" s="163">
        <v>1</v>
      </c>
      <c r="J348" s="460"/>
      <c r="K348" s="461"/>
      <c r="L348" s="202"/>
      <c r="M348" s="220"/>
      <c r="N348" s="311"/>
      <c r="O348" s="311"/>
      <c r="P348" s="311"/>
      <c r="Q348" s="311"/>
      <c r="R348" s="252"/>
      <c r="S348" s="178"/>
      <c r="T348" s="178"/>
    </row>
    <row r="349" spans="1:20" ht="16.5" customHeight="1">
      <c r="A349" s="233"/>
      <c r="B349" s="405"/>
      <c r="C349" s="629" t="s">
        <v>41</v>
      </c>
      <c r="D349" s="630"/>
      <c r="E349" s="630"/>
      <c r="F349" s="630"/>
      <c r="G349" s="630"/>
      <c r="H349" s="631"/>
      <c r="I349" s="163"/>
      <c r="J349" s="163"/>
      <c r="K349" s="414"/>
      <c r="L349" s="202"/>
      <c r="M349" s="629" t="s">
        <v>41</v>
      </c>
      <c r="N349" s="630"/>
      <c r="O349" s="630"/>
      <c r="P349" s="630"/>
      <c r="Q349" s="630"/>
      <c r="R349" s="631"/>
      <c r="S349" s="163"/>
      <c r="T349" s="163"/>
    </row>
    <row r="350" spans="1:20" ht="16.5" customHeight="1">
      <c r="A350" s="233"/>
      <c r="B350" s="405"/>
      <c r="C350" s="418">
        <v>34</v>
      </c>
      <c r="D350" s="207" t="s">
        <v>126</v>
      </c>
      <c r="E350" s="207" t="s">
        <v>21</v>
      </c>
      <c r="F350" s="207"/>
      <c r="G350" s="207" t="s">
        <v>127</v>
      </c>
      <c r="H350" s="207"/>
      <c r="I350" s="207"/>
      <c r="J350" s="207"/>
      <c r="K350" s="419"/>
      <c r="L350" s="202"/>
      <c r="M350" s="259">
        <v>30</v>
      </c>
      <c r="N350" s="207"/>
      <c r="O350" s="207" t="s">
        <v>21</v>
      </c>
      <c r="P350" s="207"/>
      <c r="Q350" s="207" t="s">
        <v>133</v>
      </c>
      <c r="R350" s="207"/>
      <c r="S350" s="207"/>
      <c r="T350" s="207"/>
    </row>
    <row r="351" spans="1:20" ht="23.25" customHeight="1">
      <c r="A351" s="233"/>
      <c r="B351" s="405"/>
      <c r="C351" s="220">
        <v>35</v>
      </c>
      <c r="D351" s="183" t="s">
        <v>300</v>
      </c>
      <c r="E351" s="163"/>
      <c r="F351" s="163" t="s">
        <v>21</v>
      </c>
      <c r="G351" s="155" t="s">
        <v>301</v>
      </c>
      <c r="H351" s="163" t="s">
        <v>32</v>
      </c>
      <c r="I351" s="164">
        <v>1</v>
      </c>
      <c r="J351" s="167"/>
      <c r="K351" s="420"/>
      <c r="L351" s="202"/>
      <c r="M351" s="220">
        <v>31</v>
      </c>
      <c r="N351" s="183" t="s">
        <v>302</v>
      </c>
      <c r="O351" s="163"/>
      <c r="P351" s="163" t="s">
        <v>21</v>
      </c>
      <c r="Q351" s="163" t="s">
        <v>301</v>
      </c>
      <c r="R351" s="163" t="s">
        <v>32</v>
      </c>
      <c r="S351" s="164">
        <v>1</v>
      </c>
      <c r="T351" s="167">
        <v>157264</v>
      </c>
    </row>
    <row r="352" spans="1:20" ht="27.75" customHeight="1">
      <c r="A352" s="233"/>
      <c r="B352" s="405"/>
      <c r="C352" s="220">
        <v>36</v>
      </c>
      <c r="D352" s="183" t="s">
        <v>303</v>
      </c>
      <c r="E352" s="163"/>
      <c r="F352" s="163" t="s">
        <v>21</v>
      </c>
      <c r="G352" s="155" t="s">
        <v>304</v>
      </c>
      <c r="H352" s="163" t="s">
        <v>32</v>
      </c>
      <c r="I352" s="164">
        <v>1</v>
      </c>
      <c r="J352" s="167"/>
      <c r="K352" s="420"/>
      <c r="L352" s="202"/>
      <c r="M352" s="220">
        <v>32</v>
      </c>
      <c r="N352" s="183" t="s">
        <v>305</v>
      </c>
      <c r="O352" s="163"/>
      <c r="P352" s="163" t="s">
        <v>21</v>
      </c>
      <c r="Q352" s="163" t="s">
        <v>304</v>
      </c>
      <c r="R352" s="163" t="s">
        <v>32</v>
      </c>
      <c r="S352" s="164">
        <v>1</v>
      </c>
      <c r="T352" s="167">
        <v>281214</v>
      </c>
    </row>
    <row r="353" spans="1:20" ht="20.25" customHeight="1">
      <c r="A353" s="233"/>
      <c r="B353" s="405"/>
      <c r="C353" s="220">
        <v>37</v>
      </c>
      <c r="D353" s="183" t="s">
        <v>306</v>
      </c>
      <c r="E353" s="163"/>
      <c r="F353" s="163" t="s">
        <v>21</v>
      </c>
      <c r="G353" s="155" t="s">
        <v>307</v>
      </c>
      <c r="H353" s="163" t="s">
        <v>32</v>
      </c>
      <c r="I353" s="164">
        <v>1</v>
      </c>
      <c r="J353" s="167"/>
      <c r="K353" s="420"/>
      <c r="L353" s="202"/>
      <c r="M353" s="220">
        <v>33</v>
      </c>
      <c r="N353" s="183" t="s">
        <v>308</v>
      </c>
      <c r="O353" s="163"/>
      <c r="P353" s="163" t="s">
        <v>21</v>
      </c>
      <c r="Q353" s="163" t="s">
        <v>309</v>
      </c>
      <c r="R353" s="163" t="s">
        <v>32</v>
      </c>
      <c r="S353" s="164">
        <v>1</v>
      </c>
      <c r="T353" s="167">
        <v>351518</v>
      </c>
    </row>
    <row r="354" spans="1:20" ht="16.5" customHeight="1" thickBot="1">
      <c r="A354" s="233"/>
      <c r="B354" s="405"/>
      <c r="C354" s="163" t="s">
        <v>41</v>
      </c>
      <c r="D354" s="309"/>
      <c r="E354" s="422"/>
      <c r="F354" s="422"/>
      <c r="G354" s="423"/>
      <c r="H354" s="423"/>
      <c r="I354" s="424"/>
      <c r="J354" s="425"/>
      <c r="K354" s="426"/>
      <c r="L354" s="202"/>
      <c r="M354" s="163" t="s">
        <v>41</v>
      </c>
      <c r="N354" s="309"/>
      <c r="O354" s="264"/>
      <c r="P354" s="264"/>
      <c r="Q354" s="168"/>
      <c r="R354" s="168"/>
      <c r="S354" s="169"/>
      <c r="T354" s="170"/>
    </row>
    <row r="355" spans="1:20" ht="16.5" customHeight="1">
      <c r="A355" s="233"/>
      <c r="B355" s="405"/>
      <c r="C355" s="418">
        <v>38</v>
      </c>
      <c r="D355" s="207">
        <v>6</v>
      </c>
      <c r="E355" s="207" t="s">
        <v>21</v>
      </c>
      <c r="F355" s="207"/>
      <c r="G355" s="207" t="s">
        <v>310</v>
      </c>
      <c r="H355" s="207"/>
      <c r="I355" s="207"/>
      <c r="J355" s="207"/>
      <c r="K355" s="419"/>
      <c r="L355" s="202"/>
      <c r="M355" s="259">
        <v>34</v>
      </c>
      <c r="N355" s="207">
        <v>6</v>
      </c>
      <c r="O355" s="207" t="s">
        <v>21</v>
      </c>
      <c r="P355" s="207"/>
      <c r="Q355" s="207" t="s">
        <v>311</v>
      </c>
      <c r="R355" s="207"/>
      <c r="S355" s="207"/>
      <c r="T355" s="207"/>
    </row>
    <row r="356" spans="1:20" ht="52.5" customHeight="1">
      <c r="A356" s="233"/>
      <c r="B356" s="405"/>
      <c r="C356" s="220">
        <v>39</v>
      </c>
      <c r="D356" s="183" t="s">
        <v>312</v>
      </c>
      <c r="E356" s="163"/>
      <c r="F356" s="163" t="s">
        <v>21</v>
      </c>
      <c r="G356" s="155" t="s">
        <v>313</v>
      </c>
      <c r="H356" s="163" t="s">
        <v>314</v>
      </c>
      <c r="I356" s="164">
        <v>13.42</v>
      </c>
      <c r="J356" s="167"/>
      <c r="K356" s="420"/>
      <c r="L356" s="202"/>
      <c r="M356" s="220">
        <v>35</v>
      </c>
      <c r="N356" s="183" t="s">
        <v>315</v>
      </c>
      <c r="O356" s="163"/>
      <c r="P356" s="163" t="s">
        <v>21</v>
      </c>
      <c r="Q356" s="163" t="s">
        <v>316</v>
      </c>
      <c r="R356" s="163" t="s">
        <v>25</v>
      </c>
      <c r="S356" s="164">
        <v>11.04</v>
      </c>
      <c r="T356" s="167">
        <v>220663</v>
      </c>
    </row>
    <row r="357" spans="1:20" ht="16.5" customHeight="1" thickBot="1">
      <c r="A357" s="233"/>
      <c r="B357" s="405"/>
      <c r="C357" s="163" t="s">
        <v>41</v>
      </c>
      <c r="D357" s="309"/>
      <c r="E357" s="422"/>
      <c r="F357" s="422"/>
      <c r="G357" s="423"/>
      <c r="H357" s="423"/>
      <c r="I357" s="424"/>
      <c r="J357" s="425"/>
      <c r="K357" s="426"/>
      <c r="L357" s="202"/>
      <c r="M357" s="163" t="s">
        <v>41</v>
      </c>
      <c r="N357" s="309"/>
      <c r="O357" s="264"/>
      <c r="P357" s="264"/>
      <c r="Q357" s="168"/>
      <c r="R357" s="168"/>
      <c r="S357" s="169"/>
      <c r="T357" s="170"/>
    </row>
    <row r="358" spans="1:20" ht="16.5" customHeight="1">
      <c r="A358" s="233"/>
      <c r="B358" s="405"/>
      <c r="C358" s="418">
        <v>40</v>
      </c>
      <c r="D358" s="207">
        <v>8</v>
      </c>
      <c r="E358" s="207" t="s">
        <v>21</v>
      </c>
      <c r="F358" s="207"/>
      <c r="G358" s="207" t="s">
        <v>29</v>
      </c>
      <c r="H358" s="207"/>
      <c r="I358" s="207"/>
      <c r="J358" s="207"/>
      <c r="K358" s="419"/>
      <c r="L358" s="202"/>
      <c r="M358" s="259">
        <v>37</v>
      </c>
      <c r="N358" s="207"/>
      <c r="O358" s="207" t="s">
        <v>21</v>
      </c>
      <c r="P358" s="207"/>
      <c r="Q358" s="207" t="s">
        <v>29</v>
      </c>
      <c r="R358" s="207"/>
      <c r="S358" s="207"/>
      <c r="T358" s="207"/>
    </row>
    <row r="359" spans="1:20" ht="29.25" customHeight="1">
      <c r="A359" s="233"/>
      <c r="B359" s="405"/>
      <c r="C359" s="220">
        <v>41</v>
      </c>
      <c r="D359" s="183" t="s">
        <v>142</v>
      </c>
      <c r="E359" s="163"/>
      <c r="F359" s="163" t="s">
        <v>21</v>
      </c>
      <c r="G359" s="155" t="s">
        <v>143</v>
      </c>
      <c r="H359" s="163" t="s">
        <v>32</v>
      </c>
      <c r="I359" s="164">
        <v>2</v>
      </c>
      <c r="J359" s="167"/>
      <c r="K359" s="420"/>
      <c r="L359" s="202"/>
      <c r="M359" s="220">
        <v>38</v>
      </c>
      <c r="N359" s="183" t="s">
        <v>144</v>
      </c>
      <c r="O359" s="163"/>
      <c r="P359" s="163" t="s">
        <v>21</v>
      </c>
      <c r="Q359" s="163" t="s">
        <v>145</v>
      </c>
      <c r="R359" s="163" t="s">
        <v>146</v>
      </c>
      <c r="S359" s="164">
        <v>2</v>
      </c>
      <c r="T359" s="167">
        <v>15733</v>
      </c>
    </row>
    <row r="360" spans="1:20" ht="33" customHeight="1">
      <c r="A360" s="233"/>
      <c r="B360" s="405"/>
      <c r="C360" s="220">
        <v>42</v>
      </c>
      <c r="D360" s="183">
        <v>8.6</v>
      </c>
      <c r="E360" s="163"/>
      <c r="F360" s="163" t="s">
        <v>21</v>
      </c>
      <c r="G360" s="155" t="s">
        <v>147</v>
      </c>
      <c r="H360" s="163" t="s">
        <v>32</v>
      </c>
      <c r="I360" s="164">
        <v>2</v>
      </c>
      <c r="J360" s="167"/>
      <c r="K360" s="420"/>
      <c r="L360" s="202"/>
      <c r="M360" s="220">
        <v>39</v>
      </c>
      <c r="N360" s="183">
        <v>20.6</v>
      </c>
      <c r="O360" s="163"/>
      <c r="P360" s="163" t="s">
        <v>21</v>
      </c>
      <c r="Q360" s="163" t="s">
        <v>148</v>
      </c>
      <c r="R360" s="163" t="s">
        <v>32</v>
      </c>
      <c r="S360" s="164">
        <v>2</v>
      </c>
      <c r="T360" s="167">
        <v>480677</v>
      </c>
    </row>
    <row r="361" spans="1:20" ht="56.25" customHeight="1">
      <c r="A361" s="233"/>
      <c r="B361" s="405"/>
      <c r="C361" s="220">
        <v>43</v>
      </c>
      <c r="D361" s="183">
        <v>8.5</v>
      </c>
      <c r="E361" s="163"/>
      <c r="F361" s="163" t="s">
        <v>21</v>
      </c>
      <c r="G361" s="155" t="s">
        <v>149</v>
      </c>
      <c r="H361" s="163" t="s">
        <v>32</v>
      </c>
      <c r="I361" s="164">
        <v>4</v>
      </c>
      <c r="J361" s="167"/>
      <c r="K361" s="420"/>
      <c r="L361" s="202"/>
      <c r="M361" s="220">
        <v>40</v>
      </c>
      <c r="N361" s="183">
        <v>8.5</v>
      </c>
      <c r="O361" s="163"/>
      <c r="P361" s="163" t="s">
        <v>21</v>
      </c>
      <c r="Q361" s="163" t="s">
        <v>149</v>
      </c>
      <c r="R361" s="163" t="s">
        <v>32</v>
      </c>
      <c r="S361" s="164">
        <v>4</v>
      </c>
      <c r="T361" s="167">
        <v>250853</v>
      </c>
    </row>
    <row r="362" spans="1:20" ht="16.5" customHeight="1" thickBot="1">
      <c r="A362" s="233"/>
      <c r="B362" s="405"/>
      <c r="C362" s="163" t="s">
        <v>41</v>
      </c>
      <c r="D362" s="309"/>
      <c r="E362" s="422"/>
      <c r="F362" s="422"/>
      <c r="G362" s="423"/>
      <c r="H362" s="423"/>
      <c r="I362" s="424"/>
      <c r="J362" s="425"/>
      <c r="K362" s="426"/>
      <c r="L362" s="202"/>
      <c r="M362" s="163" t="s">
        <v>41</v>
      </c>
      <c r="N362" s="309"/>
      <c r="O362" s="264"/>
      <c r="P362" s="264"/>
      <c r="Q362" s="168"/>
      <c r="R362" s="168"/>
      <c r="S362" s="169"/>
      <c r="T362" s="170"/>
    </row>
    <row r="363" spans="1:20" ht="16.5" customHeight="1" thickBot="1">
      <c r="A363" s="233"/>
      <c r="B363" s="405"/>
      <c r="C363" s="632" t="s">
        <v>42</v>
      </c>
      <c r="D363" s="712"/>
      <c r="E363" s="712"/>
      <c r="F363" s="712"/>
      <c r="G363" s="712"/>
      <c r="H363" s="712"/>
      <c r="I363" s="712"/>
      <c r="J363" s="634"/>
      <c r="K363" s="415"/>
      <c r="L363" s="202"/>
      <c r="M363" s="632" t="s">
        <v>42</v>
      </c>
      <c r="N363" s="633"/>
      <c r="O363" s="633"/>
      <c r="P363" s="633"/>
      <c r="Q363" s="633"/>
      <c r="R363" s="633"/>
      <c r="S363" s="633"/>
      <c r="T363" s="634"/>
    </row>
    <row r="364" spans="1:20" ht="16.5" customHeight="1">
      <c r="A364" s="233"/>
      <c r="B364" s="405"/>
      <c r="C364" s="464"/>
      <c r="D364" s="464"/>
      <c r="E364" s="464"/>
      <c r="F364" s="464"/>
      <c r="G364" s="464"/>
      <c r="H364" s="464"/>
      <c r="I364" s="464"/>
      <c r="J364" s="464"/>
      <c r="K364" s="417"/>
      <c r="L364" s="202"/>
      <c r="M364" s="312"/>
      <c r="N364" s="312"/>
      <c r="O364" s="312"/>
      <c r="P364" s="312"/>
      <c r="Q364" s="312"/>
      <c r="R364" s="312"/>
      <c r="S364" s="312"/>
      <c r="T364" s="312"/>
    </row>
    <row r="365" spans="1:20" ht="16.5" customHeight="1" thickBot="1">
      <c r="A365" s="233"/>
      <c r="B365" s="405"/>
      <c r="C365" s="714" t="s">
        <v>203</v>
      </c>
      <c r="D365" s="689"/>
      <c r="E365" s="689"/>
      <c r="F365" s="689"/>
      <c r="G365" s="689"/>
      <c r="H365" s="689"/>
      <c r="I365" s="689"/>
      <c r="J365" s="689"/>
      <c r="K365" s="715"/>
      <c r="L365" s="202"/>
      <c r="M365" s="644" t="s">
        <v>203</v>
      </c>
      <c r="N365" s="645"/>
      <c r="O365" s="645"/>
      <c r="P365" s="645"/>
      <c r="Q365" s="645"/>
      <c r="R365" s="645"/>
      <c r="S365" s="645"/>
      <c r="T365" s="646"/>
    </row>
    <row r="366" spans="1:20" ht="16.5" customHeight="1">
      <c r="A366" s="233"/>
      <c r="B366" s="405"/>
      <c r="C366" s="641" t="s">
        <v>11</v>
      </c>
      <c r="D366" s="707" t="s">
        <v>12</v>
      </c>
      <c r="E366" s="717" t="s">
        <v>13</v>
      </c>
      <c r="F366" s="653"/>
      <c r="G366" s="641" t="s">
        <v>14</v>
      </c>
      <c r="H366" s="707" t="s">
        <v>15</v>
      </c>
      <c r="I366" s="707" t="s">
        <v>16</v>
      </c>
      <c r="J366" s="709" t="s">
        <v>17</v>
      </c>
      <c r="K366" s="710" t="s">
        <v>18</v>
      </c>
      <c r="L366" s="202"/>
      <c r="M366" s="641" t="s">
        <v>11</v>
      </c>
      <c r="N366" s="635" t="s">
        <v>12</v>
      </c>
      <c r="O366" s="637" t="s">
        <v>13</v>
      </c>
      <c r="P366" s="653"/>
      <c r="Q366" s="641" t="s">
        <v>14</v>
      </c>
      <c r="R366" s="635" t="s">
        <v>15</v>
      </c>
      <c r="S366" s="635" t="s">
        <v>16</v>
      </c>
      <c r="T366" s="643" t="s">
        <v>17</v>
      </c>
    </row>
    <row r="367" spans="1:20" ht="16.5" customHeight="1">
      <c r="A367" s="233"/>
      <c r="B367" s="405"/>
      <c r="C367" s="722"/>
      <c r="D367" s="720"/>
      <c r="E367" s="154" t="s">
        <v>19</v>
      </c>
      <c r="F367" s="154" t="s">
        <v>20</v>
      </c>
      <c r="G367" s="722"/>
      <c r="H367" s="720"/>
      <c r="I367" s="720"/>
      <c r="J367" s="720"/>
      <c r="K367" s="721"/>
      <c r="L367" s="202"/>
      <c r="M367" s="651"/>
      <c r="N367" s="652"/>
      <c r="O367" s="154" t="s">
        <v>19</v>
      </c>
      <c r="P367" s="154" t="s">
        <v>20</v>
      </c>
      <c r="Q367" s="651"/>
      <c r="R367" s="652"/>
      <c r="S367" s="652"/>
      <c r="T367" s="652"/>
    </row>
    <row r="368" spans="1:20" ht="16.5" customHeight="1">
      <c r="A368" s="233"/>
      <c r="B368" s="405"/>
      <c r="C368" s="159">
        <v>1</v>
      </c>
      <c r="D368" s="159">
        <v>3</v>
      </c>
      <c r="E368" s="159" t="s">
        <v>21</v>
      </c>
      <c r="F368" s="159"/>
      <c r="G368" s="159" t="s">
        <v>150</v>
      </c>
      <c r="H368" s="159"/>
      <c r="I368" s="159"/>
      <c r="J368" s="159"/>
      <c r="K368" s="411"/>
      <c r="L368" s="202"/>
      <c r="M368" s="159">
        <v>1</v>
      </c>
      <c r="N368" s="159">
        <v>3</v>
      </c>
      <c r="O368" s="159" t="s">
        <v>21</v>
      </c>
      <c r="P368" s="159"/>
      <c r="Q368" s="159" t="s">
        <v>150</v>
      </c>
      <c r="R368" s="159"/>
      <c r="S368" s="159"/>
      <c r="T368" s="159"/>
    </row>
    <row r="369" spans="1:20" ht="16.5" customHeight="1">
      <c r="A369" s="233"/>
      <c r="B369" s="405"/>
      <c r="C369" s="301">
        <v>2</v>
      </c>
      <c r="D369" s="302" t="s">
        <v>161</v>
      </c>
      <c r="E369" s="302"/>
      <c r="F369" s="302"/>
      <c r="G369" s="193" t="s">
        <v>206</v>
      </c>
      <c r="H369" s="302"/>
      <c r="I369" s="194"/>
      <c r="J369" s="195"/>
      <c r="K369" s="456"/>
      <c r="L369" s="202"/>
      <c r="M369" s="301">
        <v>2</v>
      </c>
      <c r="N369" s="302" t="s">
        <v>161</v>
      </c>
      <c r="O369" s="302"/>
      <c r="P369" s="302"/>
      <c r="Q369" s="193" t="s">
        <v>206</v>
      </c>
      <c r="R369" s="302"/>
      <c r="S369" s="194"/>
      <c r="T369" s="195"/>
    </row>
    <row r="370" spans="1:20" ht="36.75" customHeight="1">
      <c r="A370" s="233"/>
      <c r="B370" s="405"/>
      <c r="C370" s="412">
        <v>3</v>
      </c>
      <c r="D370" s="163" t="s">
        <v>317</v>
      </c>
      <c r="E370" s="163"/>
      <c r="F370" s="163" t="s">
        <v>21</v>
      </c>
      <c r="G370" s="198" t="s">
        <v>318</v>
      </c>
      <c r="H370" s="163" t="s">
        <v>32</v>
      </c>
      <c r="I370" s="164">
        <v>2</v>
      </c>
      <c r="J370" s="167"/>
      <c r="K370" s="420"/>
      <c r="L370" s="202"/>
      <c r="M370" s="178">
        <v>3</v>
      </c>
      <c r="N370" s="163" t="s">
        <v>317</v>
      </c>
      <c r="O370" s="163"/>
      <c r="P370" s="163" t="s">
        <v>21</v>
      </c>
      <c r="Q370" s="155" t="s">
        <v>318</v>
      </c>
      <c r="R370" s="163" t="s">
        <v>32</v>
      </c>
      <c r="S370" s="164">
        <v>2</v>
      </c>
      <c r="T370" s="167">
        <v>7392880</v>
      </c>
    </row>
    <row r="371" spans="1:20" ht="30" customHeight="1">
      <c r="A371" s="233"/>
      <c r="B371" s="405"/>
      <c r="C371" s="412">
        <v>4</v>
      </c>
      <c r="D371" s="163" t="s">
        <v>319</v>
      </c>
      <c r="E371" s="163"/>
      <c r="F371" s="163" t="s">
        <v>21</v>
      </c>
      <c r="G371" s="198" t="s">
        <v>320</v>
      </c>
      <c r="H371" s="163" t="s">
        <v>32</v>
      </c>
      <c r="I371" s="164">
        <v>1</v>
      </c>
      <c r="J371" s="167"/>
      <c r="K371" s="420"/>
      <c r="L371" s="202"/>
      <c r="M371" s="178">
        <v>4</v>
      </c>
      <c r="N371" s="163" t="s">
        <v>319</v>
      </c>
      <c r="O371" s="163"/>
      <c r="P371" s="163" t="s">
        <v>21</v>
      </c>
      <c r="Q371" s="155" t="s">
        <v>320</v>
      </c>
      <c r="R371" s="163" t="s">
        <v>32</v>
      </c>
      <c r="S371" s="164">
        <v>1</v>
      </c>
      <c r="T371" s="167">
        <v>22426331</v>
      </c>
    </row>
    <row r="372" spans="1:20" ht="26.25" customHeight="1">
      <c r="A372" s="233"/>
      <c r="B372" s="405"/>
      <c r="C372" s="412">
        <v>5</v>
      </c>
      <c r="D372" s="163" t="s">
        <v>321</v>
      </c>
      <c r="E372" s="163"/>
      <c r="F372" s="163" t="s">
        <v>21</v>
      </c>
      <c r="G372" s="155" t="s">
        <v>322</v>
      </c>
      <c r="H372" s="163" t="s">
        <v>32</v>
      </c>
      <c r="I372" s="164">
        <v>1</v>
      </c>
      <c r="J372" s="167"/>
      <c r="K372" s="420"/>
      <c r="L372" s="202"/>
      <c r="M372" s="178">
        <v>5</v>
      </c>
      <c r="N372" s="163" t="s">
        <v>321</v>
      </c>
      <c r="O372" s="163"/>
      <c r="P372" s="163" t="s">
        <v>21</v>
      </c>
      <c r="Q372" s="155" t="s">
        <v>322</v>
      </c>
      <c r="R372" s="163" t="s">
        <v>32</v>
      </c>
      <c r="S372" s="164">
        <v>1</v>
      </c>
      <c r="T372" s="167">
        <v>6878484</v>
      </c>
    </row>
    <row r="373" spans="1:20" ht="28.5" customHeight="1">
      <c r="A373" s="233"/>
      <c r="B373" s="405"/>
      <c r="C373" s="412">
        <v>6</v>
      </c>
      <c r="D373" s="163" t="s">
        <v>260</v>
      </c>
      <c r="E373" s="163"/>
      <c r="F373" s="163" t="s">
        <v>21</v>
      </c>
      <c r="G373" s="155" t="s">
        <v>261</v>
      </c>
      <c r="H373" s="163" t="s">
        <v>32</v>
      </c>
      <c r="I373" s="164">
        <v>1</v>
      </c>
      <c r="J373" s="167"/>
      <c r="K373" s="420"/>
      <c r="L373" s="202"/>
      <c r="M373" s="178">
        <v>6</v>
      </c>
      <c r="N373" s="163" t="s">
        <v>260</v>
      </c>
      <c r="O373" s="163"/>
      <c r="P373" s="163" t="s">
        <v>21</v>
      </c>
      <c r="Q373" s="155" t="s">
        <v>261</v>
      </c>
      <c r="R373" s="163" t="s">
        <v>32</v>
      </c>
      <c r="S373" s="164">
        <v>1</v>
      </c>
      <c r="T373" s="167">
        <v>24447166</v>
      </c>
    </row>
    <row r="374" spans="1:20" ht="34.5" customHeight="1">
      <c r="A374" s="233"/>
      <c r="B374" s="405"/>
      <c r="C374" s="412">
        <v>7</v>
      </c>
      <c r="D374" s="163" t="s">
        <v>264</v>
      </c>
      <c r="E374" s="163"/>
      <c r="F374" s="163" t="s">
        <v>21</v>
      </c>
      <c r="G374" s="198" t="s">
        <v>265</v>
      </c>
      <c r="H374" s="163" t="s">
        <v>32</v>
      </c>
      <c r="I374" s="164">
        <v>1</v>
      </c>
      <c r="J374" s="167"/>
      <c r="K374" s="420"/>
      <c r="L374" s="202"/>
      <c r="M374" s="178">
        <v>7</v>
      </c>
      <c r="N374" s="163" t="s">
        <v>264</v>
      </c>
      <c r="O374" s="163"/>
      <c r="P374" s="163" t="s">
        <v>21</v>
      </c>
      <c r="Q374" s="155" t="s">
        <v>265</v>
      </c>
      <c r="R374" s="163" t="s">
        <v>32</v>
      </c>
      <c r="S374" s="164">
        <v>1</v>
      </c>
      <c r="T374" s="167">
        <v>45002672</v>
      </c>
    </row>
    <row r="375" spans="1:20" ht="30" customHeight="1">
      <c r="A375" s="233"/>
      <c r="B375" s="405"/>
      <c r="C375" s="412">
        <v>8</v>
      </c>
      <c r="D375" s="163" t="s">
        <v>256</v>
      </c>
      <c r="E375" s="163"/>
      <c r="F375" s="163" t="s">
        <v>21</v>
      </c>
      <c r="G375" s="155" t="s">
        <v>257</v>
      </c>
      <c r="H375" s="163" t="s">
        <v>32</v>
      </c>
      <c r="I375" s="164">
        <v>1</v>
      </c>
      <c r="J375" s="167"/>
      <c r="K375" s="420"/>
      <c r="L375" s="202"/>
      <c r="M375" s="178">
        <v>8</v>
      </c>
      <c r="N375" s="163" t="s">
        <v>256</v>
      </c>
      <c r="O375" s="163"/>
      <c r="P375" s="163" t="s">
        <v>21</v>
      </c>
      <c r="Q375" s="155" t="s">
        <v>257</v>
      </c>
      <c r="R375" s="163" t="s">
        <v>32</v>
      </c>
      <c r="S375" s="164">
        <v>1</v>
      </c>
      <c r="T375" s="167">
        <v>10317726</v>
      </c>
    </row>
    <row r="376" spans="1:20" ht="16.5" customHeight="1">
      <c r="A376" s="233"/>
      <c r="B376" s="405"/>
      <c r="C376" s="629" t="s">
        <v>41</v>
      </c>
      <c r="D376" s="630"/>
      <c r="E376" s="630"/>
      <c r="F376" s="630"/>
      <c r="G376" s="630"/>
      <c r="H376" s="631"/>
      <c r="I376" s="161"/>
      <c r="J376" s="162"/>
      <c r="K376" s="414"/>
      <c r="L376" s="202"/>
      <c r="M376" s="629" t="s">
        <v>41</v>
      </c>
      <c r="N376" s="630"/>
      <c r="O376" s="630"/>
      <c r="P376" s="630"/>
      <c r="Q376" s="630"/>
      <c r="R376" s="631"/>
      <c r="S376" s="161"/>
      <c r="T376" s="162"/>
    </row>
    <row r="377" spans="1:20" ht="27" customHeight="1">
      <c r="A377" s="233"/>
      <c r="B377" s="405"/>
      <c r="C377" s="207">
        <v>9</v>
      </c>
      <c r="D377" s="159" t="s">
        <v>268</v>
      </c>
      <c r="E377" s="159" t="s">
        <v>21</v>
      </c>
      <c r="F377" s="159"/>
      <c r="G377" s="197" t="s">
        <v>269</v>
      </c>
      <c r="H377" s="159"/>
      <c r="I377" s="188"/>
      <c r="J377" s="189"/>
      <c r="K377" s="447"/>
      <c r="L377" s="202"/>
      <c r="M377" s="207">
        <v>9</v>
      </c>
      <c r="N377" s="159" t="s">
        <v>268</v>
      </c>
      <c r="O377" s="159" t="s">
        <v>21</v>
      </c>
      <c r="P377" s="159"/>
      <c r="Q377" s="197" t="s">
        <v>269</v>
      </c>
      <c r="R377" s="159"/>
      <c r="S377" s="188"/>
      <c r="T377" s="189"/>
    </row>
    <row r="378" spans="1:20" ht="27.75" customHeight="1">
      <c r="A378" s="233"/>
      <c r="B378" s="405"/>
      <c r="C378" s="412">
        <v>10</v>
      </c>
      <c r="D378" s="163" t="s">
        <v>323</v>
      </c>
      <c r="E378" s="163"/>
      <c r="F378" s="163" t="s">
        <v>21</v>
      </c>
      <c r="G378" s="198" t="s">
        <v>324</v>
      </c>
      <c r="H378" s="163" t="s">
        <v>32</v>
      </c>
      <c r="I378" s="164">
        <v>1</v>
      </c>
      <c r="J378" s="167"/>
      <c r="K378" s="420"/>
      <c r="L378" s="202"/>
      <c r="M378" s="178">
        <v>10</v>
      </c>
      <c r="N378" s="163" t="s">
        <v>323</v>
      </c>
      <c r="O378" s="163"/>
      <c r="P378" s="163" t="s">
        <v>21</v>
      </c>
      <c r="Q378" s="155" t="s">
        <v>324</v>
      </c>
      <c r="R378" s="163" t="s">
        <v>32</v>
      </c>
      <c r="S378" s="164">
        <v>1</v>
      </c>
      <c r="T378" s="167">
        <v>11846556</v>
      </c>
    </row>
    <row r="379" spans="1:20" ht="23.25" customHeight="1">
      <c r="A379" s="233"/>
      <c r="B379" s="405"/>
      <c r="C379" s="412">
        <v>11</v>
      </c>
      <c r="D379" s="163" t="s">
        <v>325</v>
      </c>
      <c r="E379" s="163"/>
      <c r="F379" s="163" t="s">
        <v>21</v>
      </c>
      <c r="G379" s="155" t="s">
        <v>326</v>
      </c>
      <c r="H379" s="163" t="s">
        <v>32</v>
      </c>
      <c r="I379" s="164">
        <v>2</v>
      </c>
      <c r="J379" s="167"/>
      <c r="K379" s="420"/>
      <c r="L379" s="202"/>
      <c r="M379" s="178">
        <v>11</v>
      </c>
      <c r="N379" s="163" t="s">
        <v>325</v>
      </c>
      <c r="O379" s="163"/>
      <c r="P379" s="163" t="s">
        <v>21</v>
      </c>
      <c r="Q379" s="155" t="s">
        <v>326</v>
      </c>
      <c r="R379" s="163" t="s">
        <v>32</v>
      </c>
      <c r="S379" s="164">
        <v>2</v>
      </c>
      <c r="T379" s="167">
        <v>3473852</v>
      </c>
    </row>
    <row r="380" spans="1:20" ht="25.5" customHeight="1">
      <c r="A380" s="233"/>
      <c r="B380" s="405"/>
      <c r="C380" s="412">
        <v>12</v>
      </c>
      <c r="D380" s="163" t="s">
        <v>270</v>
      </c>
      <c r="E380" s="163"/>
      <c r="F380" s="163" t="s">
        <v>21</v>
      </c>
      <c r="G380" s="155" t="s">
        <v>271</v>
      </c>
      <c r="H380" s="163" t="s">
        <v>32</v>
      </c>
      <c r="I380" s="164">
        <v>1</v>
      </c>
      <c r="J380" s="167"/>
      <c r="K380" s="420"/>
      <c r="L380" s="202"/>
      <c r="M380" s="178">
        <v>12</v>
      </c>
      <c r="N380" s="163" t="s">
        <v>270</v>
      </c>
      <c r="O380" s="163"/>
      <c r="P380" s="163" t="s">
        <v>21</v>
      </c>
      <c r="Q380" s="155" t="s">
        <v>271</v>
      </c>
      <c r="R380" s="163" t="s">
        <v>32</v>
      </c>
      <c r="S380" s="164">
        <v>1</v>
      </c>
      <c r="T380" s="167">
        <v>16132600</v>
      </c>
    </row>
    <row r="381" spans="1:20" ht="28.5" customHeight="1">
      <c r="A381" s="233"/>
      <c r="B381" s="405"/>
      <c r="C381" s="412">
        <v>13</v>
      </c>
      <c r="D381" s="163" t="s">
        <v>272</v>
      </c>
      <c r="E381" s="163"/>
      <c r="F381" s="163" t="s">
        <v>21</v>
      </c>
      <c r="G381" s="155" t="s">
        <v>273</v>
      </c>
      <c r="H381" s="163" t="s">
        <v>32</v>
      </c>
      <c r="I381" s="164">
        <v>2</v>
      </c>
      <c r="J381" s="167"/>
      <c r="K381" s="420"/>
      <c r="L381" s="202"/>
      <c r="M381" s="178">
        <v>13</v>
      </c>
      <c r="N381" s="163" t="s">
        <v>272</v>
      </c>
      <c r="O381" s="163"/>
      <c r="P381" s="163" t="s">
        <v>21</v>
      </c>
      <c r="Q381" s="155" t="s">
        <v>273</v>
      </c>
      <c r="R381" s="163" t="s">
        <v>32</v>
      </c>
      <c r="S381" s="164">
        <v>2</v>
      </c>
      <c r="T381" s="167">
        <v>5210778</v>
      </c>
    </row>
    <row r="382" spans="1:20" ht="16.5" customHeight="1">
      <c r="A382" s="233"/>
      <c r="B382" s="405"/>
      <c r="C382" s="629" t="s">
        <v>41</v>
      </c>
      <c r="D382" s="630"/>
      <c r="E382" s="630"/>
      <c r="F382" s="630"/>
      <c r="G382" s="630"/>
      <c r="H382" s="631"/>
      <c r="I382" s="161"/>
      <c r="J382" s="162"/>
      <c r="K382" s="414"/>
      <c r="L382" s="202"/>
      <c r="M382" s="629" t="s">
        <v>41</v>
      </c>
      <c r="N382" s="630"/>
      <c r="O382" s="630"/>
      <c r="P382" s="630"/>
      <c r="Q382" s="630"/>
      <c r="R382" s="631"/>
      <c r="S382" s="161"/>
      <c r="T382" s="162"/>
    </row>
    <row r="383" spans="1:20" ht="35.25" customHeight="1">
      <c r="A383" s="233"/>
      <c r="B383" s="405"/>
      <c r="C383" s="207">
        <v>14</v>
      </c>
      <c r="D383" s="159" t="s">
        <v>327</v>
      </c>
      <c r="E383" s="159" t="s">
        <v>21</v>
      </c>
      <c r="F383" s="159"/>
      <c r="G383" s="197" t="s">
        <v>328</v>
      </c>
      <c r="H383" s="159"/>
      <c r="I383" s="188"/>
      <c r="J383" s="189"/>
      <c r="K383" s="447"/>
      <c r="L383" s="202"/>
      <c r="M383" s="207">
        <v>14</v>
      </c>
      <c r="N383" s="159" t="s">
        <v>327</v>
      </c>
      <c r="O383" s="159" t="s">
        <v>21</v>
      </c>
      <c r="P383" s="159"/>
      <c r="Q383" s="197" t="s">
        <v>328</v>
      </c>
      <c r="R383" s="159"/>
      <c r="S383" s="188"/>
      <c r="T383" s="189"/>
    </row>
    <row r="384" spans="1:20" ht="28.5" customHeight="1">
      <c r="A384" s="233"/>
      <c r="B384" s="405"/>
      <c r="C384" s="412">
        <v>15</v>
      </c>
      <c r="D384" s="163" t="s">
        <v>329</v>
      </c>
      <c r="E384" s="163"/>
      <c r="F384" s="163" t="s">
        <v>21</v>
      </c>
      <c r="G384" s="198" t="s">
        <v>330</v>
      </c>
      <c r="H384" s="163" t="s">
        <v>32</v>
      </c>
      <c r="I384" s="164">
        <v>1</v>
      </c>
      <c r="J384" s="167"/>
      <c r="K384" s="420"/>
      <c r="L384" s="202"/>
      <c r="M384" s="178">
        <v>15</v>
      </c>
      <c r="N384" s="163" t="s">
        <v>329</v>
      </c>
      <c r="O384" s="163"/>
      <c r="P384" s="163" t="s">
        <v>21</v>
      </c>
      <c r="Q384" s="155" t="s">
        <v>330</v>
      </c>
      <c r="R384" s="163" t="s">
        <v>32</v>
      </c>
      <c r="S384" s="164">
        <v>1</v>
      </c>
      <c r="T384" s="167">
        <v>82948593</v>
      </c>
    </row>
    <row r="385" spans="1:20" ht="19.5" customHeight="1">
      <c r="A385" s="233"/>
      <c r="B385" s="405"/>
      <c r="C385" s="412">
        <v>16</v>
      </c>
      <c r="D385" s="163" t="s">
        <v>331</v>
      </c>
      <c r="E385" s="163"/>
      <c r="F385" s="163" t="s">
        <v>21</v>
      </c>
      <c r="G385" s="198" t="s">
        <v>332</v>
      </c>
      <c r="H385" s="163" t="s">
        <v>32</v>
      </c>
      <c r="I385" s="164">
        <v>1</v>
      </c>
      <c r="J385" s="167"/>
      <c r="K385" s="420"/>
      <c r="L385" s="202"/>
      <c r="M385" s="178">
        <v>16</v>
      </c>
      <c r="N385" s="163" t="s">
        <v>331</v>
      </c>
      <c r="O385" s="163"/>
      <c r="P385" s="163" t="s">
        <v>21</v>
      </c>
      <c r="Q385" s="155" t="s">
        <v>332</v>
      </c>
      <c r="R385" s="163" t="s">
        <v>32</v>
      </c>
      <c r="S385" s="164">
        <v>1</v>
      </c>
      <c r="T385" s="167">
        <v>178998729</v>
      </c>
    </row>
    <row r="386" spans="1:20" ht="16.5" customHeight="1">
      <c r="A386" s="233"/>
      <c r="B386" s="405"/>
      <c r="C386" s="629" t="s">
        <v>41</v>
      </c>
      <c r="D386" s="630"/>
      <c r="E386" s="630"/>
      <c r="F386" s="630"/>
      <c r="G386" s="630"/>
      <c r="H386" s="631"/>
      <c r="I386" s="161"/>
      <c r="J386" s="162"/>
      <c r="K386" s="414"/>
      <c r="L386" s="202"/>
      <c r="M386" s="629" t="s">
        <v>41</v>
      </c>
      <c r="N386" s="630"/>
      <c r="O386" s="630"/>
      <c r="P386" s="630"/>
      <c r="Q386" s="630"/>
      <c r="R386" s="631"/>
      <c r="S386" s="161"/>
      <c r="T386" s="162"/>
    </row>
    <row r="387" spans="1:20" ht="41.25" customHeight="1">
      <c r="A387" s="233"/>
      <c r="B387" s="405"/>
      <c r="C387" s="207">
        <v>17</v>
      </c>
      <c r="D387" s="159" t="s">
        <v>168</v>
      </c>
      <c r="E387" s="159" t="s">
        <v>21</v>
      </c>
      <c r="F387" s="159"/>
      <c r="G387" s="197" t="s">
        <v>169</v>
      </c>
      <c r="H387" s="159"/>
      <c r="I387" s="188"/>
      <c r="J387" s="189"/>
      <c r="K387" s="447"/>
      <c r="L387" s="202"/>
      <c r="M387" s="207">
        <v>17</v>
      </c>
      <c r="N387" s="159" t="s">
        <v>168</v>
      </c>
      <c r="O387" s="159" t="s">
        <v>21</v>
      </c>
      <c r="P387" s="159"/>
      <c r="Q387" s="197" t="s">
        <v>169</v>
      </c>
      <c r="R387" s="159"/>
      <c r="S387" s="188"/>
      <c r="T387" s="189"/>
    </row>
    <row r="388" spans="1:20" ht="24.75" customHeight="1">
      <c r="A388" s="233"/>
      <c r="B388" s="405"/>
      <c r="C388" s="412">
        <v>18</v>
      </c>
      <c r="D388" s="163" t="s">
        <v>333</v>
      </c>
      <c r="E388" s="163"/>
      <c r="F388" s="163" t="s">
        <v>21</v>
      </c>
      <c r="G388" s="155" t="s">
        <v>334</v>
      </c>
      <c r="H388" s="163" t="s">
        <v>32</v>
      </c>
      <c r="I388" s="164">
        <v>1</v>
      </c>
      <c r="J388" s="167"/>
      <c r="K388" s="420"/>
      <c r="L388" s="202"/>
      <c r="M388" s="178">
        <v>18</v>
      </c>
      <c r="N388" s="163" t="s">
        <v>333</v>
      </c>
      <c r="O388" s="163"/>
      <c r="P388" s="163" t="s">
        <v>21</v>
      </c>
      <c r="Q388" s="155" t="s">
        <v>334</v>
      </c>
      <c r="R388" s="163" t="s">
        <v>32</v>
      </c>
      <c r="S388" s="164">
        <v>1</v>
      </c>
      <c r="T388" s="167">
        <v>21588318.360000003</v>
      </c>
    </row>
    <row r="389" spans="1:20" ht="16.5" customHeight="1" thickBot="1">
      <c r="A389" s="233"/>
      <c r="B389" s="405"/>
      <c r="C389" s="654" t="s">
        <v>41</v>
      </c>
      <c r="D389" s="655"/>
      <c r="E389" s="655"/>
      <c r="F389" s="655"/>
      <c r="G389" s="655"/>
      <c r="H389" s="656"/>
      <c r="I389" s="161"/>
      <c r="J389" s="162"/>
      <c r="K389" s="414"/>
      <c r="L389" s="202"/>
      <c r="M389" s="654" t="s">
        <v>41</v>
      </c>
      <c r="N389" s="655"/>
      <c r="O389" s="655"/>
      <c r="P389" s="655"/>
      <c r="Q389" s="655"/>
      <c r="R389" s="656"/>
      <c r="S389" s="161"/>
      <c r="T389" s="162"/>
    </row>
    <row r="390" spans="1:20" ht="16.5" customHeight="1" thickBot="1">
      <c r="A390" s="233"/>
      <c r="B390" s="405"/>
      <c r="C390" s="632" t="s">
        <v>223</v>
      </c>
      <c r="D390" s="712"/>
      <c r="E390" s="712"/>
      <c r="F390" s="712"/>
      <c r="G390" s="712"/>
      <c r="H390" s="712"/>
      <c r="I390" s="712"/>
      <c r="J390" s="634"/>
      <c r="K390" s="415"/>
      <c r="L390" s="202"/>
      <c r="M390" s="632" t="s">
        <v>42</v>
      </c>
      <c r="N390" s="633"/>
      <c r="O390" s="633"/>
      <c r="P390" s="633"/>
      <c r="Q390" s="633"/>
      <c r="R390" s="633"/>
      <c r="S390" s="633"/>
      <c r="T390" s="634"/>
    </row>
    <row r="391" spans="1:20" ht="16.5" customHeight="1">
      <c r="A391" s="233"/>
      <c r="B391" s="405"/>
      <c r="C391" s="406"/>
      <c r="D391" s="406"/>
      <c r="E391" s="406"/>
      <c r="F391" s="406"/>
      <c r="G391" s="406"/>
      <c r="H391" s="406"/>
      <c r="I391" s="406"/>
      <c r="J391" s="406"/>
      <c r="K391" s="407"/>
      <c r="L391" s="202"/>
      <c r="M391" s="235"/>
      <c r="N391" s="235"/>
      <c r="O391" s="235"/>
      <c r="P391" s="235"/>
      <c r="Q391" s="235"/>
      <c r="R391" s="235"/>
      <c r="S391" s="235"/>
      <c r="T391" s="235"/>
    </row>
    <row r="392" spans="1:20" ht="16.5" customHeight="1">
      <c r="A392" s="233"/>
      <c r="B392" s="405"/>
      <c r="C392" s="406"/>
      <c r="D392" s="406"/>
      <c r="E392" s="406"/>
      <c r="F392" s="406"/>
      <c r="G392" s="406"/>
      <c r="H392" s="406"/>
      <c r="I392" s="406"/>
      <c r="J392" s="406"/>
      <c r="K392" s="407"/>
      <c r="L392" s="202"/>
      <c r="M392" s="235"/>
      <c r="N392" s="235"/>
      <c r="O392" s="235"/>
      <c r="P392" s="235"/>
      <c r="Q392" s="235"/>
      <c r="R392" s="235"/>
      <c r="S392" s="235"/>
      <c r="T392" s="235"/>
    </row>
    <row r="393" spans="1:20" ht="16.5" customHeight="1" thickBot="1">
      <c r="A393" s="233"/>
      <c r="B393" s="405"/>
      <c r="C393" s="406"/>
      <c r="D393" s="406"/>
      <c r="E393" s="406"/>
      <c r="F393" s="406"/>
      <c r="G393" s="406"/>
      <c r="H393" s="406"/>
      <c r="I393" s="406"/>
      <c r="J393" s="406"/>
      <c r="K393" s="407"/>
      <c r="L393" s="202"/>
      <c r="M393" s="235"/>
      <c r="N393" s="235"/>
      <c r="O393" s="235"/>
      <c r="P393" s="235"/>
      <c r="Q393" s="235"/>
      <c r="R393" s="235"/>
      <c r="S393" s="235"/>
      <c r="T393" s="235"/>
    </row>
    <row r="394" spans="1:20" ht="55.5" customHeight="1" thickBot="1">
      <c r="A394" s="233"/>
      <c r="B394" s="410">
        <v>8</v>
      </c>
      <c r="C394" s="647" t="s">
        <v>335</v>
      </c>
      <c r="D394" s="712"/>
      <c r="E394" s="712"/>
      <c r="F394" s="712"/>
      <c r="G394" s="712"/>
      <c r="H394" s="712"/>
      <c r="I394" s="712"/>
      <c r="J394" s="712"/>
      <c r="K394" s="713"/>
      <c r="L394" s="202"/>
      <c r="M394" s="647" t="s">
        <v>335</v>
      </c>
      <c r="N394" s="633"/>
      <c r="O394" s="633"/>
      <c r="P394" s="633"/>
      <c r="Q394" s="633"/>
      <c r="R394" s="633"/>
      <c r="S394" s="633"/>
      <c r="T394" s="633"/>
    </row>
    <row r="395" spans="1:20" ht="16.5" customHeight="1" thickBot="1">
      <c r="A395" s="233"/>
      <c r="B395" s="405"/>
      <c r="C395" s="714" t="s">
        <v>10</v>
      </c>
      <c r="D395" s="689"/>
      <c r="E395" s="689"/>
      <c r="F395" s="689"/>
      <c r="G395" s="689"/>
      <c r="H395" s="689"/>
      <c r="I395" s="689"/>
      <c r="J395" s="689"/>
      <c r="K395" s="715"/>
      <c r="L395" s="202"/>
      <c r="M395" s="644" t="s">
        <v>10</v>
      </c>
      <c r="N395" s="645"/>
      <c r="O395" s="645"/>
      <c r="P395" s="645"/>
      <c r="Q395" s="645"/>
      <c r="R395" s="645"/>
      <c r="S395" s="645"/>
      <c r="T395" s="646"/>
    </row>
    <row r="396" spans="1:20" ht="18" customHeight="1">
      <c r="A396" s="233"/>
      <c r="B396" s="405"/>
      <c r="C396" s="641" t="s">
        <v>11</v>
      </c>
      <c r="D396" s="707" t="s">
        <v>12</v>
      </c>
      <c r="E396" s="717" t="s">
        <v>13</v>
      </c>
      <c r="F396" s="718"/>
      <c r="G396" s="641" t="s">
        <v>14</v>
      </c>
      <c r="H396" s="707" t="s">
        <v>15</v>
      </c>
      <c r="I396" s="707" t="s">
        <v>16</v>
      </c>
      <c r="J396" s="709" t="s">
        <v>17</v>
      </c>
      <c r="K396" s="710" t="s">
        <v>18</v>
      </c>
      <c r="L396" s="202"/>
      <c r="M396" s="641" t="s">
        <v>11</v>
      </c>
      <c r="N396" s="635" t="s">
        <v>12</v>
      </c>
      <c r="O396" s="637" t="s">
        <v>13</v>
      </c>
      <c r="P396" s="638"/>
      <c r="Q396" s="641" t="s">
        <v>14</v>
      </c>
      <c r="R396" s="635" t="s">
        <v>15</v>
      </c>
      <c r="S396" s="635" t="s">
        <v>16</v>
      </c>
      <c r="T396" s="643" t="s">
        <v>17</v>
      </c>
    </row>
    <row r="397" spans="1:20" ht="16.5" customHeight="1">
      <c r="A397" s="233"/>
      <c r="B397" s="405"/>
      <c r="C397" s="716"/>
      <c r="D397" s="708"/>
      <c r="E397" s="154" t="s">
        <v>19</v>
      </c>
      <c r="F397" s="154" t="s">
        <v>20</v>
      </c>
      <c r="G397" s="716"/>
      <c r="H397" s="708"/>
      <c r="I397" s="708"/>
      <c r="J397" s="708"/>
      <c r="K397" s="711"/>
      <c r="L397" s="202"/>
      <c r="M397" s="642"/>
      <c r="N397" s="636"/>
      <c r="O397" s="154" t="s">
        <v>19</v>
      </c>
      <c r="P397" s="154" t="s">
        <v>20</v>
      </c>
      <c r="Q397" s="642"/>
      <c r="R397" s="636"/>
      <c r="S397" s="636"/>
      <c r="T397" s="636"/>
    </row>
    <row r="398" spans="1:20" ht="16.5" customHeight="1">
      <c r="A398" s="233"/>
      <c r="B398" s="405"/>
      <c r="C398" s="159">
        <v>1</v>
      </c>
      <c r="D398" s="159">
        <v>1</v>
      </c>
      <c r="E398" s="159" t="s">
        <v>21</v>
      </c>
      <c r="F398" s="159"/>
      <c r="G398" s="159" t="s">
        <v>54</v>
      </c>
      <c r="H398" s="159"/>
      <c r="I398" s="159"/>
      <c r="J398" s="159"/>
      <c r="K398" s="411"/>
      <c r="L398" s="202"/>
      <c r="M398" s="159">
        <v>1</v>
      </c>
      <c r="N398" s="159" t="s">
        <v>55</v>
      </c>
      <c r="O398" s="159" t="s">
        <v>21</v>
      </c>
      <c r="P398" s="159"/>
      <c r="Q398" s="159" t="s">
        <v>56</v>
      </c>
      <c r="R398" s="159"/>
      <c r="S398" s="159"/>
      <c r="T398" s="159"/>
    </row>
    <row r="399" spans="1:20" ht="16.5" customHeight="1">
      <c r="A399" s="233"/>
      <c r="B399" s="405"/>
      <c r="C399" s="270">
        <v>2</v>
      </c>
      <c r="D399" s="291">
        <v>1.1000000000000001</v>
      </c>
      <c r="E399" s="291"/>
      <c r="F399" s="291"/>
      <c r="G399" s="291" t="s">
        <v>57</v>
      </c>
      <c r="H399" s="291"/>
      <c r="I399" s="291"/>
      <c r="J399" s="291"/>
      <c r="K399" s="452"/>
      <c r="L399" s="202"/>
      <c r="M399" s="207"/>
      <c r="N399" s="159"/>
      <c r="O399" s="159"/>
      <c r="P399" s="159"/>
      <c r="Q399" s="159"/>
      <c r="R399" s="159"/>
      <c r="S399" s="159"/>
      <c r="T399" s="159"/>
    </row>
    <row r="400" spans="1:20" ht="50.25" customHeight="1">
      <c r="A400" s="233"/>
      <c r="B400" s="405"/>
      <c r="C400" s="412">
        <v>3</v>
      </c>
      <c r="D400" s="163" t="s">
        <v>58</v>
      </c>
      <c r="E400" s="163"/>
      <c r="F400" s="163" t="s">
        <v>21</v>
      </c>
      <c r="G400" s="155" t="s">
        <v>59</v>
      </c>
      <c r="H400" s="163" t="s">
        <v>60</v>
      </c>
      <c r="I400" s="163">
        <v>54.9</v>
      </c>
      <c r="J400" s="313"/>
      <c r="K400" s="413"/>
      <c r="L400" s="202"/>
      <c r="M400" s="252">
        <v>2</v>
      </c>
      <c r="N400" s="163" t="s">
        <v>61</v>
      </c>
      <c r="O400" s="163"/>
      <c r="P400" s="163" t="s">
        <v>21</v>
      </c>
      <c r="Q400" s="155" t="s">
        <v>59</v>
      </c>
      <c r="R400" s="163" t="s">
        <v>60</v>
      </c>
      <c r="S400" s="163">
        <v>54.9</v>
      </c>
      <c r="T400" s="313">
        <v>2030</v>
      </c>
    </row>
    <row r="401" spans="1:20" ht="32.25" customHeight="1">
      <c r="A401" s="233"/>
      <c r="B401" s="405"/>
      <c r="C401" s="412">
        <v>4</v>
      </c>
      <c r="D401" s="163" t="s">
        <v>62</v>
      </c>
      <c r="E401" s="163"/>
      <c r="F401" s="163" t="s">
        <v>21</v>
      </c>
      <c r="G401" s="155" t="s">
        <v>63</v>
      </c>
      <c r="H401" s="163" t="s">
        <v>25</v>
      </c>
      <c r="I401" s="164">
        <v>24.5</v>
      </c>
      <c r="J401" s="167"/>
      <c r="K401" s="420"/>
      <c r="L401" s="202"/>
      <c r="M401" s="178">
        <v>3</v>
      </c>
      <c r="N401" s="163" t="s">
        <v>62</v>
      </c>
      <c r="O401" s="163"/>
      <c r="P401" s="163" t="s">
        <v>21</v>
      </c>
      <c r="Q401" s="155" t="s">
        <v>63</v>
      </c>
      <c r="R401" s="163" t="s">
        <v>25</v>
      </c>
      <c r="S401" s="164">
        <v>24.5</v>
      </c>
      <c r="T401" s="167">
        <v>2824</v>
      </c>
    </row>
    <row r="402" spans="1:20" ht="16.5" customHeight="1">
      <c r="A402" s="233"/>
      <c r="B402" s="405"/>
      <c r="C402" s="629" t="s">
        <v>41</v>
      </c>
      <c r="D402" s="630"/>
      <c r="E402" s="630"/>
      <c r="F402" s="630"/>
      <c r="G402" s="630"/>
      <c r="H402" s="631"/>
      <c r="I402" s="161"/>
      <c r="J402" s="162"/>
      <c r="K402" s="414"/>
      <c r="L402" s="202"/>
      <c r="M402" s="629" t="s">
        <v>41</v>
      </c>
      <c r="N402" s="630"/>
      <c r="O402" s="630"/>
      <c r="P402" s="630"/>
      <c r="Q402" s="630"/>
      <c r="R402" s="631"/>
      <c r="S402" s="161"/>
      <c r="T402" s="162"/>
    </row>
    <row r="403" spans="1:20" ht="16.5" customHeight="1">
      <c r="A403" s="233"/>
      <c r="B403" s="405"/>
      <c r="C403" s="159">
        <v>5</v>
      </c>
      <c r="D403" s="159">
        <v>2.1</v>
      </c>
      <c r="E403" s="159" t="s">
        <v>21</v>
      </c>
      <c r="F403" s="159"/>
      <c r="G403" s="159" t="s">
        <v>65</v>
      </c>
      <c r="H403" s="159"/>
      <c r="I403" s="159"/>
      <c r="J403" s="159"/>
      <c r="K403" s="411"/>
      <c r="L403" s="202"/>
      <c r="M403" s="159">
        <v>4</v>
      </c>
      <c r="N403" s="159" t="s">
        <v>66</v>
      </c>
      <c r="O403" s="159" t="s">
        <v>21</v>
      </c>
      <c r="P403" s="159"/>
      <c r="Q403" s="159" t="s">
        <v>67</v>
      </c>
      <c r="R403" s="159"/>
      <c r="S403" s="159"/>
      <c r="T403" s="159"/>
    </row>
    <row r="404" spans="1:20" ht="16.5" customHeight="1">
      <c r="A404" s="233"/>
      <c r="B404" s="405"/>
      <c r="C404" s="429">
        <v>6</v>
      </c>
      <c r="D404" s="270" t="s">
        <v>68</v>
      </c>
      <c r="E404" s="270"/>
      <c r="F404" s="270"/>
      <c r="G404" s="271" t="s">
        <v>69</v>
      </c>
      <c r="H404" s="270"/>
      <c r="I404" s="270"/>
      <c r="J404" s="270"/>
      <c r="K404" s="430"/>
      <c r="L404" s="202"/>
      <c r="M404" s="269">
        <v>5</v>
      </c>
      <c r="N404" s="270"/>
      <c r="O404" s="270"/>
      <c r="P404" s="270"/>
      <c r="Q404" s="271" t="s">
        <v>228</v>
      </c>
      <c r="R404" s="270"/>
      <c r="S404" s="270"/>
      <c r="T404" s="270"/>
    </row>
    <row r="405" spans="1:20" ht="16.5" customHeight="1">
      <c r="A405" s="233"/>
      <c r="B405" s="405"/>
      <c r="C405" s="431">
        <v>7</v>
      </c>
      <c r="D405" s="412" t="s">
        <v>71</v>
      </c>
      <c r="E405" s="412"/>
      <c r="F405" s="412" t="s">
        <v>21</v>
      </c>
      <c r="G405" s="155" t="s">
        <v>72</v>
      </c>
      <c r="H405" s="412" t="s">
        <v>73</v>
      </c>
      <c r="I405" s="438">
        <v>125.05</v>
      </c>
      <c r="J405" s="440"/>
      <c r="K405" s="435"/>
      <c r="L405" s="202"/>
      <c r="M405" s="275">
        <v>6</v>
      </c>
      <c r="N405" s="178" t="s">
        <v>71</v>
      </c>
      <c r="O405" s="178"/>
      <c r="P405" s="178" t="s">
        <v>21</v>
      </c>
      <c r="Q405" s="155" t="s">
        <v>229</v>
      </c>
      <c r="R405" s="178" t="s">
        <v>73</v>
      </c>
      <c r="S405" s="177">
        <v>125.05</v>
      </c>
      <c r="T405" s="180">
        <v>13594</v>
      </c>
    </row>
    <row r="406" spans="1:20" ht="16.5" customHeight="1">
      <c r="A406" s="233"/>
      <c r="B406" s="405"/>
      <c r="C406" s="429">
        <v>8</v>
      </c>
      <c r="D406" s="270" t="s">
        <v>76</v>
      </c>
      <c r="E406" s="270"/>
      <c r="F406" s="270"/>
      <c r="G406" s="271" t="s">
        <v>77</v>
      </c>
      <c r="H406" s="270"/>
      <c r="I406" s="270"/>
      <c r="J406" s="270"/>
      <c r="K406" s="430"/>
      <c r="L406" s="202"/>
      <c r="M406" s="269">
        <v>7</v>
      </c>
      <c r="N406" s="270"/>
      <c r="O406" s="270"/>
      <c r="P406" s="270"/>
      <c r="Q406" s="271" t="s">
        <v>230</v>
      </c>
      <c r="R406" s="270"/>
      <c r="S406" s="270"/>
      <c r="T406" s="270"/>
    </row>
    <row r="407" spans="1:20" ht="31.5" customHeight="1">
      <c r="A407" s="233"/>
      <c r="B407" s="405"/>
      <c r="C407" s="431">
        <v>9</v>
      </c>
      <c r="D407" s="412" t="s">
        <v>79</v>
      </c>
      <c r="E407" s="412"/>
      <c r="F407" s="412" t="s">
        <v>21</v>
      </c>
      <c r="G407" s="432" t="s">
        <v>80</v>
      </c>
      <c r="H407" s="412" t="s">
        <v>73</v>
      </c>
      <c r="I407" s="438">
        <v>73.42</v>
      </c>
      <c r="J407" s="167"/>
      <c r="K407" s="435"/>
      <c r="L407" s="202"/>
      <c r="M407" s="275">
        <v>8</v>
      </c>
      <c r="N407" s="178" t="s">
        <v>79</v>
      </c>
      <c r="O407" s="178"/>
      <c r="P407" s="178" t="s">
        <v>21</v>
      </c>
      <c r="Q407" s="176" t="s">
        <v>231</v>
      </c>
      <c r="R407" s="178" t="s">
        <v>73</v>
      </c>
      <c r="S407" s="177">
        <v>73.42</v>
      </c>
      <c r="T407" s="167">
        <v>18247</v>
      </c>
    </row>
    <row r="408" spans="1:20" ht="20.25" customHeight="1">
      <c r="A408" s="233"/>
      <c r="B408" s="405"/>
      <c r="C408" s="159">
        <v>10</v>
      </c>
      <c r="D408" s="159" t="s">
        <v>336</v>
      </c>
      <c r="E408" s="159" t="s">
        <v>21</v>
      </c>
      <c r="F408" s="159"/>
      <c r="G408" s="159" t="s">
        <v>337</v>
      </c>
      <c r="H408" s="159"/>
      <c r="I408" s="159"/>
      <c r="J408" s="159"/>
      <c r="K408" s="411"/>
      <c r="L408" s="202"/>
      <c r="M408" s="278"/>
      <c r="N408" s="153"/>
      <c r="O408" s="153"/>
      <c r="P408" s="153"/>
      <c r="Q408" s="203"/>
      <c r="R408" s="153"/>
      <c r="S408" s="204"/>
      <c r="T408" s="314"/>
    </row>
    <row r="409" spans="1:20" ht="20.25" customHeight="1">
      <c r="A409" s="233"/>
      <c r="B409" s="405"/>
      <c r="C409" s="431">
        <v>11</v>
      </c>
      <c r="D409" s="412" t="s">
        <v>338</v>
      </c>
      <c r="E409" s="412"/>
      <c r="F409" s="412" t="s">
        <v>21</v>
      </c>
      <c r="G409" s="155" t="s">
        <v>339</v>
      </c>
      <c r="H409" s="412" t="s">
        <v>73</v>
      </c>
      <c r="I409" s="438">
        <v>85.050000000000011</v>
      </c>
      <c r="J409" s="440"/>
      <c r="K409" s="435"/>
      <c r="L409" s="202"/>
      <c r="M409" s="278"/>
      <c r="N409" s="153"/>
      <c r="O409" s="153"/>
      <c r="P409" s="153"/>
      <c r="Q409" s="203"/>
      <c r="R409" s="153"/>
      <c r="S409" s="204"/>
      <c r="T409" s="314"/>
    </row>
    <row r="410" spans="1:20" ht="16.5" customHeight="1">
      <c r="A410" s="233"/>
      <c r="B410" s="405"/>
      <c r="C410" s="639" t="s">
        <v>41</v>
      </c>
      <c r="D410" s="719"/>
      <c r="E410" s="719"/>
      <c r="F410" s="719"/>
      <c r="G410" s="719"/>
      <c r="H410" s="408"/>
      <c r="I410" s="175"/>
      <c r="J410" s="439"/>
      <c r="K410" s="437"/>
      <c r="L410" s="202"/>
      <c r="M410" s="639" t="s">
        <v>41</v>
      </c>
      <c r="N410" s="640"/>
      <c r="O410" s="640"/>
      <c r="P410" s="640"/>
      <c r="Q410" s="640"/>
      <c r="R410" s="153"/>
      <c r="S410" s="175"/>
      <c r="T410" s="179"/>
    </row>
    <row r="411" spans="1:20" ht="16.5" customHeight="1">
      <c r="A411" s="233"/>
      <c r="B411" s="405"/>
      <c r="C411" s="159">
        <v>12</v>
      </c>
      <c r="D411" s="159">
        <v>2.2000000000000002</v>
      </c>
      <c r="E411" s="159" t="s">
        <v>21</v>
      </c>
      <c r="F411" s="159"/>
      <c r="G411" s="159" t="s">
        <v>183</v>
      </c>
      <c r="H411" s="159"/>
      <c r="I411" s="159"/>
      <c r="J411" s="159"/>
      <c r="K411" s="411"/>
      <c r="L411" s="202"/>
      <c r="M411" s="159">
        <v>16</v>
      </c>
      <c r="N411" s="159"/>
      <c r="O411" s="159" t="s">
        <v>21</v>
      </c>
      <c r="P411" s="159"/>
      <c r="Q411" s="159" t="s">
        <v>22</v>
      </c>
      <c r="R411" s="159"/>
      <c r="S411" s="159"/>
      <c r="T411" s="159"/>
    </row>
    <row r="412" spans="1:20" ht="36.75" customHeight="1">
      <c r="A412" s="233"/>
      <c r="B412" s="405"/>
      <c r="C412" s="163">
        <v>13</v>
      </c>
      <c r="D412" s="164" t="s">
        <v>83</v>
      </c>
      <c r="E412" s="163"/>
      <c r="F412" s="163" t="s">
        <v>340</v>
      </c>
      <c r="G412" s="155" t="s">
        <v>84</v>
      </c>
      <c r="H412" s="163" t="s">
        <v>85</v>
      </c>
      <c r="I412" s="163">
        <v>62.46</v>
      </c>
      <c r="J412" s="206"/>
      <c r="K412" s="413"/>
      <c r="L412" s="202"/>
      <c r="M412" s="163">
        <v>17</v>
      </c>
      <c r="N412" s="164" t="s">
        <v>86</v>
      </c>
      <c r="O412" s="163"/>
      <c r="P412" s="163" t="s">
        <v>340</v>
      </c>
      <c r="Q412" s="163" t="s">
        <v>84</v>
      </c>
      <c r="R412" s="163" t="s">
        <v>88</v>
      </c>
      <c r="S412" s="163">
        <v>62.46</v>
      </c>
      <c r="T412" s="163">
        <v>20619</v>
      </c>
    </row>
    <row r="413" spans="1:20" ht="40.5" customHeight="1">
      <c r="A413" s="233"/>
      <c r="B413" s="405"/>
      <c r="C413" s="163">
        <v>14</v>
      </c>
      <c r="D413" s="163" t="s">
        <v>289</v>
      </c>
      <c r="E413" s="163"/>
      <c r="F413" s="163" t="s">
        <v>21</v>
      </c>
      <c r="G413" s="155" t="s">
        <v>290</v>
      </c>
      <c r="H413" s="163" t="s">
        <v>85</v>
      </c>
      <c r="I413" s="163">
        <v>182.45</v>
      </c>
      <c r="J413" s="206"/>
      <c r="K413" s="413"/>
      <c r="L413" s="202"/>
      <c r="M413" s="163">
        <v>18</v>
      </c>
      <c r="N413" s="163">
        <v>1.1100000000000001</v>
      </c>
      <c r="O413" s="163"/>
      <c r="P413" s="163" t="s">
        <v>21</v>
      </c>
      <c r="Q413" s="163" t="s">
        <v>232</v>
      </c>
      <c r="R413" s="163" t="s">
        <v>88</v>
      </c>
      <c r="S413" s="163">
        <v>182.45</v>
      </c>
      <c r="T413" s="163">
        <v>54922</v>
      </c>
    </row>
    <row r="414" spans="1:20" ht="28.5" customHeight="1">
      <c r="A414" s="233"/>
      <c r="B414" s="405"/>
      <c r="C414" s="163">
        <v>15</v>
      </c>
      <c r="D414" s="163" t="s">
        <v>341</v>
      </c>
      <c r="E414" s="163"/>
      <c r="F414" s="163" t="s">
        <v>21</v>
      </c>
      <c r="G414" s="155" t="s">
        <v>342</v>
      </c>
      <c r="H414" s="163" t="s">
        <v>85</v>
      </c>
      <c r="I414" s="163">
        <v>21.38</v>
      </c>
      <c r="J414" s="206"/>
      <c r="K414" s="413"/>
      <c r="L414" s="202"/>
      <c r="M414" s="163">
        <v>19</v>
      </c>
      <c r="N414" s="163" t="s">
        <v>343</v>
      </c>
      <c r="O414" s="163"/>
      <c r="P414" s="163" t="s">
        <v>21</v>
      </c>
      <c r="Q414" s="163" t="s">
        <v>344</v>
      </c>
      <c r="R414" s="163" t="s">
        <v>73</v>
      </c>
      <c r="S414" s="163">
        <v>21.38</v>
      </c>
      <c r="T414" s="163">
        <v>64533</v>
      </c>
    </row>
    <row r="415" spans="1:20" ht="16.5" customHeight="1">
      <c r="A415" s="233"/>
      <c r="B415" s="405"/>
      <c r="C415" s="629" t="s">
        <v>41</v>
      </c>
      <c r="D415" s="630"/>
      <c r="E415" s="630"/>
      <c r="F415" s="630"/>
      <c r="G415" s="630"/>
      <c r="H415" s="631"/>
      <c r="I415" s="282"/>
      <c r="J415" s="282"/>
      <c r="K415" s="414"/>
      <c r="L415" s="202"/>
      <c r="M415" s="629" t="s">
        <v>41</v>
      </c>
      <c r="N415" s="630"/>
      <c r="O415" s="630"/>
      <c r="P415" s="630"/>
      <c r="Q415" s="630"/>
      <c r="R415" s="631"/>
      <c r="S415" s="282"/>
      <c r="T415" s="282"/>
    </row>
    <row r="416" spans="1:20" ht="41.25" customHeight="1">
      <c r="A416" s="233"/>
      <c r="B416" s="405"/>
      <c r="C416" s="159">
        <v>16</v>
      </c>
      <c r="D416" s="159">
        <v>2.2999999999999998</v>
      </c>
      <c r="E416" s="159" t="s">
        <v>21</v>
      </c>
      <c r="F416" s="159"/>
      <c r="G416" s="159" t="s">
        <v>89</v>
      </c>
      <c r="H416" s="159"/>
      <c r="I416" s="159"/>
      <c r="J416" s="159"/>
      <c r="K416" s="411"/>
      <c r="L416" s="202"/>
      <c r="M416" s="159">
        <v>22</v>
      </c>
      <c r="N416" s="159">
        <v>2.2999999999999998</v>
      </c>
      <c r="O416" s="159" t="s">
        <v>21</v>
      </c>
      <c r="P416" s="159"/>
      <c r="Q416" s="159" t="s">
        <v>89</v>
      </c>
      <c r="R416" s="159"/>
      <c r="S416" s="159"/>
      <c r="T416" s="159"/>
    </row>
    <row r="417" spans="1:20" ht="30" customHeight="1">
      <c r="A417" s="233"/>
      <c r="B417" s="405"/>
      <c r="C417" s="163">
        <v>17</v>
      </c>
      <c r="D417" s="183" t="s">
        <v>90</v>
      </c>
      <c r="E417" s="163"/>
      <c r="F417" s="163" t="s">
        <v>21</v>
      </c>
      <c r="G417" s="155" t="s">
        <v>91</v>
      </c>
      <c r="H417" s="163" t="s">
        <v>73</v>
      </c>
      <c r="I417" s="164">
        <v>221.06</v>
      </c>
      <c r="J417" s="167"/>
      <c r="K417" s="420"/>
      <c r="L417" s="202"/>
      <c r="M417" s="163">
        <v>23</v>
      </c>
      <c r="N417" s="183">
        <v>1.4</v>
      </c>
      <c r="O417" s="163"/>
      <c r="P417" s="163" t="s">
        <v>21</v>
      </c>
      <c r="Q417" s="155" t="s">
        <v>92</v>
      </c>
      <c r="R417" s="163" t="s">
        <v>73</v>
      </c>
      <c r="S417" s="164">
        <v>221.06</v>
      </c>
      <c r="T417" s="167">
        <v>5350</v>
      </c>
    </row>
    <row r="418" spans="1:20" ht="30.75" customHeight="1">
      <c r="A418" s="233"/>
      <c r="B418" s="405"/>
      <c r="C418" s="163">
        <v>18</v>
      </c>
      <c r="D418" s="183" t="s">
        <v>93</v>
      </c>
      <c r="E418" s="163"/>
      <c r="F418" s="163" t="s">
        <v>21</v>
      </c>
      <c r="G418" s="155" t="s">
        <v>94</v>
      </c>
      <c r="H418" s="163" t="s">
        <v>95</v>
      </c>
      <c r="I418" s="164">
        <v>5526.5</v>
      </c>
      <c r="J418" s="167"/>
      <c r="K418" s="420"/>
      <c r="L418" s="202"/>
      <c r="M418" s="163">
        <v>24</v>
      </c>
      <c r="N418" s="183">
        <v>1.2</v>
      </c>
      <c r="O418" s="163"/>
      <c r="P418" s="163" t="s">
        <v>21</v>
      </c>
      <c r="Q418" s="155" t="s">
        <v>96</v>
      </c>
      <c r="R418" s="163" t="s">
        <v>97</v>
      </c>
      <c r="S418" s="164">
        <v>5526.5</v>
      </c>
      <c r="T418" s="167">
        <v>1392</v>
      </c>
    </row>
    <row r="419" spans="1:20" ht="30.75" customHeight="1">
      <c r="A419" s="233"/>
      <c r="B419" s="405"/>
      <c r="C419" s="163">
        <v>19</v>
      </c>
      <c r="D419" s="183" t="s">
        <v>98</v>
      </c>
      <c r="E419" s="163"/>
      <c r="F419" s="163" t="s">
        <v>21</v>
      </c>
      <c r="G419" s="155" t="s">
        <v>99</v>
      </c>
      <c r="H419" s="163" t="s">
        <v>73</v>
      </c>
      <c r="I419" s="164">
        <v>221.06</v>
      </c>
      <c r="J419" s="167"/>
      <c r="K419" s="420"/>
      <c r="L419" s="202"/>
      <c r="M419" s="163"/>
      <c r="N419" s="183"/>
      <c r="O419" s="163"/>
      <c r="P419" s="163"/>
      <c r="Q419" s="155"/>
      <c r="R419" s="163"/>
      <c r="S419" s="164"/>
      <c r="T419" s="167"/>
    </row>
    <row r="420" spans="1:20" ht="36" customHeight="1">
      <c r="A420" s="233"/>
      <c r="B420" s="405"/>
      <c r="C420" s="163">
        <v>20</v>
      </c>
      <c r="D420" s="183" t="s">
        <v>345</v>
      </c>
      <c r="E420" s="163"/>
      <c r="F420" s="163" t="s">
        <v>21</v>
      </c>
      <c r="G420" s="155" t="s">
        <v>346</v>
      </c>
      <c r="H420" s="163" t="s">
        <v>60</v>
      </c>
      <c r="I420" s="164">
        <v>12</v>
      </c>
      <c r="J420" s="167"/>
      <c r="K420" s="420"/>
      <c r="L420" s="202"/>
      <c r="M420" s="163">
        <v>25</v>
      </c>
      <c r="N420" s="183">
        <v>1.5</v>
      </c>
      <c r="O420" s="163"/>
      <c r="P420" s="163" t="s">
        <v>21</v>
      </c>
      <c r="Q420" s="155" t="s">
        <v>100</v>
      </c>
      <c r="R420" s="163" t="s">
        <v>73</v>
      </c>
      <c r="S420" s="164">
        <v>221.06</v>
      </c>
      <c r="T420" s="167">
        <v>3571</v>
      </c>
    </row>
    <row r="421" spans="1:20" ht="16.5" customHeight="1">
      <c r="A421" s="233"/>
      <c r="B421" s="405"/>
      <c r="C421" s="629" t="s">
        <v>41</v>
      </c>
      <c r="D421" s="630"/>
      <c r="E421" s="630"/>
      <c r="F421" s="630"/>
      <c r="G421" s="630"/>
      <c r="H421" s="631"/>
      <c r="I421" s="163"/>
      <c r="J421" s="163"/>
      <c r="K421" s="414"/>
      <c r="L421" s="202"/>
      <c r="M421" s="629" t="s">
        <v>41</v>
      </c>
      <c r="N421" s="630"/>
      <c r="O421" s="630"/>
      <c r="P421" s="630"/>
      <c r="Q421" s="630"/>
      <c r="R421" s="631"/>
      <c r="S421" s="163"/>
      <c r="T421" s="163"/>
    </row>
    <row r="422" spans="1:20" ht="16.5" customHeight="1">
      <c r="A422" s="233"/>
      <c r="B422" s="405"/>
      <c r="C422" s="418">
        <v>21</v>
      </c>
      <c r="D422" s="207">
        <v>2.4</v>
      </c>
      <c r="E422" s="207" t="s">
        <v>21</v>
      </c>
      <c r="F422" s="207"/>
      <c r="G422" s="207" t="s">
        <v>347</v>
      </c>
      <c r="H422" s="207"/>
      <c r="I422" s="207"/>
      <c r="J422" s="207"/>
      <c r="K422" s="419"/>
      <c r="L422" s="202"/>
      <c r="M422" s="297"/>
      <c r="N422" s="297"/>
      <c r="O422" s="297"/>
      <c r="P422" s="297"/>
      <c r="Q422" s="297"/>
      <c r="R422" s="298"/>
      <c r="S422" s="178"/>
      <c r="T422" s="178"/>
    </row>
    <row r="423" spans="1:20" ht="16.5" customHeight="1">
      <c r="A423" s="233"/>
      <c r="B423" s="405"/>
      <c r="C423" s="220">
        <v>22</v>
      </c>
      <c r="D423" s="183" t="s">
        <v>348</v>
      </c>
      <c r="E423" s="163"/>
      <c r="F423" s="163" t="s">
        <v>21</v>
      </c>
      <c r="G423" s="155" t="s">
        <v>349</v>
      </c>
      <c r="H423" s="163" t="s">
        <v>350</v>
      </c>
      <c r="I423" s="164">
        <v>9.0270000000000003E-3</v>
      </c>
      <c r="J423" s="167"/>
      <c r="K423" s="420"/>
      <c r="L423" s="202"/>
      <c r="M423" s="297"/>
      <c r="N423" s="297"/>
      <c r="O423" s="297"/>
      <c r="P423" s="297"/>
      <c r="Q423" s="297"/>
      <c r="R423" s="298"/>
      <c r="S423" s="178"/>
      <c r="T423" s="178"/>
    </row>
    <row r="424" spans="1:20" ht="16.5" customHeight="1">
      <c r="A424" s="233"/>
      <c r="B424" s="405"/>
      <c r="C424" s="629" t="s">
        <v>41</v>
      </c>
      <c r="D424" s="630"/>
      <c r="E424" s="630"/>
      <c r="F424" s="630"/>
      <c r="G424" s="630"/>
      <c r="H424" s="631"/>
      <c r="I424" s="163"/>
      <c r="J424" s="163"/>
      <c r="K424" s="414"/>
      <c r="L424" s="202"/>
      <c r="M424" s="297"/>
      <c r="N424" s="297"/>
      <c r="O424" s="297"/>
      <c r="P424" s="297"/>
      <c r="Q424" s="297"/>
      <c r="R424" s="298"/>
      <c r="S424" s="178"/>
      <c r="T424" s="178"/>
    </row>
    <row r="425" spans="1:20" ht="16.5" customHeight="1">
      <c r="A425" s="233"/>
      <c r="B425" s="405"/>
      <c r="C425" s="418">
        <v>23</v>
      </c>
      <c r="D425" s="207">
        <v>2.5</v>
      </c>
      <c r="E425" s="207" t="s">
        <v>21</v>
      </c>
      <c r="F425" s="207"/>
      <c r="G425" s="207" t="s">
        <v>291</v>
      </c>
      <c r="H425" s="207"/>
      <c r="I425" s="207"/>
      <c r="J425" s="207"/>
      <c r="K425" s="419"/>
      <c r="L425" s="202"/>
      <c r="M425" s="297"/>
      <c r="N425" s="297"/>
      <c r="O425" s="297"/>
      <c r="P425" s="297"/>
      <c r="Q425" s="297"/>
      <c r="R425" s="298"/>
      <c r="S425" s="178"/>
      <c r="T425" s="178"/>
    </row>
    <row r="426" spans="1:20" ht="23.25" customHeight="1">
      <c r="A426" s="233"/>
      <c r="B426" s="405"/>
      <c r="C426" s="220">
        <v>24</v>
      </c>
      <c r="D426" s="183" t="s">
        <v>351</v>
      </c>
      <c r="E426" s="163"/>
      <c r="F426" s="163" t="s">
        <v>21</v>
      </c>
      <c r="G426" s="155" t="s">
        <v>352</v>
      </c>
      <c r="H426" s="163" t="s">
        <v>73</v>
      </c>
      <c r="I426" s="164">
        <v>12.21</v>
      </c>
      <c r="J426" s="167"/>
      <c r="K426" s="420"/>
      <c r="L426" s="202"/>
      <c r="M426" s="297"/>
      <c r="N426" s="297"/>
      <c r="O426" s="297"/>
      <c r="P426" s="297"/>
      <c r="Q426" s="297"/>
      <c r="R426" s="298"/>
      <c r="S426" s="178"/>
      <c r="T426" s="178"/>
    </row>
    <row r="427" spans="1:20" ht="16.5" customHeight="1">
      <c r="A427" s="233"/>
      <c r="B427" s="405"/>
      <c r="C427" s="629" t="s">
        <v>41</v>
      </c>
      <c r="D427" s="630"/>
      <c r="E427" s="630"/>
      <c r="F427" s="630"/>
      <c r="G427" s="630"/>
      <c r="H427" s="631"/>
      <c r="I427" s="163"/>
      <c r="J427" s="163"/>
      <c r="K427" s="414"/>
      <c r="L427" s="202"/>
      <c r="M427" s="297"/>
      <c r="N427" s="297"/>
      <c r="O427" s="297"/>
      <c r="P427" s="297"/>
      <c r="Q427" s="297"/>
      <c r="R427" s="298"/>
      <c r="S427" s="178"/>
      <c r="T427" s="178"/>
    </row>
    <row r="428" spans="1:20" ht="16.5" customHeight="1">
      <c r="A428" s="233"/>
      <c r="B428" s="405"/>
      <c r="C428" s="418">
        <v>25</v>
      </c>
      <c r="D428" s="207">
        <v>2.6</v>
      </c>
      <c r="E428" s="207" t="s">
        <v>21</v>
      </c>
      <c r="F428" s="207"/>
      <c r="G428" s="207" t="s">
        <v>101</v>
      </c>
      <c r="H428" s="207"/>
      <c r="I428" s="207"/>
      <c r="J428" s="207"/>
      <c r="K428" s="419"/>
      <c r="L428" s="202"/>
      <c r="M428" s="259">
        <v>26</v>
      </c>
      <c r="N428" s="207">
        <v>2.6</v>
      </c>
      <c r="O428" s="207" t="s">
        <v>21</v>
      </c>
      <c r="P428" s="207"/>
      <c r="Q428" s="207" t="s">
        <v>101</v>
      </c>
      <c r="R428" s="207"/>
      <c r="S428" s="207"/>
      <c r="T428" s="207"/>
    </row>
    <row r="429" spans="1:20" ht="16.5" customHeight="1">
      <c r="A429" s="233"/>
      <c r="B429" s="405"/>
      <c r="C429" s="163">
        <v>26</v>
      </c>
      <c r="D429" s="412" t="s">
        <v>353</v>
      </c>
      <c r="E429" s="412"/>
      <c r="F429" s="412" t="s">
        <v>21</v>
      </c>
      <c r="G429" s="432" t="s">
        <v>354</v>
      </c>
      <c r="H429" s="412" t="s">
        <v>25</v>
      </c>
      <c r="I429" s="412">
        <v>43.2</v>
      </c>
      <c r="J429" s="460"/>
      <c r="K429" s="461"/>
      <c r="L429" s="202"/>
      <c r="M429" s="163">
        <v>27</v>
      </c>
      <c r="N429" s="178">
        <v>20.49</v>
      </c>
      <c r="O429" s="178"/>
      <c r="P429" s="178" t="s">
        <v>21</v>
      </c>
      <c r="Q429" s="176" t="s">
        <v>355</v>
      </c>
      <c r="R429" s="178" t="s">
        <v>25</v>
      </c>
      <c r="S429" s="178">
        <v>43.2</v>
      </c>
      <c r="T429" s="178">
        <v>25078</v>
      </c>
    </row>
    <row r="430" spans="1:20" ht="37.5" customHeight="1">
      <c r="A430" s="233"/>
      <c r="B430" s="405"/>
      <c r="C430" s="431">
        <v>27</v>
      </c>
      <c r="D430" s="183" t="s">
        <v>102</v>
      </c>
      <c r="E430" s="412"/>
      <c r="F430" s="412" t="s">
        <v>21</v>
      </c>
      <c r="G430" s="432" t="s">
        <v>103</v>
      </c>
      <c r="H430" s="412" t="s">
        <v>25</v>
      </c>
      <c r="I430" s="438">
        <v>172.82</v>
      </c>
      <c r="J430" s="440"/>
      <c r="K430" s="461"/>
      <c r="L430" s="202"/>
      <c r="M430" s="275">
        <v>28</v>
      </c>
      <c r="N430" s="183" t="s">
        <v>102</v>
      </c>
      <c r="O430" s="178"/>
      <c r="P430" s="178" t="s">
        <v>21</v>
      </c>
      <c r="Q430" s="176" t="s">
        <v>103</v>
      </c>
      <c r="R430" s="178" t="s">
        <v>25</v>
      </c>
      <c r="S430" s="177">
        <v>172.82</v>
      </c>
      <c r="T430" s="180">
        <v>55381</v>
      </c>
    </row>
    <row r="431" spans="1:20" ht="16.5" customHeight="1">
      <c r="A431" s="233"/>
      <c r="B431" s="405"/>
      <c r="C431" s="629" t="s">
        <v>41</v>
      </c>
      <c r="D431" s="630"/>
      <c r="E431" s="630"/>
      <c r="F431" s="630"/>
      <c r="G431" s="630"/>
      <c r="H431" s="631"/>
      <c r="I431" s="163"/>
      <c r="J431" s="163"/>
      <c r="K431" s="414"/>
      <c r="L431" s="202"/>
      <c r="M431" s="629" t="s">
        <v>41</v>
      </c>
      <c r="N431" s="630"/>
      <c r="O431" s="630"/>
      <c r="P431" s="630"/>
      <c r="Q431" s="630"/>
      <c r="R431" s="631"/>
      <c r="S431" s="163"/>
      <c r="T431" s="163"/>
    </row>
    <row r="432" spans="1:20" ht="16.5" customHeight="1">
      <c r="A432" s="233"/>
      <c r="B432" s="405"/>
      <c r="C432" s="418">
        <v>28</v>
      </c>
      <c r="D432" s="207">
        <v>4.1500000000000004</v>
      </c>
      <c r="E432" s="207" t="s">
        <v>21</v>
      </c>
      <c r="F432" s="207"/>
      <c r="G432" s="207" t="s">
        <v>356</v>
      </c>
      <c r="H432" s="207"/>
      <c r="I432" s="207"/>
      <c r="J432" s="207"/>
      <c r="K432" s="419"/>
      <c r="L432" s="202"/>
      <c r="M432" s="259">
        <v>33</v>
      </c>
      <c r="N432" s="207">
        <v>24</v>
      </c>
      <c r="O432" s="207" t="s">
        <v>21</v>
      </c>
      <c r="P432" s="207"/>
      <c r="Q432" s="207" t="s">
        <v>357</v>
      </c>
      <c r="R432" s="207"/>
      <c r="S432" s="207"/>
      <c r="T432" s="207"/>
    </row>
    <row r="433" spans="1:20" ht="30" customHeight="1">
      <c r="A433" s="233"/>
      <c r="B433" s="405"/>
      <c r="C433" s="220">
        <v>29</v>
      </c>
      <c r="D433" s="183" t="s">
        <v>358</v>
      </c>
      <c r="E433" s="163"/>
      <c r="F433" s="163" t="s">
        <v>21</v>
      </c>
      <c r="G433" s="155" t="s">
        <v>359</v>
      </c>
      <c r="H433" s="163" t="s">
        <v>60</v>
      </c>
      <c r="I433" s="164">
        <v>54.9</v>
      </c>
      <c r="J433" s="167"/>
      <c r="K433" s="420"/>
      <c r="L433" s="202"/>
      <c r="M433" s="220">
        <v>34</v>
      </c>
      <c r="N433" s="183" t="s">
        <v>360</v>
      </c>
      <c r="O433" s="163"/>
      <c r="P433" s="163" t="s">
        <v>21</v>
      </c>
      <c r="Q433" s="155" t="s">
        <v>359</v>
      </c>
      <c r="R433" s="163" t="s">
        <v>60</v>
      </c>
      <c r="S433" s="164">
        <v>54.9</v>
      </c>
      <c r="T433" s="167">
        <v>265784</v>
      </c>
    </row>
    <row r="434" spans="1:20" ht="16.5" customHeight="1">
      <c r="A434" s="233"/>
      <c r="B434" s="405"/>
      <c r="C434" s="629" t="s">
        <v>41</v>
      </c>
      <c r="D434" s="630"/>
      <c r="E434" s="630"/>
      <c r="F434" s="630"/>
      <c r="G434" s="630"/>
      <c r="H434" s="631"/>
      <c r="I434" s="163"/>
      <c r="J434" s="163"/>
      <c r="K434" s="414"/>
      <c r="L434" s="202"/>
      <c r="M434" s="629" t="s">
        <v>41</v>
      </c>
      <c r="N434" s="630"/>
      <c r="O434" s="630"/>
      <c r="P434" s="630"/>
      <c r="Q434" s="630"/>
      <c r="R434" s="631"/>
      <c r="S434" s="163"/>
      <c r="T434" s="163"/>
    </row>
    <row r="435" spans="1:20" ht="16.5" customHeight="1">
      <c r="A435" s="233"/>
      <c r="B435" s="405"/>
      <c r="C435" s="418">
        <v>30</v>
      </c>
      <c r="D435" s="207">
        <v>4.16</v>
      </c>
      <c r="E435" s="207" t="s">
        <v>21</v>
      </c>
      <c r="F435" s="207"/>
      <c r="G435" s="207" t="s">
        <v>361</v>
      </c>
      <c r="H435" s="207"/>
      <c r="I435" s="207"/>
      <c r="J435" s="207"/>
      <c r="K435" s="419"/>
      <c r="L435" s="202"/>
      <c r="M435" s="259">
        <v>35</v>
      </c>
      <c r="N435" s="207" t="s">
        <v>362</v>
      </c>
      <c r="O435" s="207" t="s">
        <v>21</v>
      </c>
      <c r="P435" s="207"/>
      <c r="Q435" s="207" t="s">
        <v>363</v>
      </c>
      <c r="R435" s="207"/>
      <c r="S435" s="207"/>
      <c r="T435" s="207"/>
    </row>
    <row r="436" spans="1:20" ht="30.75" customHeight="1">
      <c r="A436" s="233"/>
      <c r="B436" s="405"/>
      <c r="C436" s="220">
        <v>31</v>
      </c>
      <c r="D436" s="183" t="s">
        <v>364</v>
      </c>
      <c r="E436" s="163"/>
      <c r="F436" s="163" t="s">
        <v>21</v>
      </c>
      <c r="G436" s="155" t="s">
        <v>365</v>
      </c>
      <c r="H436" s="163" t="s">
        <v>32</v>
      </c>
      <c r="I436" s="164">
        <v>2</v>
      </c>
      <c r="J436" s="167"/>
      <c r="K436" s="420"/>
      <c r="L436" s="202"/>
      <c r="M436" s="220">
        <v>36</v>
      </c>
      <c r="N436" s="183" t="s">
        <v>366</v>
      </c>
      <c r="O436" s="163"/>
      <c r="P436" s="163" t="s">
        <v>21</v>
      </c>
      <c r="Q436" s="155" t="s">
        <v>367</v>
      </c>
      <c r="R436" s="163" t="s">
        <v>32</v>
      </c>
      <c r="S436" s="164">
        <v>2</v>
      </c>
      <c r="T436" s="167">
        <v>137622</v>
      </c>
    </row>
    <row r="437" spans="1:20" ht="16.5" customHeight="1">
      <c r="A437" s="233"/>
      <c r="B437" s="405"/>
      <c r="C437" s="629" t="s">
        <v>41</v>
      </c>
      <c r="D437" s="630"/>
      <c r="E437" s="630"/>
      <c r="F437" s="630"/>
      <c r="G437" s="630"/>
      <c r="H437" s="631"/>
      <c r="I437" s="163"/>
      <c r="J437" s="163"/>
      <c r="K437" s="414"/>
      <c r="L437" s="202"/>
      <c r="M437" s="629" t="s">
        <v>41</v>
      </c>
      <c r="N437" s="630"/>
      <c r="O437" s="630"/>
      <c r="P437" s="630"/>
      <c r="Q437" s="630"/>
      <c r="R437" s="631"/>
      <c r="S437" s="163"/>
      <c r="T437" s="163"/>
    </row>
    <row r="438" spans="1:20" ht="16.5" customHeight="1">
      <c r="A438" s="233"/>
      <c r="B438" s="405"/>
      <c r="C438" s="418">
        <v>32</v>
      </c>
      <c r="D438" s="207">
        <v>4.1900000000000004</v>
      </c>
      <c r="E438" s="207" t="s">
        <v>21</v>
      </c>
      <c r="F438" s="207"/>
      <c r="G438" s="207" t="s">
        <v>132</v>
      </c>
      <c r="H438" s="207"/>
      <c r="I438" s="207"/>
      <c r="J438" s="207"/>
      <c r="K438" s="419"/>
      <c r="L438" s="202"/>
      <c r="M438" s="203"/>
      <c r="N438" s="203"/>
      <c r="O438" s="203"/>
      <c r="P438" s="203"/>
      <c r="Q438" s="203"/>
      <c r="R438" s="203"/>
      <c r="S438" s="153"/>
      <c r="T438" s="308"/>
    </row>
    <row r="439" spans="1:20" ht="16.5" customHeight="1">
      <c r="A439" s="233"/>
      <c r="B439" s="405"/>
      <c r="C439" s="465">
        <v>33</v>
      </c>
      <c r="D439" s="412" t="s">
        <v>368</v>
      </c>
      <c r="E439" s="412"/>
      <c r="F439" s="412" t="s">
        <v>21</v>
      </c>
      <c r="G439" s="432" t="s">
        <v>369</v>
      </c>
      <c r="H439" s="412" t="s">
        <v>32</v>
      </c>
      <c r="I439" s="412">
        <v>2</v>
      </c>
      <c r="J439" s="460"/>
      <c r="K439" s="461"/>
      <c r="L439" s="202"/>
      <c r="M439" s="203"/>
      <c r="N439" s="203"/>
      <c r="O439" s="203"/>
      <c r="P439" s="203"/>
      <c r="Q439" s="203"/>
      <c r="R439" s="203"/>
      <c r="S439" s="153"/>
      <c r="T439" s="308"/>
    </row>
    <row r="440" spans="1:20" ht="16.5" customHeight="1">
      <c r="A440" s="233"/>
      <c r="B440" s="405"/>
      <c r="C440" s="465">
        <v>34</v>
      </c>
      <c r="D440" s="412" t="s">
        <v>370</v>
      </c>
      <c r="E440" s="412"/>
      <c r="F440" s="412" t="s">
        <v>21</v>
      </c>
      <c r="G440" s="432" t="s">
        <v>371</v>
      </c>
      <c r="H440" s="412" t="s">
        <v>32</v>
      </c>
      <c r="I440" s="412">
        <v>2</v>
      </c>
      <c r="J440" s="460"/>
      <c r="K440" s="461"/>
      <c r="L440" s="202"/>
      <c r="M440" s="203"/>
      <c r="N440" s="203"/>
      <c r="O440" s="203"/>
      <c r="P440" s="203"/>
      <c r="Q440" s="203"/>
      <c r="R440" s="203"/>
      <c r="S440" s="153"/>
      <c r="T440" s="308"/>
    </row>
    <row r="441" spans="1:20" ht="16.5" customHeight="1" thickBot="1">
      <c r="A441" s="233"/>
      <c r="B441" s="405"/>
      <c r="C441" s="629" t="s">
        <v>41</v>
      </c>
      <c r="D441" s="630"/>
      <c r="E441" s="630"/>
      <c r="F441" s="630"/>
      <c r="G441" s="630"/>
      <c r="H441" s="631"/>
      <c r="I441" s="163"/>
      <c r="J441" s="163"/>
      <c r="K441" s="414"/>
      <c r="L441" s="202"/>
      <c r="M441" s="203"/>
      <c r="N441" s="203"/>
      <c r="O441" s="203"/>
      <c r="P441" s="203"/>
      <c r="Q441" s="203"/>
      <c r="R441" s="203"/>
      <c r="S441" s="153"/>
      <c r="T441" s="308"/>
    </row>
    <row r="442" spans="1:20" ht="16.5" customHeight="1" thickBot="1">
      <c r="A442" s="233"/>
      <c r="B442" s="405"/>
      <c r="C442" s="632" t="s">
        <v>42</v>
      </c>
      <c r="D442" s="712"/>
      <c r="E442" s="712"/>
      <c r="F442" s="712"/>
      <c r="G442" s="712"/>
      <c r="H442" s="712"/>
      <c r="I442" s="712"/>
      <c r="J442" s="634"/>
      <c r="K442" s="415"/>
      <c r="L442" s="202"/>
      <c r="M442" s="632" t="s">
        <v>42</v>
      </c>
      <c r="N442" s="633"/>
      <c r="O442" s="633"/>
      <c r="P442" s="633"/>
      <c r="Q442" s="633"/>
      <c r="R442" s="633"/>
      <c r="S442" s="633"/>
      <c r="T442" s="634"/>
    </row>
    <row r="443" spans="1:20" ht="16.5" customHeight="1">
      <c r="A443" s="233"/>
      <c r="B443" s="405"/>
      <c r="C443" s="454"/>
      <c r="D443" s="454"/>
      <c r="E443" s="454"/>
      <c r="F443" s="454"/>
      <c r="G443" s="454"/>
      <c r="H443" s="454"/>
      <c r="I443" s="454"/>
      <c r="J443" s="454"/>
      <c r="K443" s="455"/>
      <c r="L443" s="202"/>
      <c r="M443" s="299"/>
      <c r="N443" s="299"/>
      <c r="O443" s="299"/>
      <c r="P443" s="299"/>
      <c r="Q443" s="299"/>
      <c r="R443" s="299"/>
      <c r="S443" s="299"/>
      <c r="T443" s="299"/>
    </row>
    <row r="444" spans="1:20" ht="16.5" customHeight="1" thickBot="1">
      <c r="A444" s="233"/>
      <c r="B444" s="405"/>
      <c r="C444" s="714" t="s">
        <v>203</v>
      </c>
      <c r="D444" s="689"/>
      <c r="E444" s="689"/>
      <c r="F444" s="689"/>
      <c r="G444" s="689"/>
      <c r="H444" s="689"/>
      <c r="I444" s="689"/>
      <c r="J444" s="689"/>
      <c r="K444" s="715"/>
      <c r="L444" s="202"/>
      <c r="M444" s="644" t="s">
        <v>203</v>
      </c>
      <c r="N444" s="645"/>
      <c r="O444" s="645"/>
      <c r="P444" s="645"/>
      <c r="Q444" s="645"/>
      <c r="R444" s="645"/>
      <c r="S444" s="645"/>
      <c r="T444" s="646"/>
    </row>
    <row r="445" spans="1:20" ht="16.5" customHeight="1">
      <c r="A445" s="233"/>
      <c r="B445" s="405"/>
      <c r="C445" s="641" t="s">
        <v>11</v>
      </c>
      <c r="D445" s="707" t="s">
        <v>12</v>
      </c>
      <c r="E445" s="717" t="s">
        <v>13</v>
      </c>
      <c r="F445" s="718"/>
      <c r="G445" s="641" t="s">
        <v>14</v>
      </c>
      <c r="H445" s="707" t="s">
        <v>15</v>
      </c>
      <c r="I445" s="707" t="s">
        <v>16</v>
      </c>
      <c r="J445" s="709" t="s">
        <v>17</v>
      </c>
      <c r="K445" s="710" t="s">
        <v>18</v>
      </c>
      <c r="L445" s="202"/>
      <c r="M445" s="641" t="s">
        <v>11</v>
      </c>
      <c r="N445" s="635" t="s">
        <v>12</v>
      </c>
      <c r="O445" s="637" t="s">
        <v>13</v>
      </c>
      <c r="P445" s="638"/>
      <c r="Q445" s="641" t="s">
        <v>14</v>
      </c>
      <c r="R445" s="635" t="s">
        <v>15</v>
      </c>
      <c r="S445" s="635" t="s">
        <v>16</v>
      </c>
      <c r="T445" s="643" t="s">
        <v>17</v>
      </c>
    </row>
    <row r="446" spans="1:20" ht="16.5" customHeight="1">
      <c r="A446" s="233"/>
      <c r="B446" s="405"/>
      <c r="C446" s="716"/>
      <c r="D446" s="708"/>
      <c r="E446" s="154" t="s">
        <v>19</v>
      </c>
      <c r="F446" s="154" t="s">
        <v>20</v>
      </c>
      <c r="G446" s="716"/>
      <c r="H446" s="708"/>
      <c r="I446" s="708"/>
      <c r="J446" s="708"/>
      <c r="K446" s="711"/>
      <c r="L446" s="202"/>
      <c r="M446" s="642"/>
      <c r="N446" s="636"/>
      <c r="O446" s="154" t="s">
        <v>19</v>
      </c>
      <c r="P446" s="154" t="s">
        <v>20</v>
      </c>
      <c r="Q446" s="642"/>
      <c r="R446" s="636"/>
      <c r="S446" s="636"/>
      <c r="T446" s="636"/>
    </row>
    <row r="447" spans="1:20" ht="16.5" customHeight="1">
      <c r="A447" s="233"/>
      <c r="B447" s="405"/>
      <c r="C447" s="159">
        <v>1</v>
      </c>
      <c r="D447" s="159">
        <v>3</v>
      </c>
      <c r="E447" s="159" t="s">
        <v>21</v>
      </c>
      <c r="F447" s="159"/>
      <c r="G447" s="159" t="s">
        <v>150</v>
      </c>
      <c r="H447" s="159"/>
      <c r="I447" s="159"/>
      <c r="J447" s="159"/>
      <c r="K447" s="411"/>
      <c r="L447" s="202"/>
      <c r="M447" s="159">
        <v>1</v>
      </c>
      <c r="N447" s="159">
        <v>3</v>
      </c>
      <c r="O447" s="159" t="s">
        <v>21</v>
      </c>
      <c r="P447" s="159"/>
      <c r="Q447" s="159" t="s">
        <v>150</v>
      </c>
      <c r="R447" s="159"/>
      <c r="S447" s="159"/>
      <c r="T447" s="159"/>
    </row>
    <row r="448" spans="1:20" ht="16.5" customHeight="1">
      <c r="A448" s="233"/>
      <c r="B448" s="405"/>
      <c r="C448" s="301">
        <v>2</v>
      </c>
      <c r="D448" s="302" t="s">
        <v>372</v>
      </c>
      <c r="E448" s="302"/>
      <c r="F448" s="302"/>
      <c r="G448" s="302" t="s">
        <v>373</v>
      </c>
      <c r="H448" s="302"/>
      <c r="I448" s="302"/>
      <c r="J448" s="302"/>
      <c r="K448" s="466"/>
      <c r="L448" s="202"/>
      <c r="M448" s="301">
        <v>2</v>
      </c>
      <c r="N448" s="302" t="s">
        <v>372</v>
      </c>
      <c r="O448" s="302"/>
      <c r="P448" s="302"/>
      <c r="Q448" s="302" t="s">
        <v>373</v>
      </c>
      <c r="R448" s="302"/>
      <c r="S448" s="302"/>
      <c r="T448" s="302"/>
    </row>
    <row r="449" spans="1:20" ht="16.5" customHeight="1">
      <c r="A449" s="233"/>
      <c r="B449" s="405"/>
      <c r="C449" s="412">
        <v>3</v>
      </c>
      <c r="D449" s="163" t="s">
        <v>374</v>
      </c>
      <c r="E449" s="163"/>
      <c r="F449" s="163" t="s">
        <v>21</v>
      </c>
      <c r="G449" s="155" t="s">
        <v>375</v>
      </c>
      <c r="H449" s="163" t="s">
        <v>60</v>
      </c>
      <c r="I449" s="163">
        <v>54.9</v>
      </c>
      <c r="J449" s="206"/>
      <c r="K449" s="413"/>
      <c r="L449" s="202"/>
      <c r="M449" s="178">
        <v>3</v>
      </c>
      <c r="N449" s="163" t="s">
        <v>374</v>
      </c>
      <c r="O449" s="163"/>
      <c r="P449" s="163" t="s">
        <v>21</v>
      </c>
      <c r="Q449" s="155" t="s">
        <v>375</v>
      </c>
      <c r="R449" s="163" t="s">
        <v>60</v>
      </c>
      <c r="S449" s="163">
        <v>54.9</v>
      </c>
      <c r="T449" s="206">
        <v>2557046</v>
      </c>
    </row>
    <row r="450" spans="1:20" ht="16.5" customHeight="1">
      <c r="A450" s="233"/>
      <c r="B450" s="405"/>
      <c r="C450" s="207">
        <v>4</v>
      </c>
      <c r="D450" s="159" t="s">
        <v>376</v>
      </c>
      <c r="E450" s="159" t="s">
        <v>21</v>
      </c>
      <c r="F450" s="159"/>
      <c r="G450" s="159" t="s">
        <v>363</v>
      </c>
      <c r="H450" s="159"/>
      <c r="I450" s="159"/>
      <c r="J450" s="159"/>
      <c r="K450" s="411"/>
      <c r="L450" s="202"/>
      <c r="M450" s="207">
        <v>4</v>
      </c>
      <c r="N450" s="159" t="s">
        <v>376</v>
      </c>
      <c r="O450" s="159" t="s">
        <v>21</v>
      </c>
      <c r="P450" s="159"/>
      <c r="Q450" s="159" t="s">
        <v>363</v>
      </c>
      <c r="R450" s="159"/>
      <c r="S450" s="159"/>
      <c r="T450" s="159"/>
    </row>
    <row r="451" spans="1:20" ht="19.5" customHeight="1" thickBot="1">
      <c r="A451" s="233"/>
      <c r="B451" s="405"/>
      <c r="C451" s="412">
        <v>5</v>
      </c>
      <c r="D451" s="163" t="s">
        <v>377</v>
      </c>
      <c r="E451" s="163"/>
      <c r="F451" s="163" t="s">
        <v>21</v>
      </c>
      <c r="G451" s="155" t="s">
        <v>378</v>
      </c>
      <c r="H451" s="163" t="s">
        <v>32</v>
      </c>
      <c r="I451" s="164">
        <v>2</v>
      </c>
      <c r="J451" s="167"/>
      <c r="K451" s="420"/>
      <c r="L451" s="202"/>
      <c r="M451" s="178">
        <v>5</v>
      </c>
      <c r="N451" s="163" t="s">
        <v>377</v>
      </c>
      <c r="O451" s="163"/>
      <c r="P451" s="163" t="s">
        <v>21</v>
      </c>
      <c r="Q451" s="155" t="s">
        <v>378</v>
      </c>
      <c r="R451" s="163" t="s">
        <v>32</v>
      </c>
      <c r="S451" s="164">
        <v>2</v>
      </c>
      <c r="T451" s="167">
        <v>5950000</v>
      </c>
    </row>
    <row r="452" spans="1:20" ht="16.5" customHeight="1" thickBot="1">
      <c r="A452" s="233"/>
      <c r="B452" s="405"/>
      <c r="C452" s="629" t="s">
        <v>41</v>
      </c>
      <c r="D452" s="630"/>
      <c r="E452" s="630"/>
      <c r="F452" s="630"/>
      <c r="G452" s="630"/>
      <c r="H452" s="631"/>
      <c r="I452" s="161"/>
      <c r="J452" s="162"/>
      <c r="K452" s="467"/>
      <c r="L452" s="202"/>
      <c r="M452" s="629" t="s">
        <v>41</v>
      </c>
      <c r="N452" s="630"/>
      <c r="O452" s="630"/>
      <c r="P452" s="630"/>
      <c r="Q452" s="630"/>
      <c r="R452" s="631"/>
      <c r="S452" s="161"/>
      <c r="T452" s="162"/>
    </row>
    <row r="453" spans="1:20" ht="16.5" customHeight="1" thickBot="1">
      <c r="A453" s="233"/>
      <c r="B453" s="405"/>
      <c r="C453" s="632" t="s">
        <v>379</v>
      </c>
      <c r="D453" s="712"/>
      <c r="E453" s="712"/>
      <c r="F453" s="712"/>
      <c r="G453" s="712"/>
      <c r="H453" s="712"/>
      <c r="I453" s="712"/>
      <c r="J453" s="634"/>
      <c r="K453" s="415"/>
      <c r="L453" s="202"/>
      <c r="M453" s="632" t="s">
        <v>42</v>
      </c>
      <c r="N453" s="633"/>
      <c r="O453" s="633"/>
      <c r="P453" s="633"/>
      <c r="Q453" s="633"/>
      <c r="R453" s="633"/>
      <c r="S453" s="633"/>
      <c r="T453" s="634"/>
    </row>
    <row r="454" spans="1:20" ht="16.5" customHeight="1">
      <c r="A454" s="233"/>
      <c r="B454" s="405"/>
      <c r="C454" s="416"/>
      <c r="D454" s="416"/>
      <c r="E454" s="416"/>
      <c r="F454" s="416"/>
      <c r="G454" s="416"/>
      <c r="H454" s="416"/>
      <c r="I454" s="416"/>
      <c r="J454" s="416"/>
      <c r="K454" s="417"/>
      <c r="L454" s="202"/>
      <c r="M454" s="257"/>
      <c r="N454" s="257"/>
      <c r="O454" s="257"/>
      <c r="P454" s="257"/>
      <c r="Q454" s="257"/>
      <c r="R454" s="257"/>
      <c r="S454" s="257"/>
      <c r="T454" s="257"/>
    </row>
    <row r="455" spans="1:20" ht="16.5" customHeight="1">
      <c r="A455" s="233"/>
      <c r="B455" s="405"/>
      <c r="C455" s="406"/>
      <c r="D455" s="406"/>
      <c r="E455" s="406"/>
      <c r="F455" s="406"/>
      <c r="G455" s="406"/>
      <c r="H455" s="406"/>
      <c r="I455" s="406"/>
      <c r="J455" s="406"/>
      <c r="K455" s="407"/>
      <c r="L455" s="202"/>
      <c r="M455" s="235"/>
      <c r="N455" s="235"/>
      <c r="O455" s="235"/>
      <c r="P455" s="235"/>
      <c r="Q455" s="235"/>
      <c r="R455" s="235"/>
      <c r="S455" s="235"/>
      <c r="T455" s="235"/>
    </row>
    <row r="456" spans="1:20" ht="16.5" customHeight="1" thickBot="1">
      <c r="A456" s="233"/>
      <c r="B456" s="405"/>
      <c r="C456" s="406"/>
      <c r="D456" s="406"/>
      <c r="E456" s="406"/>
      <c r="F456" s="406"/>
      <c r="G456" s="406"/>
      <c r="H456" s="406"/>
      <c r="I456" s="406"/>
      <c r="J456" s="406"/>
      <c r="K456" s="407"/>
      <c r="L456" s="202"/>
      <c r="M456" s="235"/>
      <c r="N456" s="235"/>
      <c r="O456" s="235"/>
      <c r="P456" s="235"/>
      <c r="Q456" s="235"/>
      <c r="R456" s="235"/>
      <c r="S456" s="235"/>
      <c r="T456" s="235"/>
    </row>
    <row r="457" spans="1:20" ht="55.5" customHeight="1" thickBot="1">
      <c r="A457" s="233"/>
      <c r="B457" s="410">
        <v>9</v>
      </c>
      <c r="C457" s="647" t="s">
        <v>380</v>
      </c>
      <c r="D457" s="712"/>
      <c r="E457" s="712"/>
      <c r="F457" s="712"/>
      <c r="G457" s="712"/>
      <c r="H457" s="712"/>
      <c r="I457" s="712"/>
      <c r="J457" s="712"/>
      <c r="K457" s="713"/>
      <c r="L457" s="202"/>
      <c r="M457" s="647" t="s">
        <v>380</v>
      </c>
      <c r="N457" s="633"/>
      <c r="O457" s="633"/>
      <c r="P457" s="633"/>
      <c r="Q457" s="633"/>
      <c r="R457" s="633"/>
      <c r="S457" s="633"/>
      <c r="T457" s="633"/>
    </row>
    <row r="458" spans="1:20" ht="16.5" customHeight="1" thickBot="1">
      <c r="A458" s="233"/>
      <c r="B458" s="405"/>
      <c r="C458" s="714" t="s">
        <v>10</v>
      </c>
      <c r="D458" s="689"/>
      <c r="E458" s="689"/>
      <c r="F458" s="689"/>
      <c r="G458" s="689"/>
      <c r="H458" s="689"/>
      <c r="I458" s="689"/>
      <c r="J458" s="689"/>
      <c r="K458" s="715"/>
      <c r="L458" s="202"/>
      <c r="M458" s="644" t="s">
        <v>10</v>
      </c>
      <c r="N458" s="645"/>
      <c r="O458" s="645"/>
      <c r="P458" s="645"/>
      <c r="Q458" s="645"/>
      <c r="R458" s="645"/>
      <c r="S458" s="645"/>
      <c r="T458" s="646"/>
    </row>
    <row r="459" spans="1:20" ht="18" customHeight="1">
      <c r="A459" s="233"/>
      <c r="B459" s="405"/>
      <c r="C459" s="641" t="s">
        <v>11</v>
      </c>
      <c r="D459" s="707" t="s">
        <v>12</v>
      </c>
      <c r="E459" s="717" t="s">
        <v>13</v>
      </c>
      <c r="F459" s="718"/>
      <c r="G459" s="641" t="s">
        <v>14</v>
      </c>
      <c r="H459" s="707" t="s">
        <v>15</v>
      </c>
      <c r="I459" s="707" t="s">
        <v>16</v>
      </c>
      <c r="J459" s="709" t="s">
        <v>17</v>
      </c>
      <c r="K459" s="710" t="s">
        <v>18</v>
      </c>
      <c r="L459" s="202"/>
      <c r="M459" s="641" t="s">
        <v>11</v>
      </c>
      <c r="N459" s="635" t="s">
        <v>12</v>
      </c>
      <c r="O459" s="637" t="s">
        <v>13</v>
      </c>
      <c r="P459" s="638"/>
      <c r="Q459" s="641" t="s">
        <v>14</v>
      </c>
      <c r="R459" s="635" t="s">
        <v>15</v>
      </c>
      <c r="S459" s="635" t="s">
        <v>16</v>
      </c>
      <c r="T459" s="643" t="s">
        <v>17</v>
      </c>
    </row>
    <row r="460" spans="1:20" ht="16.5" customHeight="1">
      <c r="A460" s="233"/>
      <c r="B460" s="405"/>
      <c r="C460" s="716"/>
      <c r="D460" s="708"/>
      <c r="E460" s="154" t="s">
        <v>19</v>
      </c>
      <c r="F460" s="154" t="s">
        <v>20</v>
      </c>
      <c r="G460" s="716"/>
      <c r="H460" s="708"/>
      <c r="I460" s="708"/>
      <c r="J460" s="708"/>
      <c r="K460" s="711"/>
      <c r="L460" s="202"/>
      <c r="M460" s="642"/>
      <c r="N460" s="636"/>
      <c r="O460" s="154" t="s">
        <v>19</v>
      </c>
      <c r="P460" s="154" t="s">
        <v>20</v>
      </c>
      <c r="Q460" s="642"/>
      <c r="R460" s="636"/>
      <c r="S460" s="636"/>
      <c r="T460" s="636"/>
    </row>
    <row r="461" spans="1:20" ht="16.5" customHeight="1">
      <c r="A461" s="233"/>
      <c r="B461" s="405"/>
      <c r="C461" s="159">
        <v>1</v>
      </c>
      <c r="D461" s="159">
        <v>1</v>
      </c>
      <c r="E461" s="159" t="s">
        <v>21</v>
      </c>
      <c r="F461" s="159"/>
      <c r="G461" s="159" t="s">
        <v>54</v>
      </c>
      <c r="H461" s="159"/>
      <c r="I461" s="159"/>
      <c r="J461" s="159"/>
      <c r="K461" s="411"/>
      <c r="L461" s="202"/>
      <c r="M461" s="159">
        <v>1</v>
      </c>
      <c r="N461" s="159" t="s">
        <v>55</v>
      </c>
      <c r="O461" s="159" t="s">
        <v>21</v>
      </c>
      <c r="P461" s="159"/>
      <c r="Q461" s="159" t="s">
        <v>56</v>
      </c>
      <c r="R461" s="159"/>
      <c r="S461" s="159"/>
      <c r="T461" s="159"/>
    </row>
    <row r="462" spans="1:20" ht="16.5" customHeight="1">
      <c r="A462" s="233"/>
      <c r="B462" s="405"/>
      <c r="C462" s="270">
        <v>2</v>
      </c>
      <c r="D462" s="291">
        <v>1.1000000000000001</v>
      </c>
      <c r="E462" s="291"/>
      <c r="F462" s="291"/>
      <c r="G462" s="291" t="s">
        <v>57</v>
      </c>
      <c r="H462" s="291"/>
      <c r="I462" s="291"/>
      <c r="J462" s="291"/>
      <c r="K462" s="452"/>
      <c r="L462" s="202"/>
      <c r="M462" s="207"/>
      <c r="N462" s="159"/>
      <c r="O462" s="159"/>
      <c r="P462" s="159"/>
      <c r="Q462" s="159"/>
      <c r="R462" s="159"/>
      <c r="S462" s="159"/>
      <c r="T462" s="159"/>
    </row>
    <row r="463" spans="1:20" ht="45" customHeight="1">
      <c r="A463" s="233"/>
      <c r="B463" s="405"/>
      <c r="C463" s="412">
        <v>3</v>
      </c>
      <c r="D463" s="163" t="s">
        <v>58</v>
      </c>
      <c r="E463" s="163"/>
      <c r="F463" s="163" t="s">
        <v>21</v>
      </c>
      <c r="G463" s="155" t="s">
        <v>59</v>
      </c>
      <c r="H463" s="163" t="s">
        <v>60</v>
      </c>
      <c r="I463" s="163">
        <v>816.14</v>
      </c>
      <c r="J463" s="206"/>
      <c r="K463" s="413"/>
      <c r="L463" s="202"/>
      <c r="M463" s="178">
        <v>2</v>
      </c>
      <c r="N463" s="163" t="s">
        <v>61</v>
      </c>
      <c r="O463" s="163"/>
      <c r="P463" s="163" t="s">
        <v>21</v>
      </c>
      <c r="Q463" s="155" t="s">
        <v>59</v>
      </c>
      <c r="R463" s="163" t="s">
        <v>60</v>
      </c>
      <c r="S463" s="163">
        <v>816.14</v>
      </c>
      <c r="T463" s="163">
        <v>2030</v>
      </c>
    </row>
    <row r="464" spans="1:20" ht="21" customHeight="1">
      <c r="A464" s="233"/>
      <c r="B464" s="405"/>
      <c r="C464" s="412">
        <v>4</v>
      </c>
      <c r="D464" s="163" t="s">
        <v>62</v>
      </c>
      <c r="E464" s="163"/>
      <c r="F464" s="163" t="s">
        <v>21</v>
      </c>
      <c r="G464" s="155" t="s">
        <v>63</v>
      </c>
      <c r="H464" s="163" t="s">
        <v>25</v>
      </c>
      <c r="I464" s="164">
        <v>361.71</v>
      </c>
      <c r="J464" s="167"/>
      <c r="K464" s="413"/>
      <c r="L464" s="202"/>
      <c r="M464" s="178">
        <v>3</v>
      </c>
      <c r="N464" s="163" t="s">
        <v>62</v>
      </c>
      <c r="O464" s="163"/>
      <c r="P464" s="163" t="s">
        <v>21</v>
      </c>
      <c r="Q464" s="155" t="s">
        <v>63</v>
      </c>
      <c r="R464" s="163" t="s">
        <v>25</v>
      </c>
      <c r="S464" s="164">
        <v>361.71</v>
      </c>
      <c r="T464" s="167">
        <v>2824</v>
      </c>
    </row>
    <row r="465" spans="1:20" ht="16.5" customHeight="1">
      <c r="A465" s="233"/>
      <c r="B465" s="405"/>
      <c r="C465" s="629" t="s">
        <v>41</v>
      </c>
      <c r="D465" s="630"/>
      <c r="E465" s="630"/>
      <c r="F465" s="630"/>
      <c r="G465" s="630"/>
      <c r="H465" s="631"/>
      <c r="I465" s="161"/>
      <c r="J465" s="162"/>
      <c r="K465" s="414"/>
      <c r="L465" s="202"/>
      <c r="M465" s="629" t="s">
        <v>41</v>
      </c>
      <c r="N465" s="630"/>
      <c r="O465" s="630"/>
      <c r="P465" s="630"/>
      <c r="Q465" s="630"/>
      <c r="R465" s="631"/>
      <c r="S465" s="161"/>
      <c r="T465" s="162"/>
    </row>
    <row r="466" spans="1:20" ht="16.5" customHeight="1">
      <c r="A466" s="233"/>
      <c r="B466" s="405"/>
      <c r="C466" s="159">
        <v>5</v>
      </c>
      <c r="D466" s="159">
        <v>2.1</v>
      </c>
      <c r="E466" s="159" t="s">
        <v>21</v>
      </c>
      <c r="F466" s="159"/>
      <c r="G466" s="159" t="s">
        <v>65</v>
      </c>
      <c r="H466" s="159"/>
      <c r="I466" s="159"/>
      <c r="J466" s="159"/>
      <c r="K466" s="411"/>
      <c r="L466" s="202"/>
      <c r="M466" s="159">
        <v>4</v>
      </c>
      <c r="N466" s="159">
        <v>3</v>
      </c>
      <c r="O466" s="159" t="s">
        <v>21</v>
      </c>
      <c r="P466" s="159"/>
      <c r="Q466" s="159" t="s">
        <v>381</v>
      </c>
      <c r="R466" s="159"/>
      <c r="S466" s="159"/>
      <c r="T466" s="159"/>
    </row>
    <row r="467" spans="1:20" ht="16.5" customHeight="1">
      <c r="A467" s="233"/>
      <c r="B467" s="405"/>
      <c r="C467" s="429">
        <v>6</v>
      </c>
      <c r="D467" s="270" t="s">
        <v>68</v>
      </c>
      <c r="E467" s="270"/>
      <c r="F467" s="270"/>
      <c r="G467" s="271" t="s">
        <v>69</v>
      </c>
      <c r="H467" s="270"/>
      <c r="I467" s="270"/>
      <c r="J467" s="270"/>
      <c r="K467" s="430"/>
      <c r="L467" s="202"/>
      <c r="M467" s="269">
        <v>5</v>
      </c>
      <c r="N467" s="270"/>
      <c r="O467" s="270"/>
      <c r="P467" s="270"/>
      <c r="Q467" s="271" t="s">
        <v>382</v>
      </c>
      <c r="R467" s="270"/>
      <c r="S467" s="270"/>
      <c r="T467" s="270"/>
    </row>
    <row r="468" spans="1:20" ht="16.5" customHeight="1">
      <c r="A468" s="233"/>
      <c r="B468" s="405"/>
      <c r="C468" s="431">
        <v>7</v>
      </c>
      <c r="D468" s="412" t="s">
        <v>71</v>
      </c>
      <c r="E468" s="412"/>
      <c r="F468" s="412" t="s">
        <v>21</v>
      </c>
      <c r="G468" s="155" t="s">
        <v>72</v>
      </c>
      <c r="H468" s="412" t="s">
        <v>73</v>
      </c>
      <c r="I468" s="438">
        <v>586.74</v>
      </c>
      <c r="J468" s="440"/>
      <c r="K468" s="435"/>
      <c r="L468" s="202"/>
      <c r="M468" s="275">
        <v>6</v>
      </c>
      <c r="N468" s="178" t="s">
        <v>71</v>
      </c>
      <c r="O468" s="178"/>
      <c r="P468" s="178" t="s">
        <v>21</v>
      </c>
      <c r="Q468" s="155" t="s">
        <v>72</v>
      </c>
      <c r="R468" s="178" t="s">
        <v>73</v>
      </c>
      <c r="S468" s="177">
        <v>586.74</v>
      </c>
      <c r="T468" s="180">
        <v>13594</v>
      </c>
    </row>
    <row r="469" spans="1:20" ht="16.5" customHeight="1">
      <c r="A469" s="233"/>
      <c r="B469" s="405"/>
      <c r="C469" s="429">
        <v>8</v>
      </c>
      <c r="D469" s="270" t="s">
        <v>76</v>
      </c>
      <c r="E469" s="270"/>
      <c r="F469" s="270"/>
      <c r="G469" s="271" t="s">
        <v>77</v>
      </c>
      <c r="H469" s="270"/>
      <c r="I469" s="270"/>
      <c r="J469" s="270"/>
      <c r="K469" s="430"/>
      <c r="L469" s="202"/>
      <c r="M469" s="269">
        <v>7</v>
      </c>
      <c r="N469" s="270"/>
      <c r="O469" s="270"/>
      <c r="P469" s="270"/>
      <c r="Q469" s="271"/>
      <c r="R469" s="270"/>
      <c r="S469" s="270"/>
      <c r="T469" s="270"/>
    </row>
    <row r="470" spans="1:20" ht="15.75" customHeight="1">
      <c r="A470" s="233"/>
      <c r="B470" s="405"/>
      <c r="C470" s="431">
        <v>9</v>
      </c>
      <c r="D470" s="412" t="s">
        <v>79</v>
      </c>
      <c r="E470" s="412"/>
      <c r="F470" s="412" t="s">
        <v>21</v>
      </c>
      <c r="G470" s="432" t="s">
        <v>80</v>
      </c>
      <c r="H470" s="412" t="s">
        <v>73</v>
      </c>
      <c r="I470" s="438">
        <v>334.04999999999995</v>
      </c>
      <c r="J470" s="167"/>
      <c r="K470" s="441"/>
      <c r="L470" s="202"/>
      <c r="M470" s="275">
        <v>8</v>
      </c>
      <c r="N470" s="178" t="s">
        <v>79</v>
      </c>
      <c r="O470" s="178"/>
      <c r="P470" s="178" t="s">
        <v>21</v>
      </c>
      <c r="Q470" s="155" t="s">
        <v>80</v>
      </c>
      <c r="R470" s="178" t="s">
        <v>73</v>
      </c>
      <c r="S470" s="177">
        <v>334.04999999999995</v>
      </c>
      <c r="T470" s="180">
        <v>18247</v>
      </c>
    </row>
    <row r="471" spans="1:20" ht="16.5" customHeight="1">
      <c r="A471" s="233"/>
      <c r="B471" s="405"/>
      <c r="C471" s="159">
        <v>10</v>
      </c>
      <c r="D471" s="159" t="s">
        <v>336</v>
      </c>
      <c r="E471" s="159" t="s">
        <v>21</v>
      </c>
      <c r="F471" s="159"/>
      <c r="G471" s="159" t="s">
        <v>337</v>
      </c>
      <c r="H471" s="159"/>
      <c r="I471" s="159"/>
      <c r="J471" s="159"/>
      <c r="K471" s="411"/>
      <c r="L471" s="202"/>
      <c r="M471" s="639" t="s">
        <v>41</v>
      </c>
      <c r="N471" s="640"/>
      <c r="O471" s="640"/>
      <c r="P471" s="640"/>
      <c r="Q471" s="640"/>
      <c r="R471" s="153"/>
      <c r="S471" s="175"/>
      <c r="T471" s="179"/>
    </row>
    <row r="472" spans="1:20" ht="16.5" customHeight="1">
      <c r="A472" s="233"/>
      <c r="B472" s="405"/>
      <c r="C472" s="431">
        <v>11</v>
      </c>
      <c r="D472" s="412" t="s">
        <v>338</v>
      </c>
      <c r="E472" s="412"/>
      <c r="F472" s="412" t="s">
        <v>21</v>
      </c>
      <c r="G472" s="155" t="s">
        <v>339</v>
      </c>
      <c r="H472" s="412" t="s">
        <v>73</v>
      </c>
      <c r="I472" s="438">
        <v>3651.12</v>
      </c>
      <c r="J472" s="440"/>
      <c r="K472" s="435"/>
      <c r="L472" s="202"/>
      <c r="M472" s="159">
        <v>9</v>
      </c>
      <c r="N472" s="159">
        <v>4</v>
      </c>
      <c r="O472" s="159" t="s">
        <v>21</v>
      </c>
      <c r="P472" s="159"/>
      <c r="Q472" s="159" t="s">
        <v>227</v>
      </c>
      <c r="R472" s="159"/>
      <c r="S472" s="159"/>
      <c r="T472" s="159"/>
    </row>
    <row r="473" spans="1:20" ht="16.5" customHeight="1">
      <c r="A473" s="233"/>
      <c r="B473" s="405"/>
      <c r="C473" s="639" t="s">
        <v>41</v>
      </c>
      <c r="D473" s="719"/>
      <c r="E473" s="719"/>
      <c r="F473" s="719"/>
      <c r="G473" s="719"/>
      <c r="H473" s="408"/>
      <c r="I473" s="175"/>
      <c r="J473" s="439"/>
      <c r="K473" s="437"/>
      <c r="L473" s="202"/>
      <c r="M473" s="269">
        <v>10</v>
      </c>
      <c r="N473" s="270"/>
      <c r="O473" s="270"/>
      <c r="P473" s="270"/>
      <c r="Q473" s="271" t="s">
        <v>382</v>
      </c>
      <c r="R473" s="270"/>
      <c r="S473" s="270"/>
      <c r="T473" s="270"/>
    </row>
    <row r="474" spans="1:20" ht="16.5" customHeight="1">
      <c r="A474" s="233"/>
      <c r="B474" s="405"/>
      <c r="C474" s="159">
        <v>12</v>
      </c>
      <c r="D474" s="159">
        <v>2.2000000000000002</v>
      </c>
      <c r="E474" s="159" t="s">
        <v>21</v>
      </c>
      <c r="F474" s="159"/>
      <c r="G474" s="159" t="s">
        <v>22</v>
      </c>
      <c r="H474" s="159"/>
      <c r="I474" s="159"/>
      <c r="J474" s="159"/>
      <c r="K474" s="411"/>
      <c r="L474" s="202"/>
      <c r="M474" s="159">
        <v>16</v>
      </c>
      <c r="N474" s="159">
        <v>2.2000000000000002</v>
      </c>
      <c r="O474" s="159" t="s">
        <v>21</v>
      </c>
      <c r="P474" s="159"/>
      <c r="Q474" s="159" t="s">
        <v>22</v>
      </c>
      <c r="R474" s="159"/>
      <c r="S474" s="159"/>
      <c r="T474" s="159"/>
    </row>
    <row r="475" spans="1:20" ht="30.75" customHeight="1">
      <c r="A475" s="233"/>
      <c r="B475" s="405"/>
      <c r="C475" s="163">
        <v>13</v>
      </c>
      <c r="D475" s="183" t="s">
        <v>383</v>
      </c>
      <c r="E475" s="163"/>
      <c r="F475" s="163" t="s">
        <v>21</v>
      </c>
      <c r="G475" s="155" t="s">
        <v>384</v>
      </c>
      <c r="H475" s="163" t="s">
        <v>85</v>
      </c>
      <c r="I475" s="164">
        <v>528.08000000000004</v>
      </c>
      <c r="J475" s="167"/>
      <c r="K475" s="420"/>
      <c r="L475" s="202"/>
      <c r="M475" s="163">
        <v>17</v>
      </c>
      <c r="N475" s="183" t="s">
        <v>383</v>
      </c>
      <c r="O475" s="163"/>
      <c r="P475" s="163" t="s">
        <v>21</v>
      </c>
      <c r="Q475" s="155" t="s">
        <v>384</v>
      </c>
      <c r="R475" s="163" t="s">
        <v>85</v>
      </c>
      <c r="S475" s="164">
        <v>528.08000000000004</v>
      </c>
      <c r="T475" s="167">
        <v>83614</v>
      </c>
    </row>
    <row r="476" spans="1:20" ht="38.25" customHeight="1">
      <c r="A476" s="233"/>
      <c r="B476" s="405"/>
      <c r="C476" s="163">
        <v>14</v>
      </c>
      <c r="D476" s="183" t="s">
        <v>289</v>
      </c>
      <c r="E476" s="163"/>
      <c r="F476" s="163" t="s">
        <v>21</v>
      </c>
      <c r="G476" s="155" t="s">
        <v>290</v>
      </c>
      <c r="H476" s="163" t="s">
        <v>85</v>
      </c>
      <c r="I476" s="164">
        <v>1839.4</v>
      </c>
      <c r="J476" s="167"/>
      <c r="K476" s="420"/>
      <c r="L476" s="202"/>
      <c r="M476" s="163">
        <v>18</v>
      </c>
      <c r="N476" s="183">
        <v>1.1100000000000001</v>
      </c>
      <c r="O476" s="163"/>
      <c r="P476" s="163" t="s">
        <v>21</v>
      </c>
      <c r="Q476" s="155" t="s">
        <v>232</v>
      </c>
      <c r="R476" s="163" t="s">
        <v>88</v>
      </c>
      <c r="S476" s="164">
        <v>1839.4</v>
      </c>
      <c r="T476" s="167">
        <v>54922</v>
      </c>
    </row>
    <row r="477" spans="1:20" ht="49.5" customHeight="1">
      <c r="A477" s="233"/>
      <c r="B477" s="405"/>
      <c r="C477" s="163">
        <v>15</v>
      </c>
      <c r="D477" s="183" t="s">
        <v>83</v>
      </c>
      <c r="E477" s="163"/>
      <c r="F477" s="163" t="s">
        <v>21</v>
      </c>
      <c r="G477" s="155" t="s">
        <v>84</v>
      </c>
      <c r="H477" s="163" t="s">
        <v>85</v>
      </c>
      <c r="I477" s="164">
        <v>1856</v>
      </c>
      <c r="J477" s="167"/>
      <c r="K477" s="420"/>
      <c r="L477" s="202"/>
      <c r="M477" s="163">
        <v>19</v>
      </c>
      <c r="N477" s="183" t="s">
        <v>86</v>
      </c>
      <c r="O477" s="163"/>
      <c r="P477" s="163" t="s">
        <v>21</v>
      </c>
      <c r="Q477" s="155" t="s">
        <v>84</v>
      </c>
      <c r="R477" s="163" t="s">
        <v>88</v>
      </c>
      <c r="S477" s="164">
        <v>1856</v>
      </c>
      <c r="T477" s="167">
        <v>20619</v>
      </c>
    </row>
    <row r="478" spans="1:20" ht="36" customHeight="1">
      <c r="A478" s="233"/>
      <c r="B478" s="405"/>
      <c r="C478" s="163">
        <v>16</v>
      </c>
      <c r="D478" s="183" t="s">
        <v>341</v>
      </c>
      <c r="E478" s="163"/>
      <c r="F478" s="163" t="s">
        <v>21</v>
      </c>
      <c r="G478" s="155" t="s">
        <v>342</v>
      </c>
      <c r="H478" s="163" t="s">
        <v>85</v>
      </c>
      <c r="I478" s="164">
        <v>14.43</v>
      </c>
      <c r="J478" s="167"/>
      <c r="K478" s="420"/>
      <c r="L478" s="202"/>
      <c r="M478" s="163">
        <v>20</v>
      </c>
      <c r="N478" s="183" t="s">
        <v>343</v>
      </c>
      <c r="O478" s="163"/>
      <c r="P478" s="163" t="s">
        <v>21</v>
      </c>
      <c r="Q478" s="155" t="s">
        <v>344</v>
      </c>
      <c r="R478" s="163" t="s">
        <v>73</v>
      </c>
      <c r="S478" s="164">
        <v>14.43</v>
      </c>
      <c r="T478" s="167">
        <v>64533</v>
      </c>
    </row>
    <row r="479" spans="1:20" ht="16.5" customHeight="1">
      <c r="A479" s="233"/>
      <c r="B479" s="405"/>
      <c r="C479" s="639" t="s">
        <v>41</v>
      </c>
      <c r="D479" s="719"/>
      <c r="E479" s="719"/>
      <c r="F479" s="719"/>
      <c r="G479" s="719"/>
      <c r="H479" s="408"/>
      <c r="I479" s="175"/>
      <c r="J479" s="439"/>
      <c r="K479" s="437"/>
      <c r="L479" s="202"/>
      <c r="M479" s="639" t="s">
        <v>41</v>
      </c>
      <c r="N479" s="640"/>
      <c r="O479" s="640"/>
      <c r="P479" s="640"/>
      <c r="Q479" s="640"/>
      <c r="R479" s="153"/>
      <c r="S479" s="175"/>
      <c r="T479" s="179"/>
    </row>
    <row r="480" spans="1:20" ht="47.25" customHeight="1">
      <c r="A480" s="233"/>
      <c r="B480" s="405"/>
      <c r="C480" s="159">
        <v>17</v>
      </c>
      <c r="D480" s="159">
        <v>2.2999999999999998</v>
      </c>
      <c r="E480" s="159" t="s">
        <v>21</v>
      </c>
      <c r="F480" s="159"/>
      <c r="G480" s="159" t="s">
        <v>89</v>
      </c>
      <c r="H480" s="159"/>
      <c r="I480" s="159"/>
      <c r="J480" s="159"/>
      <c r="K480" s="411"/>
      <c r="L480" s="202"/>
      <c r="M480" s="159">
        <v>22</v>
      </c>
      <c r="N480" s="159">
        <v>2.2999999999999998</v>
      </c>
      <c r="O480" s="159" t="s">
        <v>21</v>
      </c>
      <c r="P480" s="159"/>
      <c r="Q480" s="159" t="s">
        <v>89</v>
      </c>
      <c r="R480" s="159"/>
      <c r="S480" s="159"/>
      <c r="T480" s="159"/>
    </row>
    <row r="481" spans="1:20" ht="27.75" customHeight="1">
      <c r="A481" s="233"/>
      <c r="B481" s="405"/>
      <c r="C481" s="163">
        <v>18</v>
      </c>
      <c r="D481" s="183" t="s">
        <v>90</v>
      </c>
      <c r="E481" s="163"/>
      <c r="F481" s="163" t="s">
        <v>21</v>
      </c>
      <c r="G481" s="155" t="s">
        <v>91</v>
      </c>
      <c r="H481" s="163" t="s">
        <v>73</v>
      </c>
      <c r="I481" s="164">
        <v>2876.49</v>
      </c>
      <c r="J481" s="167"/>
      <c r="K481" s="420"/>
      <c r="L481" s="202"/>
      <c r="M481" s="163">
        <v>23</v>
      </c>
      <c r="N481" s="183">
        <v>1.4</v>
      </c>
      <c r="O481" s="163"/>
      <c r="P481" s="163" t="s">
        <v>21</v>
      </c>
      <c r="Q481" s="155" t="s">
        <v>92</v>
      </c>
      <c r="R481" s="163" t="s">
        <v>73</v>
      </c>
      <c r="S481" s="164">
        <v>2876.49</v>
      </c>
      <c r="T481" s="167">
        <v>5350</v>
      </c>
    </row>
    <row r="482" spans="1:20" ht="23.25" customHeight="1">
      <c r="A482" s="233"/>
      <c r="B482" s="405"/>
      <c r="C482" s="163">
        <v>19</v>
      </c>
      <c r="D482" s="183" t="s">
        <v>93</v>
      </c>
      <c r="E482" s="163"/>
      <c r="F482" s="163" t="s">
        <v>21</v>
      </c>
      <c r="G482" s="155" t="s">
        <v>94</v>
      </c>
      <c r="H482" s="163" t="s">
        <v>95</v>
      </c>
      <c r="I482" s="164">
        <v>69035.759999999995</v>
      </c>
      <c r="J482" s="167"/>
      <c r="K482" s="420"/>
      <c r="L482" s="202"/>
      <c r="M482" s="163">
        <v>24</v>
      </c>
      <c r="N482" s="183">
        <v>1.2</v>
      </c>
      <c r="O482" s="163"/>
      <c r="P482" s="163" t="s">
        <v>21</v>
      </c>
      <c r="Q482" s="155" t="s">
        <v>96</v>
      </c>
      <c r="R482" s="163" t="s">
        <v>97</v>
      </c>
      <c r="S482" s="164">
        <v>69035.759999999995</v>
      </c>
      <c r="T482" s="167">
        <v>1392</v>
      </c>
    </row>
    <row r="483" spans="1:20" ht="39.75" customHeight="1">
      <c r="A483" s="233"/>
      <c r="B483" s="405"/>
      <c r="C483" s="163">
        <v>20</v>
      </c>
      <c r="D483" s="183" t="s">
        <v>98</v>
      </c>
      <c r="E483" s="163"/>
      <c r="F483" s="163" t="s">
        <v>21</v>
      </c>
      <c r="G483" s="155" t="s">
        <v>99</v>
      </c>
      <c r="H483" s="163" t="s">
        <v>73</v>
      </c>
      <c r="I483" s="164">
        <v>2876.49</v>
      </c>
      <c r="J483" s="167"/>
      <c r="K483" s="420"/>
      <c r="L483" s="202"/>
      <c r="M483" s="163">
        <v>25</v>
      </c>
      <c r="N483" s="183">
        <v>1.5</v>
      </c>
      <c r="O483" s="163"/>
      <c r="P483" s="163" t="s">
        <v>21</v>
      </c>
      <c r="Q483" s="155" t="s">
        <v>100</v>
      </c>
      <c r="R483" s="163" t="s">
        <v>73</v>
      </c>
      <c r="S483" s="164">
        <v>2876.49</v>
      </c>
      <c r="T483" s="167">
        <v>3571</v>
      </c>
    </row>
    <row r="484" spans="1:20" ht="28.5" customHeight="1">
      <c r="A484" s="233"/>
      <c r="B484" s="405"/>
      <c r="C484" s="163">
        <v>21</v>
      </c>
      <c r="D484" s="183" t="s">
        <v>385</v>
      </c>
      <c r="E484" s="163"/>
      <c r="F484" s="163" t="s">
        <v>21</v>
      </c>
      <c r="G484" s="155" t="s">
        <v>386</v>
      </c>
      <c r="H484" s="163" t="s">
        <v>73</v>
      </c>
      <c r="I484" s="164">
        <v>1872.43</v>
      </c>
      <c r="J484" s="167"/>
      <c r="K484" s="420"/>
      <c r="L484" s="202"/>
      <c r="M484" s="163">
        <v>26</v>
      </c>
      <c r="N484" s="183">
        <v>1.1200000000000001</v>
      </c>
      <c r="O484" s="163"/>
      <c r="P484" s="163" t="s">
        <v>21</v>
      </c>
      <c r="Q484" s="155" t="s">
        <v>387</v>
      </c>
      <c r="R484" s="163" t="s">
        <v>73</v>
      </c>
      <c r="S484" s="164">
        <v>1872.43</v>
      </c>
      <c r="T484" s="167">
        <v>12985</v>
      </c>
    </row>
    <row r="485" spans="1:20" ht="16.5" customHeight="1">
      <c r="A485" s="233"/>
      <c r="B485" s="405"/>
      <c r="C485" s="629" t="s">
        <v>41</v>
      </c>
      <c r="D485" s="630"/>
      <c r="E485" s="630"/>
      <c r="F485" s="630"/>
      <c r="G485" s="630"/>
      <c r="H485" s="631"/>
      <c r="I485" s="163"/>
      <c r="J485" s="163"/>
      <c r="K485" s="414"/>
      <c r="L485" s="202"/>
      <c r="M485" s="629" t="s">
        <v>41</v>
      </c>
      <c r="N485" s="630"/>
      <c r="O485" s="630"/>
      <c r="P485" s="630"/>
      <c r="Q485" s="630"/>
      <c r="R485" s="631"/>
      <c r="S485" s="163"/>
      <c r="T485" s="163"/>
    </row>
    <row r="486" spans="1:20" ht="22.5" customHeight="1">
      <c r="A486" s="233"/>
      <c r="B486" s="405"/>
      <c r="C486" s="159">
        <v>22</v>
      </c>
      <c r="D486" s="159">
        <v>2.4</v>
      </c>
      <c r="E486" s="159" t="s">
        <v>21</v>
      </c>
      <c r="F486" s="159"/>
      <c r="G486" s="159" t="s">
        <v>347</v>
      </c>
      <c r="H486" s="159"/>
      <c r="I486" s="159"/>
      <c r="J486" s="159"/>
      <c r="K486" s="411"/>
      <c r="L486" s="202"/>
      <c r="M486" s="159">
        <v>27</v>
      </c>
      <c r="N486" s="159">
        <v>2.4</v>
      </c>
      <c r="O486" s="159" t="s">
        <v>21</v>
      </c>
      <c r="P486" s="159"/>
      <c r="Q486" s="159" t="s">
        <v>22</v>
      </c>
      <c r="R486" s="159"/>
      <c r="S486" s="159"/>
      <c r="T486" s="159"/>
    </row>
    <row r="487" spans="1:20" ht="22.5" customHeight="1">
      <c r="A487" s="233"/>
      <c r="B487" s="405"/>
      <c r="C487" s="163">
        <v>23</v>
      </c>
      <c r="D487" s="183" t="s">
        <v>348</v>
      </c>
      <c r="E487" s="163"/>
      <c r="F487" s="163" t="s">
        <v>21</v>
      </c>
      <c r="G487" s="155" t="s">
        <v>349</v>
      </c>
      <c r="H487" s="163" t="s">
        <v>350</v>
      </c>
      <c r="I487" s="164">
        <v>8.0399999999999999E-2</v>
      </c>
      <c r="J487" s="167"/>
      <c r="K487" s="420"/>
      <c r="L487" s="202"/>
      <c r="M487" s="163">
        <v>28</v>
      </c>
      <c r="N487" s="183" t="s">
        <v>26</v>
      </c>
      <c r="O487" s="163"/>
      <c r="P487" s="163" t="s">
        <v>21</v>
      </c>
      <c r="Q487" s="155" t="s">
        <v>24</v>
      </c>
      <c r="R487" s="163" t="s">
        <v>25</v>
      </c>
      <c r="S487" s="164">
        <v>60</v>
      </c>
      <c r="T487" s="167">
        <v>11372</v>
      </c>
    </row>
    <row r="488" spans="1:20" ht="22.5" customHeight="1">
      <c r="A488" s="233"/>
      <c r="B488" s="405"/>
      <c r="C488" s="163">
        <v>24</v>
      </c>
      <c r="D488" s="183" t="s">
        <v>23</v>
      </c>
      <c r="E488" s="163"/>
      <c r="F488" s="163" t="s">
        <v>21</v>
      </c>
      <c r="G488" s="155" t="s">
        <v>24</v>
      </c>
      <c r="H488" s="163" t="s">
        <v>25</v>
      </c>
      <c r="I488" s="164">
        <v>60</v>
      </c>
      <c r="J488" s="167"/>
      <c r="K488" s="420"/>
      <c r="L488" s="202"/>
      <c r="M488" s="220"/>
      <c r="N488" s="285"/>
      <c r="O488" s="182"/>
      <c r="P488" s="182"/>
      <c r="Q488" s="160"/>
      <c r="R488" s="253"/>
      <c r="S488" s="164"/>
      <c r="T488" s="167"/>
    </row>
    <row r="489" spans="1:20" ht="27.75" customHeight="1">
      <c r="A489" s="233"/>
      <c r="B489" s="405"/>
      <c r="C489" s="163">
        <v>25</v>
      </c>
      <c r="D489" s="183" t="s">
        <v>388</v>
      </c>
      <c r="E489" s="163"/>
      <c r="F489" s="163" t="s">
        <v>21</v>
      </c>
      <c r="G489" s="155" t="s">
        <v>389</v>
      </c>
      <c r="H489" s="163" t="s">
        <v>25</v>
      </c>
      <c r="I489" s="164">
        <v>150</v>
      </c>
      <c r="J489" s="167"/>
      <c r="K489" s="420"/>
      <c r="L489" s="202"/>
      <c r="M489" s="220"/>
      <c r="N489" s="285"/>
      <c r="O489" s="182"/>
      <c r="P489" s="182"/>
      <c r="Q489" s="160"/>
      <c r="R489" s="253"/>
      <c r="S489" s="164"/>
      <c r="T489" s="167"/>
    </row>
    <row r="490" spans="1:20" ht="16.5" customHeight="1">
      <c r="A490" s="233"/>
      <c r="B490" s="405"/>
      <c r="C490" s="629" t="s">
        <v>41</v>
      </c>
      <c r="D490" s="630"/>
      <c r="E490" s="630"/>
      <c r="F490" s="630"/>
      <c r="G490" s="630"/>
      <c r="H490" s="631"/>
      <c r="I490" s="163"/>
      <c r="J490" s="163"/>
      <c r="K490" s="414"/>
      <c r="L490" s="202"/>
      <c r="M490" s="629" t="s">
        <v>41</v>
      </c>
      <c r="N490" s="630"/>
      <c r="O490" s="630"/>
      <c r="P490" s="630"/>
      <c r="Q490" s="630"/>
      <c r="R490" s="631"/>
      <c r="S490" s="163"/>
      <c r="T490" s="163"/>
    </row>
    <row r="491" spans="1:20" ht="16.5" customHeight="1">
      <c r="A491" s="233"/>
      <c r="B491" s="405"/>
      <c r="C491" s="159">
        <v>26</v>
      </c>
      <c r="D491" s="159">
        <v>2.5</v>
      </c>
      <c r="E491" s="159" t="s">
        <v>21</v>
      </c>
      <c r="F491" s="159"/>
      <c r="G491" s="159" t="s">
        <v>291</v>
      </c>
      <c r="H491" s="159"/>
      <c r="I491" s="159"/>
      <c r="J491" s="159"/>
      <c r="K491" s="411"/>
      <c r="L491" s="202"/>
      <c r="M491" s="159">
        <v>29</v>
      </c>
      <c r="N491" s="159">
        <v>2.6</v>
      </c>
      <c r="O491" s="159" t="s">
        <v>21</v>
      </c>
      <c r="P491" s="159"/>
      <c r="Q491" s="159" t="s">
        <v>101</v>
      </c>
      <c r="R491" s="159"/>
      <c r="S491" s="159"/>
      <c r="T491" s="159"/>
    </row>
    <row r="492" spans="1:20" ht="30" customHeight="1">
      <c r="A492" s="233"/>
      <c r="B492" s="405"/>
      <c r="C492" s="163">
        <v>27</v>
      </c>
      <c r="D492" s="183" t="s">
        <v>390</v>
      </c>
      <c r="E492" s="163"/>
      <c r="F492" s="163" t="s">
        <v>21</v>
      </c>
      <c r="G492" s="155" t="s">
        <v>391</v>
      </c>
      <c r="H492" s="163" t="s">
        <v>73</v>
      </c>
      <c r="I492" s="164">
        <v>45.5</v>
      </c>
      <c r="J492" s="167"/>
      <c r="K492" s="420"/>
      <c r="L492" s="202"/>
      <c r="M492" s="163">
        <v>30</v>
      </c>
      <c r="N492" s="183">
        <v>20.49</v>
      </c>
      <c r="O492" s="163"/>
      <c r="P492" s="163" t="s">
        <v>21</v>
      </c>
      <c r="Q492" s="155" t="s">
        <v>355</v>
      </c>
      <c r="R492" s="163" t="s">
        <v>25</v>
      </c>
      <c r="S492" s="164">
        <v>640</v>
      </c>
      <c r="T492" s="167">
        <v>25078</v>
      </c>
    </row>
    <row r="493" spans="1:20" ht="16.5" customHeight="1">
      <c r="A493" s="233"/>
      <c r="B493" s="405"/>
      <c r="C493" s="629" t="s">
        <v>41</v>
      </c>
      <c r="D493" s="630"/>
      <c r="E493" s="630"/>
      <c r="F493" s="630"/>
      <c r="G493" s="630"/>
      <c r="H493" s="631"/>
      <c r="I493" s="163"/>
      <c r="J493" s="163"/>
      <c r="K493" s="414"/>
      <c r="L493" s="202"/>
      <c r="M493" s="629" t="s">
        <v>41</v>
      </c>
      <c r="N493" s="630"/>
      <c r="O493" s="630"/>
      <c r="P493" s="630"/>
      <c r="Q493" s="630"/>
      <c r="R493" s="631"/>
      <c r="S493" s="163"/>
      <c r="T493" s="163"/>
    </row>
    <row r="494" spans="1:20" ht="16.5" customHeight="1">
      <c r="A494" s="233"/>
      <c r="B494" s="405"/>
      <c r="C494" s="418">
        <v>28</v>
      </c>
      <c r="D494" s="207">
        <v>2.6</v>
      </c>
      <c r="E494" s="207" t="s">
        <v>21</v>
      </c>
      <c r="F494" s="207"/>
      <c r="G494" s="207" t="s">
        <v>101</v>
      </c>
      <c r="H494" s="207"/>
      <c r="I494" s="207"/>
      <c r="J494" s="207"/>
      <c r="K494" s="419"/>
      <c r="L494" s="202"/>
      <c r="M494" s="259">
        <v>32</v>
      </c>
      <c r="N494" s="207">
        <v>5</v>
      </c>
      <c r="O494" s="207" t="s">
        <v>21</v>
      </c>
      <c r="P494" s="207"/>
      <c r="Q494" s="207" t="s">
        <v>107</v>
      </c>
      <c r="R494" s="207"/>
      <c r="S494" s="207"/>
      <c r="T494" s="207"/>
    </row>
    <row r="495" spans="1:20" ht="34.5" customHeight="1">
      <c r="A495" s="233"/>
      <c r="B495" s="405"/>
      <c r="C495" s="163">
        <v>29</v>
      </c>
      <c r="D495" s="183" t="s">
        <v>353</v>
      </c>
      <c r="E495" s="163"/>
      <c r="F495" s="163" t="s">
        <v>21</v>
      </c>
      <c r="G495" s="155" t="s">
        <v>354</v>
      </c>
      <c r="H495" s="163" t="s">
        <v>25</v>
      </c>
      <c r="I495" s="164">
        <v>640</v>
      </c>
      <c r="J495" s="167"/>
      <c r="K495" s="420"/>
      <c r="L495" s="202"/>
      <c r="M495" s="163">
        <v>33</v>
      </c>
      <c r="N495" s="183" t="s">
        <v>392</v>
      </c>
      <c r="O495" s="163"/>
      <c r="P495" s="163" t="s">
        <v>21</v>
      </c>
      <c r="Q495" s="155" t="s">
        <v>110</v>
      </c>
      <c r="R495" s="163" t="s">
        <v>73</v>
      </c>
      <c r="S495" s="164">
        <v>392</v>
      </c>
      <c r="T495" s="167">
        <v>535504</v>
      </c>
    </row>
    <row r="496" spans="1:20" ht="34.5" customHeight="1">
      <c r="A496" s="233"/>
      <c r="B496" s="405"/>
      <c r="C496" s="163">
        <v>30</v>
      </c>
      <c r="D496" s="183" t="s">
        <v>102</v>
      </c>
      <c r="E496" s="163"/>
      <c r="F496" s="163" t="s">
        <v>21</v>
      </c>
      <c r="G496" s="155" t="s">
        <v>103</v>
      </c>
      <c r="H496" s="163" t="s">
        <v>25</v>
      </c>
      <c r="I496" s="164">
        <v>2559.91</v>
      </c>
      <c r="J496" s="167"/>
      <c r="K496" s="420"/>
      <c r="L496" s="202"/>
      <c r="M496" s="220"/>
      <c r="N496" s="285"/>
      <c r="O496" s="182"/>
      <c r="P496" s="182"/>
      <c r="Q496" s="160"/>
      <c r="R496" s="253"/>
      <c r="S496" s="164"/>
      <c r="T496" s="167"/>
    </row>
    <row r="497" spans="1:20" ht="16.5" customHeight="1">
      <c r="A497" s="233"/>
      <c r="B497" s="405"/>
      <c r="C497" s="629" t="s">
        <v>41</v>
      </c>
      <c r="D497" s="630"/>
      <c r="E497" s="630"/>
      <c r="F497" s="630"/>
      <c r="G497" s="630"/>
      <c r="H497" s="631"/>
      <c r="I497" s="163"/>
      <c r="J497" s="163"/>
      <c r="K497" s="414"/>
      <c r="L497" s="202"/>
      <c r="M497" s="629" t="s">
        <v>41</v>
      </c>
      <c r="N497" s="630"/>
      <c r="O497" s="630"/>
      <c r="P497" s="630"/>
      <c r="Q497" s="630"/>
      <c r="R497" s="631"/>
      <c r="S497" s="163"/>
      <c r="T497" s="163"/>
    </row>
    <row r="498" spans="1:20" ht="16.5" customHeight="1">
      <c r="A498" s="233"/>
      <c r="B498" s="405"/>
      <c r="C498" s="418">
        <v>31</v>
      </c>
      <c r="D498" s="207" t="s">
        <v>105</v>
      </c>
      <c r="E498" s="207" t="s">
        <v>21</v>
      </c>
      <c r="F498" s="207"/>
      <c r="G498" s="207" t="s">
        <v>106</v>
      </c>
      <c r="H498" s="207"/>
      <c r="I498" s="207"/>
      <c r="J498" s="207"/>
      <c r="K498" s="419"/>
      <c r="L498" s="202"/>
      <c r="M498" s="259">
        <v>34</v>
      </c>
      <c r="N498" s="207">
        <v>23</v>
      </c>
      <c r="O498" s="207" t="s">
        <v>21</v>
      </c>
      <c r="P498" s="207"/>
      <c r="Q498" s="207" t="s">
        <v>111</v>
      </c>
      <c r="R498" s="207"/>
      <c r="S498" s="207"/>
      <c r="T498" s="207"/>
    </row>
    <row r="499" spans="1:20" ht="63.75" customHeight="1">
      <c r="A499" s="233"/>
      <c r="B499" s="405"/>
      <c r="C499" s="220">
        <v>32</v>
      </c>
      <c r="D499" s="183" t="s">
        <v>108</v>
      </c>
      <c r="E499" s="163"/>
      <c r="F499" s="163" t="s">
        <v>21</v>
      </c>
      <c r="G499" s="155" t="s">
        <v>109</v>
      </c>
      <c r="H499" s="163" t="s">
        <v>73</v>
      </c>
      <c r="I499" s="164">
        <v>392</v>
      </c>
      <c r="J499" s="167"/>
      <c r="K499" s="420"/>
      <c r="L499" s="202"/>
      <c r="M499" s="220">
        <v>35</v>
      </c>
      <c r="N499" s="183" t="s">
        <v>115</v>
      </c>
      <c r="O499" s="163"/>
      <c r="P499" s="163" t="s">
        <v>21</v>
      </c>
      <c r="Q499" s="155" t="s">
        <v>113</v>
      </c>
      <c r="R499" s="163" t="s">
        <v>114</v>
      </c>
      <c r="S499" s="164">
        <v>42895.7</v>
      </c>
      <c r="T499" s="167">
        <v>5903</v>
      </c>
    </row>
    <row r="500" spans="1:20" ht="16.5" customHeight="1">
      <c r="A500" s="233"/>
      <c r="B500" s="405"/>
      <c r="C500" s="629" t="s">
        <v>41</v>
      </c>
      <c r="D500" s="630"/>
      <c r="E500" s="630"/>
      <c r="F500" s="630"/>
      <c r="G500" s="630"/>
      <c r="H500" s="631"/>
      <c r="I500" s="163"/>
      <c r="J500" s="163"/>
      <c r="K500" s="414"/>
      <c r="L500" s="202"/>
      <c r="M500" s="629" t="s">
        <v>41</v>
      </c>
      <c r="N500" s="630"/>
      <c r="O500" s="630"/>
      <c r="P500" s="630"/>
      <c r="Q500" s="630"/>
      <c r="R500" s="631"/>
      <c r="S500" s="163"/>
      <c r="T500" s="163"/>
    </row>
    <row r="501" spans="1:20" ht="25.5" customHeight="1">
      <c r="A501" s="233"/>
      <c r="B501" s="405"/>
      <c r="C501" s="159">
        <v>33</v>
      </c>
      <c r="D501" s="159">
        <v>3.3</v>
      </c>
      <c r="E501" s="159" t="s">
        <v>21</v>
      </c>
      <c r="F501" s="159"/>
      <c r="G501" s="159" t="s">
        <v>111</v>
      </c>
      <c r="H501" s="159"/>
      <c r="I501" s="159"/>
      <c r="J501" s="159"/>
      <c r="K501" s="411"/>
      <c r="L501" s="202"/>
      <c r="M501" s="159">
        <v>36</v>
      </c>
      <c r="N501" s="159">
        <v>6</v>
      </c>
      <c r="O501" s="159" t="s">
        <v>21</v>
      </c>
      <c r="P501" s="159"/>
      <c r="Q501" s="159" t="s">
        <v>393</v>
      </c>
      <c r="R501" s="159"/>
      <c r="S501" s="159"/>
      <c r="T501" s="159"/>
    </row>
    <row r="502" spans="1:20" ht="57.75" customHeight="1">
      <c r="A502" s="233"/>
      <c r="B502" s="405"/>
      <c r="C502" s="163">
        <v>34</v>
      </c>
      <c r="D502" s="183" t="s">
        <v>112</v>
      </c>
      <c r="E502" s="163"/>
      <c r="F502" s="163" t="s">
        <v>21</v>
      </c>
      <c r="G502" s="155" t="s">
        <v>113</v>
      </c>
      <c r="H502" s="163" t="s">
        <v>114</v>
      </c>
      <c r="I502" s="164">
        <v>42895.7</v>
      </c>
      <c r="J502" s="167"/>
      <c r="K502" s="420"/>
      <c r="L502" s="202"/>
      <c r="M502" s="163">
        <v>37</v>
      </c>
      <c r="N502" s="183">
        <v>6.8</v>
      </c>
      <c r="O502" s="163"/>
      <c r="P502" s="163" t="s">
        <v>21</v>
      </c>
      <c r="Q502" s="155" t="s">
        <v>394</v>
      </c>
      <c r="R502" s="163" t="s">
        <v>25</v>
      </c>
      <c r="S502" s="164">
        <v>45.5</v>
      </c>
      <c r="T502" s="167">
        <v>114289</v>
      </c>
    </row>
    <row r="503" spans="1:20" ht="16.5" customHeight="1">
      <c r="A503" s="233"/>
      <c r="B503" s="405"/>
      <c r="C503" s="629" t="s">
        <v>41</v>
      </c>
      <c r="D503" s="630"/>
      <c r="E503" s="630"/>
      <c r="F503" s="630"/>
      <c r="G503" s="630"/>
      <c r="H503" s="631"/>
      <c r="I503" s="163"/>
      <c r="J503" s="163"/>
      <c r="K503" s="414"/>
      <c r="L503" s="202"/>
      <c r="M503" s="629" t="s">
        <v>41</v>
      </c>
      <c r="N503" s="630"/>
      <c r="O503" s="630"/>
      <c r="P503" s="630"/>
      <c r="Q503" s="630"/>
      <c r="R503" s="631"/>
      <c r="S503" s="163"/>
      <c r="T503" s="163"/>
    </row>
    <row r="504" spans="1:20" ht="16.5" customHeight="1">
      <c r="A504" s="233"/>
      <c r="B504" s="405"/>
      <c r="C504" s="418">
        <v>35</v>
      </c>
      <c r="D504" s="207">
        <v>4.3</v>
      </c>
      <c r="E504" s="207" t="s">
        <v>21</v>
      </c>
      <c r="F504" s="207"/>
      <c r="G504" s="207" t="s">
        <v>234</v>
      </c>
      <c r="H504" s="207"/>
      <c r="I504" s="207"/>
      <c r="J504" s="207"/>
      <c r="K504" s="419"/>
      <c r="L504" s="202"/>
      <c r="M504" s="259">
        <v>39</v>
      </c>
      <c r="N504" s="207">
        <v>20</v>
      </c>
      <c r="O504" s="207" t="s">
        <v>21</v>
      </c>
      <c r="P504" s="207"/>
      <c r="Q504" s="207" t="s">
        <v>29</v>
      </c>
      <c r="R504" s="207"/>
      <c r="S504" s="207"/>
      <c r="T504" s="207"/>
    </row>
    <row r="505" spans="1:20" ht="16.5" customHeight="1">
      <c r="A505" s="233"/>
      <c r="B505" s="405"/>
      <c r="C505" s="163">
        <v>36</v>
      </c>
      <c r="D505" s="412" t="s">
        <v>235</v>
      </c>
      <c r="E505" s="412"/>
      <c r="F505" s="412" t="s">
        <v>21</v>
      </c>
      <c r="G505" s="412" t="s">
        <v>236</v>
      </c>
      <c r="H505" s="412" t="s">
        <v>32</v>
      </c>
      <c r="I505" s="412">
        <v>4</v>
      </c>
      <c r="J505" s="460"/>
      <c r="K505" s="461"/>
      <c r="L505" s="202"/>
      <c r="M505" s="163">
        <v>40</v>
      </c>
      <c r="N505" s="178">
        <v>20.27</v>
      </c>
      <c r="O505" s="178"/>
      <c r="P505" s="178" t="s">
        <v>21</v>
      </c>
      <c r="Q505" s="178" t="s">
        <v>349</v>
      </c>
      <c r="R505" s="178" t="s">
        <v>395</v>
      </c>
      <c r="S505" s="178">
        <v>8.0399999999999999E-2</v>
      </c>
      <c r="T505" s="178">
        <v>4666462</v>
      </c>
    </row>
    <row r="506" spans="1:20" ht="16.5" customHeight="1">
      <c r="A506" s="233"/>
      <c r="B506" s="405"/>
      <c r="C506" s="629" t="s">
        <v>41</v>
      </c>
      <c r="D506" s="630"/>
      <c r="E506" s="630"/>
      <c r="F506" s="630"/>
      <c r="G506" s="630"/>
      <c r="H506" s="631"/>
      <c r="I506" s="163"/>
      <c r="J506" s="163"/>
      <c r="K506" s="414"/>
      <c r="L506" s="202"/>
      <c r="M506" s="629" t="s">
        <v>41</v>
      </c>
      <c r="N506" s="630"/>
      <c r="O506" s="630"/>
      <c r="P506" s="630"/>
      <c r="Q506" s="630"/>
      <c r="R506" s="631"/>
      <c r="S506" s="163"/>
      <c r="T506" s="163"/>
    </row>
    <row r="507" spans="1:20" ht="16.5" customHeight="1">
      <c r="A507" s="233"/>
      <c r="B507" s="405"/>
      <c r="C507" s="418">
        <v>37</v>
      </c>
      <c r="D507" s="207">
        <v>4.9000000000000004</v>
      </c>
      <c r="E507" s="207" t="s">
        <v>21</v>
      </c>
      <c r="F507" s="207"/>
      <c r="G507" s="207" t="s">
        <v>396</v>
      </c>
      <c r="H507" s="207"/>
      <c r="I507" s="207"/>
      <c r="J507" s="207"/>
      <c r="K507" s="419"/>
      <c r="L507" s="202"/>
      <c r="M507" s="259">
        <v>45</v>
      </c>
      <c r="N507" s="207">
        <v>25</v>
      </c>
      <c r="O507" s="207" t="s">
        <v>21</v>
      </c>
      <c r="P507" s="207"/>
      <c r="Q507" s="207" t="s">
        <v>397</v>
      </c>
      <c r="R507" s="207"/>
      <c r="S507" s="207"/>
      <c r="T507" s="207"/>
    </row>
    <row r="508" spans="1:20" ht="16.5" customHeight="1">
      <c r="A508" s="233"/>
      <c r="B508" s="405"/>
      <c r="C508" s="163">
        <v>38</v>
      </c>
      <c r="D508" s="412" t="s">
        <v>398</v>
      </c>
      <c r="E508" s="412"/>
      <c r="F508" s="412" t="s">
        <v>21</v>
      </c>
      <c r="G508" s="432" t="s">
        <v>399</v>
      </c>
      <c r="H508" s="412" t="s">
        <v>32</v>
      </c>
      <c r="I508" s="412">
        <v>3</v>
      </c>
      <c r="J508" s="460"/>
      <c r="K508" s="461"/>
      <c r="L508" s="202"/>
      <c r="M508" s="163">
        <v>46</v>
      </c>
      <c r="N508" s="178" t="s">
        <v>400</v>
      </c>
      <c r="O508" s="178"/>
      <c r="P508" s="178" t="s">
        <v>21</v>
      </c>
      <c r="Q508" s="176" t="s">
        <v>401</v>
      </c>
      <c r="R508" s="178" t="s">
        <v>60</v>
      </c>
      <c r="S508" s="178">
        <v>371</v>
      </c>
      <c r="T508" s="178">
        <v>331556</v>
      </c>
    </row>
    <row r="509" spans="1:20" ht="16.5" customHeight="1">
      <c r="A509" s="233"/>
      <c r="B509" s="405"/>
      <c r="C509" s="629" t="s">
        <v>41</v>
      </c>
      <c r="D509" s="630"/>
      <c r="E509" s="630"/>
      <c r="F509" s="630"/>
      <c r="G509" s="630"/>
      <c r="H509" s="631"/>
      <c r="I509" s="163"/>
      <c r="J509" s="206"/>
      <c r="K509" s="414"/>
      <c r="L509" s="202"/>
      <c r="M509" s="629" t="s">
        <v>41</v>
      </c>
      <c r="N509" s="630"/>
      <c r="O509" s="630"/>
      <c r="P509" s="630"/>
      <c r="Q509" s="630"/>
      <c r="R509" s="631"/>
      <c r="S509" s="163"/>
      <c r="T509" s="163"/>
    </row>
    <row r="510" spans="1:20" ht="16.5" customHeight="1">
      <c r="A510" s="233"/>
      <c r="B510" s="405"/>
      <c r="C510" s="418">
        <v>39</v>
      </c>
      <c r="D510" s="207" t="s">
        <v>402</v>
      </c>
      <c r="E510" s="207" t="s">
        <v>21</v>
      </c>
      <c r="F510" s="207"/>
      <c r="G510" s="207" t="s">
        <v>403</v>
      </c>
      <c r="H510" s="207"/>
      <c r="I510" s="207"/>
      <c r="J510" s="318"/>
      <c r="K510" s="419"/>
      <c r="L510" s="202"/>
      <c r="M510" s="259">
        <v>47</v>
      </c>
      <c r="N510" s="207">
        <v>26</v>
      </c>
      <c r="O510" s="207" t="s">
        <v>21</v>
      </c>
      <c r="P510" s="207"/>
      <c r="Q510" s="207" t="s">
        <v>404</v>
      </c>
      <c r="R510" s="207"/>
      <c r="S510" s="207"/>
      <c r="T510" s="207"/>
    </row>
    <row r="511" spans="1:20" ht="16.5" customHeight="1">
      <c r="A511" s="233"/>
      <c r="B511" s="405"/>
      <c r="C511" s="163">
        <v>40</v>
      </c>
      <c r="D511" s="412" t="s">
        <v>405</v>
      </c>
      <c r="E511" s="412"/>
      <c r="F511" s="412" t="s">
        <v>21</v>
      </c>
      <c r="G511" s="432" t="s">
        <v>406</v>
      </c>
      <c r="H511" s="412" t="s">
        <v>60</v>
      </c>
      <c r="I511" s="412">
        <v>35</v>
      </c>
      <c r="J511" s="460"/>
      <c r="K511" s="461"/>
      <c r="L511" s="202"/>
      <c r="M511" s="163">
        <v>48</v>
      </c>
      <c r="N511" s="178" t="s">
        <v>407</v>
      </c>
      <c r="O511" s="178"/>
      <c r="P511" s="178" t="s">
        <v>21</v>
      </c>
      <c r="Q511" s="176" t="s">
        <v>408</v>
      </c>
      <c r="R511" s="178" t="s">
        <v>60</v>
      </c>
      <c r="S511" s="178">
        <v>35</v>
      </c>
      <c r="T511" s="178">
        <v>265784</v>
      </c>
    </row>
    <row r="512" spans="1:20" ht="16.5" customHeight="1">
      <c r="A512" s="233"/>
      <c r="B512" s="405"/>
      <c r="C512" s="629" t="s">
        <v>41</v>
      </c>
      <c r="D512" s="630"/>
      <c r="E512" s="630"/>
      <c r="F512" s="630"/>
      <c r="G512" s="630"/>
      <c r="H512" s="631"/>
      <c r="I512" s="163"/>
      <c r="J512" s="206"/>
      <c r="K512" s="414"/>
      <c r="L512" s="202"/>
      <c r="M512" s="629" t="s">
        <v>41</v>
      </c>
      <c r="N512" s="630"/>
      <c r="O512" s="630"/>
      <c r="P512" s="630"/>
      <c r="Q512" s="630"/>
      <c r="R512" s="631"/>
      <c r="S512" s="163"/>
      <c r="T512" s="163"/>
    </row>
    <row r="513" spans="1:20" ht="16.5" customHeight="1">
      <c r="A513" s="233"/>
      <c r="B513" s="405"/>
      <c r="C513" s="418">
        <v>41</v>
      </c>
      <c r="D513" s="207">
        <v>4.1500000000000004</v>
      </c>
      <c r="E513" s="207" t="s">
        <v>21</v>
      </c>
      <c r="F513" s="207"/>
      <c r="G513" s="207" t="s">
        <v>356</v>
      </c>
      <c r="H513" s="207"/>
      <c r="I513" s="207"/>
      <c r="J513" s="318"/>
      <c r="K513" s="419"/>
      <c r="L513" s="202"/>
      <c r="M513" s="259">
        <v>49</v>
      </c>
      <c r="N513" s="207">
        <v>24</v>
      </c>
      <c r="O513" s="207" t="s">
        <v>21</v>
      </c>
      <c r="P513" s="207"/>
      <c r="Q513" s="207" t="s">
        <v>409</v>
      </c>
      <c r="R513" s="207"/>
      <c r="S513" s="207"/>
      <c r="T513" s="207"/>
    </row>
    <row r="514" spans="1:20" ht="16.5" customHeight="1">
      <c r="A514" s="233"/>
      <c r="B514" s="405"/>
      <c r="C514" s="163">
        <v>42</v>
      </c>
      <c r="D514" s="412" t="s">
        <v>358</v>
      </c>
      <c r="E514" s="412"/>
      <c r="F514" s="412" t="s">
        <v>21</v>
      </c>
      <c r="G514" s="432" t="s">
        <v>359</v>
      </c>
      <c r="H514" s="412" t="s">
        <v>60</v>
      </c>
      <c r="I514" s="412">
        <v>410</v>
      </c>
      <c r="J514" s="460"/>
      <c r="K514" s="461"/>
      <c r="L514" s="202"/>
      <c r="M514" s="163">
        <v>50</v>
      </c>
      <c r="N514" s="178" t="s">
        <v>360</v>
      </c>
      <c r="O514" s="178"/>
      <c r="P514" s="178" t="s">
        <v>21</v>
      </c>
      <c r="Q514" s="176" t="s">
        <v>359</v>
      </c>
      <c r="R514" s="178" t="s">
        <v>60</v>
      </c>
      <c r="S514" s="178">
        <v>410</v>
      </c>
      <c r="T514" s="178">
        <v>265784</v>
      </c>
    </row>
    <row r="515" spans="1:20" ht="16.5" customHeight="1">
      <c r="A515" s="233"/>
      <c r="B515" s="405"/>
      <c r="C515" s="629" t="s">
        <v>41</v>
      </c>
      <c r="D515" s="630"/>
      <c r="E515" s="630"/>
      <c r="F515" s="630"/>
      <c r="G515" s="630"/>
      <c r="H515" s="631"/>
      <c r="I515" s="163"/>
      <c r="J515" s="206"/>
      <c r="K515" s="414"/>
      <c r="L515" s="202"/>
      <c r="M515" s="629" t="s">
        <v>41</v>
      </c>
      <c r="N515" s="630"/>
      <c r="O515" s="630"/>
      <c r="P515" s="630"/>
      <c r="Q515" s="630"/>
      <c r="R515" s="631"/>
      <c r="S515" s="163"/>
      <c r="T515" s="163"/>
    </row>
    <row r="516" spans="1:20" ht="16.5" customHeight="1">
      <c r="A516" s="233"/>
      <c r="B516" s="405"/>
      <c r="C516" s="418">
        <v>43</v>
      </c>
      <c r="D516" s="207">
        <v>4.16</v>
      </c>
      <c r="E516" s="207" t="s">
        <v>21</v>
      </c>
      <c r="F516" s="207"/>
      <c r="G516" s="207" t="s">
        <v>361</v>
      </c>
      <c r="H516" s="207"/>
      <c r="I516" s="207"/>
      <c r="J516" s="207"/>
      <c r="K516" s="419"/>
      <c r="L516" s="202"/>
      <c r="M516" s="259">
        <v>51</v>
      </c>
      <c r="N516" s="207" t="s">
        <v>362</v>
      </c>
      <c r="O516" s="207" t="s">
        <v>21</v>
      </c>
      <c r="P516" s="207"/>
      <c r="Q516" s="207" t="s">
        <v>363</v>
      </c>
      <c r="R516" s="207"/>
      <c r="S516" s="207"/>
      <c r="T516" s="207"/>
    </row>
    <row r="517" spans="1:20" ht="16.5" customHeight="1">
      <c r="A517" s="233"/>
      <c r="B517" s="405"/>
      <c r="C517" s="163">
        <v>44</v>
      </c>
      <c r="D517" s="412" t="s">
        <v>364</v>
      </c>
      <c r="E517" s="412"/>
      <c r="F517" s="412" t="s">
        <v>21</v>
      </c>
      <c r="G517" s="432" t="s">
        <v>365</v>
      </c>
      <c r="H517" s="412" t="s">
        <v>32</v>
      </c>
      <c r="I517" s="412">
        <v>14</v>
      </c>
      <c r="J517" s="460"/>
      <c r="K517" s="461"/>
      <c r="L517" s="202"/>
      <c r="M517" s="163">
        <v>52</v>
      </c>
      <c r="N517" s="178" t="s">
        <v>366</v>
      </c>
      <c r="O517" s="178"/>
      <c r="P517" s="178" t="s">
        <v>21</v>
      </c>
      <c r="Q517" s="176" t="s">
        <v>367</v>
      </c>
      <c r="R517" s="178" t="s">
        <v>32</v>
      </c>
      <c r="S517" s="178">
        <v>14</v>
      </c>
      <c r="T517" s="178">
        <v>137622</v>
      </c>
    </row>
    <row r="518" spans="1:20" ht="16.5" customHeight="1">
      <c r="A518" s="233"/>
      <c r="B518" s="405"/>
      <c r="C518" s="629" t="s">
        <v>41</v>
      </c>
      <c r="D518" s="630"/>
      <c r="E518" s="630"/>
      <c r="F518" s="630"/>
      <c r="G518" s="630"/>
      <c r="H518" s="631"/>
      <c r="I518" s="163"/>
      <c r="J518" s="206"/>
      <c r="K518" s="414"/>
      <c r="L518" s="202"/>
      <c r="M518" s="629" t="s">
        <v>41</v>
      </c>
      <c r="N518" s="630"/>
      <c r="O518" s="630"/>
      <c r="P518" s="630"/>
      <c r="Q518" s="630"/>
      <c r="R518" s="631"/>
      <c r="S518" s="163"/>
      <c r="T518" s="163"/>
    </row>
    <row r="519" spans="1:20" ht="16.5" customHeight="1">
      <c r="A519" s="233"/>
      <c r="B519" s="405"/>
      <c r="C519" s="418">
        <v>45</v>
      </c>
      <c r="D519" s="207" t="s">
        <v>410</v>
      </c>
      <c r="E519" s="207" t="s">
        <v>21</v>
      </c>
      <c r="F519" s="207"/>
      <c r="G519" s="207" t="s">
        <v>411</v>
      </c>
      <c r="H519" s="207"/>
      <c r="I519" s="207"/>
      <c r="J519" s="318"/>
      <c r="K519" s="419"/>
      <c r="L519" s="202"/>
      <c r="M519" s="259">
        <v>53</v>
      </c>
      <c r="N519" s="207" t="s">
        <v>412</v>
      </c>
      <c r="O519" s="207" t="s">
        <v>21</v>
      </c>
      <c r="P519" s="207"/>
      <c r="Q519" s="207" t="s">
        <v>413</v>
      </c>
      <c r="R519" s="207"/>
      <c r="S519" s="207"/>
      <c r="T519" s="207"/>
    </row>
    <row r="520" spans="1:20" ht="16.5" customHeight="1">
      <c r="A520" s="233"/>
      <c r="B520" s="405"/>
      <c r="C520" s="163">
        <v>46</v>
      </c>
      <c r="D520" s="412" t="s">
        <v>414</v>
      </c>
      <c r="E520" s="412"/>
      <c r="F520" s="412" t="s">
        <v>21</v>
      </c>
      <c r="G520" s="432" t="s">
        <v>415</v>
      </c>
      <c r="H520" s="412" t="s">
        <v>32</v>
      </c>
      <c r="I520" s="412">
        <v>15</v>
      </c>
      <c r="J520" s="460"/>
      <c r="K520" s="461"/>
      <c r="L520" s="202"/>
      <c r="M520" s="163">
        <v>54</v>
      </c>
      <c r="N520" s="178" t="s">
        <v>416</v>
      </c>
      <c r="O520" s="178"/>
      <c r="P520" s="178" t="s">
        <v>21</v>
      </c>
      <c r="Q520" s="176" t="s">
        <v>417</v>
      </c>
      <c r="R520" s="178" t="s">
        <v>32</v>
      </c>
      <c r="S520" s="178">
        <v>15</v>
      </c>
      <c r="T520" s="178">
        <v>265245</v>
      </c>
    </row>
    <row r="521" spans="1:20" ht="16.5" customHeight="1">
      <c r="A521" s="233"/>
      <c r="B521" s="405"/>
      <c r="C521" s="629" t="s">
        <v>41</v>
      </c>
      <c r="D521" s="630"/>
      <c r="E521" s="630"/>
      <c r="F521" s="630"/>
      <c r="G521" s="630"/>
      <c r="H521" s="631"/>
      <c r="I521" s="163"/>
      <c r="J521" s="206"/>
      <c r="K521" s="414"/>
      <c r="L521" s="202"/>
      <c r="M521" s="629" t="s">
        <v>41</v>
      </c>
      <c r="N521" s="630"/>
      <c r="O521" s="630"/>
      <c r="P521" s="630"/>
      <c r="Q521" s="630"/>
      <c r="R521" s="631"/>
      <c r="S521" s="163"/>
      <c r="T521" s="163"/>
    </row>
    <row r="522" spans="1:20" ht="16.5" customHeight="1">
      <c r="A522" s="233"/>
      <c r="B522" s="405"/>
      <c r="C522" s="418">
        <v>47</v>
      </c>
      <c r="D522" s="207">
        <v>4.17</v>
      </c>
      <c r="E522" s="207" t="s">
        <v>21</v>
      </c>
      <c r="F522" s="207"/>
      <c r="G522" s="207" t="s">
        <v>418</v>
      </c>
      <c r="H522" s="207"/>
      <c r="I522" s="207"/>
      <c r="J522" s="318"/>
      <c r="K522" s="419"/>
      <c r="L522" s="202"/>
      <c r="M522" s="259">
        <v>55</v>
      </c>
      <c r="N522" s="207" t="s">
        <v>419</v>
      </c>
      <c r="O522" s="207" t="s">
        <v>21</v>
      </c>
      <c r="P522" s="207"/>
      <c r="Q522" s="207" t="s">
        <v>420</v>
      </c>
      <c r="R522" s="207"/>
      <c r="S522" s="207"/>
      <c r="T522" s="207"/>
    </row>
    <row r="523" spans="1:20" ht="16.5" customHeight="1">
      <c r="A523" s="233"/>
      <c r="B523" s="405"/>
      <c r="C523" s="163">
        <v>48</v>
      </c>
      <c r="D523" s="412" t="s">
        <v>421</v>
      </c>
      <c r="E523" s="412"/>
      <c r="F523" s="412" t="s">
        <v>21</v>
      </c>
      <c r="G523" s="432" t="s">
        <v>422</v>
      </c>
      <c r="H523" s="412" t="s">
        <v>60</v>
      </c>
      <c r="I523" s="412">
        <v>371</v>
      </c>
      <c r="J523" s="460"/>
      <c r="K523" s="461"/>
      <c r="L523" s="202"/>
      <c r="M523" s="163">
        <v>56</v>
      </c>
      <c r="N523" s="178" t="s">
        <v>423</v>
      </c>
      <c r="O523" s="178"/>
      <c r="P523" s="178" t="s">
        <v>21</v>
      </c>
      <c r="Q523" s="176" t="s">
        <v>424</v>
      </c>
      <c r="R523" s="178" t="s">
        <v>32</v>
      </c>
      <c r="S523" s="178">
        <v>3</v>
      </c>
      <c r="T523" s="178">
        <v>137622</v>
      </c>
    </row>
    <row r="524" spans="1:20" ht="16.5" customHeight="1">
      <c r="A524" s="233"/>
      <c r="B524" s="405"/>
      <c r="C524" s="629" t="s">
        <v>41</v>
      </c>
      <c r="D524" s="630"/>
      <c r="E524" s="630"/>
      <c r="F524" s="630"/>
      <c r="G524" s="630"/>
      <c r="H524" s="631"/>
      <c r="I524" s="163"/>
      <c r="J524" s="206"/>
      <c r="K524" s="414"/>
      <c r="L524" s="202"/>
      <c r="M524" s="629" t="s">
        <v>41</v>
      </c>
      <c r="N524" s="630"/>
      <c r="O524" s="630"/>
      <c r="P524" s="630"/>
      <c r="Q524" s="630"/>
      <c r="R524" s="631"/>
      <c r="S524" s="163"/>
      <c r="T524" s="163"/>
    </row>
    <row r="525" spans="1:20" ht="16.5" customHeight="1">
      <c r="A525" s="233"/>
      <c r="B525" s="405"/>
      <c r="C525" s="418">
        <v>49</v>
      </c>
      <c r="D525" s="207">
        <v>4.1900000000000004</v>
      </c>
      <c r="E525" s="207" t="s">
        <v>21</v>
      </c>
      <c r="F525" s="207"/>
      <c r="G525" s="207" t="s">
        <v>132</v>
      </c>
      <c r="H525" s="207"/>
      <c r="I525" s="207"/>
      <c r="J525" s="318"/>
      <c r="K525" s="419"/>
      <c r="L525" s="202"/>
      <c r="M525" s="259">
        <v>57</v>
      </c>
      <c r="N525" s="207">
        <v>4.3</v>
      </c>
      <c r="O525" s="207" t="s">
        <v>21</v>
      </c>
      <c r="P525" s="207"/>
      <c r="Q525" s="207" t="s">
        <v>234</v>
      </c>
      <c r="R525" s="207"/>
      <c r="S525" s="207"/>
      <c r="T525" s="207"/>
    </row>
    <row r="526" spans="1:20" ht="16.5" customHeight="1">
      <c r="A526" s="233"/>
      <c r="B526" s="405"/>
      <c r="C526" s="163">
        <v>50</v>
      </c>
      <c r="D526" s="412" t="s">
        <v>368</v>
      </c>
      <c r="E526" s="412"/>
      <c r="F526" s="412" t="s">
        <v>21</v>
      </c>
      <c r="G526" s="432" t="s">
        <v>369</v>
      </c>
      <c r="H526" s="412" t="s">
        <v>32</v>
      </c>
      <c r="I526" s="412">
        <v>20</v>
      </c>
      <c r="J526" s="460"/>
      <c r="K526" s="461"/>
      <c r="L526" s="202"/>
      <c r="M526" s="163">
        <v>58</v>
      </c>
      <c r="N526" s="178" t="s">
        <v>235</v>
      </c>
      <c r="O526" s="178"/>
      <c r="P526" s="178" t="s">
        <v>21</v>
      </c>
      <c r="Q526" s="176" t="s">
        <v>236</v>
      </c>
      <c r="R526" s="178" t="s">
        <v>32</v>
      </c>
      <c r="S526" s="178">
        <v>3</v>
      </c>
      <c r="T526" s="178">
        <v>102150</v>
      </c>
    </row>
    <row r="527" spans="1:20" ht="16.5" customHeight="1">
      <c r="A527" s="233"/>
      <c r="B527" s="405"/>
      <c r="C527" s="163">
        <v>51</v>
      </c>
      <c r="D527" s="163" t="s">
        <v>370</v>
      </c>
      <c r="E527" s="163"/>
      <c r="F527" s="163" t="s">
        <v>21</v>
      </c>
      <c r="G527" s="155" t="s">
        <v>371</v>
      </c>
      <c r="H527" s="163" t="s">
        <v>32</v>
      </c>
      <c r="I527" s="163">
        <v>10</v>
      </c>
      <c r="J527" s="206"/>
      <c r="K527" s="461"/>
      <c r="L527" s="202"/>
      <c r="M527" s="220"/>
      <c r="N527" s="311"/>
      <c r="O527" s="311"/>
      <c r="P527" s="311"/>
      <c r="Q527" s="297"/>
      <c r="R527" s="252"/>
      <c r="S527" s="178"/>
      <c r="T527" s="178"/>
    </row>
    <row r="528" spans="1:20" ht="16.5" customHeight="1">
      <c r="A528" s="233"/>
      <c r="B528" s="405"/>
      <c r="C528" s="629" t="s">
        <v>41</v>
      </c>
      <c r="D528" s="630"/>
      <c r="E528" s="630"/>
      <c r="F528" s="630"/>
      <c r="G528" s="630"/>
      <c r="H528" s="631"/>
      <c r="I528" s="163"/>
      <c r="J528" s="206"/>
      <c r="K528" s="414"/>
      <c r="L528" s="202"/>
      <c r="M528" s="629" t="s">
        <v>41</v>
      </c>
      <c r="N528" s="630"/>
      <c r="O528" s="630"/>
      <c r="P528" s="630"/>
      <c r="Q528" s="630"/>
      <c r="R528" s="631"/>
      <c r="S528" s="163"/>
      <c r="T528" s="163"/>
    </row>
    <row r="529" spans="1:20" ht="16.5" customHeight="1">
      <c r="A529" s="233"/>
      <c r="B529" s="405"/>
      <c r="C529" s="418">
        <v>52</v>
      </c>
      <c r="D529" s="207">
        <v>6</v>
      </c>
      <c r="E529" s="207" t="s">
        <v>21</v>
      </c>
      <c r="F529" s="207"/>
      <c r="G529" s="207" t="s">
        <v>310</v>
      </c>
      <c r="H529" s="207"/>
      <c r="I529" s="207"/>
      <c r="J529" s="318"/>
      <c r="K529" s="419"/>
      <c r="L529" s="202"/>
      <c r="M529" s="203"/>
      <c r="N529" s="203"/>
      <c r="O529" s="203"/>
      <c r="P529" s="203"/>
      <c r="Q529" s="203"/>
      <c r="R529" s="203"/>
      <c r="S529" s="153"/>
      <c r="T529" s="308"/>
    </row>
    <row r="530" spans="1:20" ht="16.5" customHeight="1">
      <c r="A530" s="233"/>
      <c r="B530" s="405"/>
      <c r="C530" s="163">
        <v>53</v>
      </c>
      <c r="D530" s="412" t="s">
        <v>425</v>
      </c>
      <c r="E530" s="412"/>
      <c r="F530" s="412" t="s">
        <v>21</v>
      </c>
      <c r="G530" s="432" t="s">
        <v>426</v>
      </c>
      <c r="H530" s="412" t="s">
        <v>314</v>
      </c>
      <c r="I530" s="412">
        <v>45.5</v>
      </c>
      <c r="J530" s="460"/>
      <c r="K530" s="461"/>
      <c r="L530" s="202"/>
      <c r="M530" s="203"/>
      <c r="N530" s="203"/>
      <c r="O530" s="203"/>
      <c r="P530" s="203"/>
      <c r="Q530" s="203"/>
      <c r="R530" s="203"/>
      <c r="S530" s="153"/>
      <c r="T530" s="308"/>
    </row>
    <row r="531" spans="1:20" ht="16.5" customHeight="1">
      <c r="A531" s="233"/>
      <c r="B531" s="405"/>
      <c r="C531" s="629" t="s">
        <v>41</v>
      </c>
      <c r="D531" s="630"/>
      <c r="E531" s="630"/>
      <c r="F531" s="630"/>
      <c r="G531" s="630"/>
      <c r="H531" s="631"/>
      <c r="I531" s="163"/>
      <c r="J531" s="206"/>
      <c r="K531" s="414"/>
      <c r="L531" s="202"/>
      <c r="M531" s="203"/>
      <c r="N531" s="203"/>
      <c r="O531" s="203"/>
      <c r="P531" s="203"/>
      <c r="Q531" s="203"/>
      <c r="R531" s="203"/>
      <c r="S531" s="153"/>
      <c r="T531" s="308"/>
    </row>
    <row r="532" spans="1:20" ht="16.5" customHeight="1">
      <c r="A532" s="233"/>
      <c r="B532" s="405"/>
      <c r="C532" s="418">
        <v>54</v>
      </c>
      <c r="D532" s="207">
        <v>8</v>
      </c>
      <c r="E532" s="207" t="s">
        <v>21</v>
      </c>
      <c r="F532" s="207"/>
      <c r="G532" s="207" t="s">
        <v>29</v>
      </c>
      <c r="H532" s="207"/>
      <c r="I532" s="207"/>
      <c r="J532" s="318"/>
      <c r="K532" s="419"/>
      <c r="L532" s="202"/>
      <c r="M532" s="203"/>
      <c r="N532" s="203"/>
      <c r="O532" s="203"/>
      <c r="P532" s="203"/>
      <c r="Q532" s="203"/>
      <c r="R532" s="203"/>
      <c r="S532" s="153"/>
      <c r="T532" s="308"/>
    </row>
    <row r="533" spans="1:20" ht="16.5" customHeight="1">
      <c r="A533" s="233"/>
      <c r="B533" s="405"/>
      <c r="C533" s="163">
        <v>55</v>
      </c>
      <c r="D533" s="412" t="s">
        <v>427</v>
      </c>
      <c r="E533" s="412"/>
      <c r="F533" s="412" t="s">
        <v>21</v>
      </c>
      <c r="G533" s="432" t="s">
        <v>428</v>
      </c>
      <c r="H533" s="412" t="s">
        <v>32</v>
      </c>
      <c r="I533" s="412">
        <v>2</v>
      </c>
      <c r="J533" s="460"/>
      <c r="K533" s="461"/>
      <c r="L533" s="202"/>
      <c r="M533" s="203"/>
      <c r="N533" s="203"/>
      <c r="O533" s="203"/>
      <c r="P533" s="203"/>
      <c r="Q533" s="203"/>
      <c r="R533" s="203"/>
      <c r="S533" s="153"/>
      <c r="T533" s="308"/>
    </row>
    <row r="534" spans="1:20" ht="16.5" customHeight="1">
      <c r="A534" s="233"/>
      <c r="B534" s="405"/>
      <c r="C534" s="163">
        <v>56</v>
      </c>
      <c r="D534" s="163" t="s">
        <v>429</v>
      </c>
      <c r="E534" s="163"/>
      <c r="F534" s="163" t="s">
        <v>21</v>
      </c>
      <c r="G534" s="155" t="s">
        <v>430</v>
      </c>
      <c r="H534" s="163" t="s">
        <v>32</v>
      </c>
      <c r="I534" s="163">
        <v>1</v>
      </c>
      <c r="J534" s="206"/>
      <c r="K534" s="461"/>
      <c r="L534" s="202"/>
      <c r="M534" s="203"/>
      <c r="N534" s="203"/>
      <c r="O534" s="203"/>
      <c r="P534" s="203"/>
      <c r="Q534" s="203"/>
      <c r="R534" s="203"/>
      <c r="S534" s="153"/>
      <c r="T534" s="308"/>
    </row>
    <row r="535" spans="1:20" ht="16.5" customHeight="1">
      <c r="A535" s="233"/>
      <c r="B535" s="405"/>
      <c r="C535" s="163">
        <v>57</v>
      </c>
      <c r="D535" s="163" t="s">
        <v>431</v>
      </c>
      <c r="E535" s="163"/>
      <c r="F535" s="163" t="s">
        <v>21</v>
      </c>
      <c r="G535" s="155" t="s">
        <v>432</v>
      </c>
      <c r="H535" s="163" t="s">
        <v>32</v>
      </c>
      <c r="I535" s="163">
        <v>1</v>
      </c>
      <c r="J535" s="206"/>
      <c r="K535" s="461"/>
      <c r="L535" s="202"/>
      <c r="M535" s="203"/>
      <c r="N535" s="203"/>
      <c r="O535" s="203"/>
      <c r="P535" s="203"/>
      <c r="Q535" s="203"/>
      <c r="R535" s="203"/>
      <c r="S535" s="153"/>
      <c r="T535" s="308"/>
    </row>
    <row r="536" spans="1:20" ht="16.5" customHeight="1" thickBot="1">
      <c r="A536" s="233"/>
      <c r="B536" s="405"/>
      <c r="C536" s="629" t="s">
        <v>41</v>
      </c>
      <c r="D536" s="630"/>
      <c r="E536" s="630"/>
      <c r="F536" s="630"/>
      <c r="G536" s="630"/>
      <c r="H536" s="631"/>
      <c r="I536" s="163"/>
      <c r="J536" s="206"/>
      <c r="K536" s="414"/>
      <c r="L536" s="202"/>
      <c r="M536" s="203"/>
      <c r="N536" s="203"/>
      <c r="O536" s="203"/>
      <c r="P536" s="203"/>
      <c r="Q536" s="203"/>
      <c r="R536" s="203"/>
      <c r="S536" s="153"/>
      <c r="T536" s="308"/>
    </row>
    <row r="537" spans="1:20" ht="16.5" customHeight="1" thickBot="1">
      <c r="A537" s="233"/>
      <c r="B537" s="405"/>
      <c r="C537" s="714" t="s">
        <v>42</v>
      </c>
      <c r="D537" s="689"/>
      <c r="E537" s="689"/>
      <c r="F537" s="689"/>
      <c r="G537" s="689"/>
      <c r="H537" s="689"/>
      <c r="I537" s="689"/>
      <c r="J537" s="681"/>
      <c r="K537" s="468"/>
      <c r="L537" s="202"/>
      <c r="M537" s="632" t="s">
        <v>42</v>
      </c>
      <c r="N537" s="633"/>
      <c r="O537" s="633"/>
      <c r="P537" s="633"/>
      <c r="Q537" s="633"/>
      <c r="R537" s="633"/>
      <c r="S537" s="633"/>
      <c r="T537" s="634"/>
    </row>
    <row r="538" spans="1:20" ht="16.5" customHeight="1">
      <c r="A538" s="233"/>
      <c r="B538" s="405"/>
      <c r="C538" s="454"/>
      <c r="D538" s="454"/>
      <c r="E538" s="454"/>
      <c r="F538" s="454"/>
      <c r="G538" s="454"/>
      <c r="H538" s="454"/>
      <c r="I538" s="454"/>
      <c r="J538" s="454"/>
      <c r="K538" s="455"/>
      <c r="L538" s="202"/>
      <c r="M538" s="299"/>
      <c r="N538" s="299"/>
      <c r="O538" s="299"/>
      <c r="P538" s="299"/>
      <c r="Q538" s="299"/>
      <c r="R538" s="299"/>
      <c r="S538" s="299"/>
      <c r="T538" s="299"/>
    </row>
    <row r="539" spans="1:20" ht="16.5" customHeight="1" thickBot="1">
      <c r="A539" s="233"/>
      <c r="B539" s="405"/>
      <c r="C539" s="714" t="s">
        <v>203</v>
      </c>
      <c r="D539" s="689"/>
      <c r="E539" s="689"/>
      <c r="F539" s="689"/>
      <c r="G539" s="689"/>
      <c r="H539" s="689"/>
      <c r="I539" s="689"/>
      <c r="J539" s="689"/>
      <c r="K539" s="715"/>
      <c r="L539" s="202"/>
      <c r="M539" s="644" t="s">
        <v>203</v>
      </c>
      <c r="N539" s="645"/>
      <c r="O539" s="645"/>
      <c r="P539" s="645"/>
      <c r="Q539" s="645"/>
      <c r="R539" s="645"/>
      <c r="S539" s="645"/>
      <c r="T539" s="646"/>
    </row>
    <row r="540" spans="1:20" ht="16.5" customHeight="1">
      <c r="A540" s="233"/>
      <c r="B540" s="405"/>
      <c r="C540" s="641" t="s">
        <v>11</v>
      </c>
      <c r="D540" s="707" t="s">
        <v>12</v>
      </c>
      <c r="E540" s="717" t="s">
        <v>13</v>
      </c>
      <c r="F540" s="718"/>
      <c r="G540" s="641" t="s">
        <v>14</v>
      </c>
      <c r="H540" s="707" t="s">
        <v>15</v>
      </c>
      <c r="I540" s="707" t="s">
        <v>16</v>
      </c>
      <c r="J540" s="709" t="s">
        <v>17</v>
      </c>
      <c r="K540" s="710" t="s">
        <v>18</v>
      </c>
      <c r="L540" s="202"/>
      <c r="M540" s="641" t="s">
        <v>11</v>
      </c>
      <c r="N540" s="635" t="s">
        <v>12</v>
      </c>
      <c r="O540" s="637" t="s">
        <v>13</v>
      </c>
      <c r="P540" s="638"/>
      <c r="Q540" s="641" t="s">
        <v>14</v>
      </c>
      <c r="R540" s="635" t="s">
        <v>15</v>
      </c>
      <c r="S540" s="635" t="s">
        <v>16</v>
      </c>
      <c r="T540" s="643" t="s">
        <v>17</v>
      </c>
    </row>
    <row r="541" spans="1:20" ht="16.5" customHeight="1">
      <c r="A541" s="233"/>
      <c r="B541" s="405"/>
      <c r="C541" s="716"/>
      <c r="D541" s="708"/>
      <c r="E541" s="154" t="s">
        <v>19</v>
      </c>
      <c r="F541" s="154" t="s">
        <v>20</v>
      </c>
      <c r="G541" s="716"/>
      <c r="H541" s="708"/>
      <c r="I541" s="708"/>
      <c r="J541" s="708"/>
      <c r="K541" s="711"/>
      <c r="L541" s="202"/>
      <c r="M541" s="642"/>
      <c r="N541" s="636"/>
      <c r="O541" s="154" t="s">
        <v>19</v>
      </c>
      <c r="P541" s="154" t="s">
        <v>20</v>
      </c>
      <c r="Q541" s="642"/>
      <c r="R541" s="636"/>
      <c r="S541" s="636"/>
      <c r="T541" s="636"/>
    </row>
    <row r="542" spans="1:20" ht="16.5" customHeight="1">
      <c r="A542" s="233"/>
      <c r="B542" s="405"/>
      <c r="C542" s="320">
        <v>1</v>
      </c>
      <c r="D542" s="159">
        <v>3</v>
      </c>
      <c r="E542" s="159" t="s">
        <v>21</v>
      </c>
      <c r="F542" s="159"/>
      <c r="G542" s="159" t="s">
        <v>150</v>
      </c>
      <c r="H542" s="159"/>
      <c r="I542" s="159"/>
      <c r="J542" s="159"/>
      <c r="K542" s="411"/>
      <c r="L542" s="202"/>
      <c r="M542" s="320">
        <v>1</v>
      </c>
      <c r="N542" s="159">
        <v>3</v>
      </c>
      <c r="O542" s="159" t="s">
        <v>21</v>
      </c>
      <c r="P542" s="159"/>
      <c r="Q542" s="159" t="s">
        <v>150</v>
      </c>
      <c r="R542" s="159"/>
      <c r="S542" s="159"/>
      <c r="T542" s="159"/>
    </row>
    <row r="543" spans="1:20" ht="16.5" customHeight="1">
      <c r="A543" s="233"/>
      <c r="B543" s="405"/>
      <c r="C543" s="431">
        <v>2</v>
      </c>
      <c r="D543" s="163" t="s">
        <v>374</v>
      </c>
      <c r="E543" s="163"/>
      <c r="F543" s="163" t="s">
        <v>21</v>
      </c>
      <c r="G543" s="155" t="s">
        <v>375</v>
      </c>
      <c r="H543" s="163" t="s">
        <v>60</v>
      </c>
      <c r="I543" s="163">
        <v>240</v>
      </c>
      <c r="J543" s="206"/>
      <c r="K543" s="413"/>
      <c r="L543" s="202"/>
      <c r="M543" s="275">
        <v>2</v>
      </c>
      <c r="N543" s="163" t="s">
        <v>374</v>
      </c>
      <c r="O543" s="163"/>
      <c r="P543" s="163" t="s">
        <v>21</v>
      </c>
      <c r="Q543" s="155" t="s">
        <v>375</v>
      </c>
      <c r="R543" s="163" t="s">
        <v>60</v>
      </c>
      <c r="S543" s="163"/>
      <c r="T543" s="206">
        <v>2557046</v>
      </c>
    </row>
    <row r="544" spans="1:20" ht="26.25" customHeight="1">
      <c r="A544" s="233"/>
      <c r="B544" s="405"/>
      <c r="C544" s="431">
        <v>3</v>
      </c>
      <c r="D544" s="163" t="s">
        <v>433</v>
      </c>
      <c r="E544" s="163"/>
      <c r="F544" s="163" t="s">
        <v>21</v>
      </c>
      <c r="G544" s="155" t="s">
        <v>434</v>
      </c>
      <c r="H544" s="163" t="s">
        <v>60</v>
      </c>
      <c r="I544" s="164">
        <v>35</v>
      </c>
      <c r="J544" s="167"/>
      <c r="K544" s="420"/>
      <c r="L544" s="202"/>
      <c r="M544" s="275">
        <v>3</v>
      </c>
      <c r="N544" s="163" t="s">
        <v>433</v>
      </c>
      <c r="O544" s="163"/>
      <c r="P544" s="163" t="s">
        <v>21</v>
      </c>
      <c r="Q544" s="155" t="s">
        <v>434</v>
      </c>
      <c r="R544" s="163" t="s">
        <v>60</v>
      </c>
      <c r="S544" s="164">
        <v>35</v>
      </c>
      <c r="T544" s="167">
        <v>1939303</v>
      </c>
    </row>
    <row r="545" spans="1:20" ht="16.5" customHeight="1" thickBot="1">
      <c r="A545" s="233"/>
      <c r="B545" s="405"/>
      <c r="C545" s="421" t="s">
        <v>41</v>
      </c>
      <c r="D545" s="422"/>
      <c r="E545" s="422"/>
      <c r="F545" s="422"/>
      <c r="G545" s="423"/>
      <c r="H545" s="423"/>
      <c r="I545" s="205"/>
      <c r="J545" s="425"/>
      <c r="K545" s="426"/>
      <c r="L545" s="202"/>
      <c r="M545" s="262" t="s">
        <v>41</v>
      </c>
      <c r="N545" s="264"/>
      <c r="O545" s="264"/>
      <c r="P545" s="264"/>
      <c r="Q545" s="168"/>
      <c r="R545" s="168"/>
      <c r="S545" s="205"/>
      <c r="T545" s="170"/>
    </row>
    <row r="546" spans="1:20" ht="16.5" customHeight="1">
      <c r="A546" s="233"/>
      <c r="B546" s="405"/>
      <c r="C546" s="320">
        <v>4</v>
      </c>
      <c r="D546" s="159" t="s">
        <v>435</v>
      </c>
      <c r="E546" s="159" t="s">
        <v>21</v>
      </c>
      <c r="F546" s="159"/>
      <c r="G546" s="159" t="s">
        <v>420</v>
      </c>
      <c r="H546" s="159"/>
      <c r="I546" s="159"/>
      <c r="J546" s="159"/>
      <c r="K546" s="411"/>
      <c r="L546" s="202"/>
      <c r="M546" s="320">
        <v>4</v>
      </c>
      <c r="N546" s="159" t="s">
        <v>435</v>
      </c>
      <c r="O546" s="159" t="s">
        <v>21</v>
      </c>
      <c r="P546" s="159"/>
      <c r="Q546" s="159" t="s">
        <v>420</v>
      </c>
      <c r="R546" s="159"/>
      <c r="S546" s="159"/>
      <c r="T546" s="159"/>
    </row>
    <row r="547" spans="1:20" ht="16.5" customHeight="1">
      <c r="A547" s="233"/>
      <c r="B547" s="405"/>
      <c r="C547" s="431">
        <v>5</v>
      </c>
      <c r="D547" s="163" t="s">
        <v>436</v>
      </c>
      <c r="E547" s="163"/>
      <c r="F547" s="163" t="s">
        <v>21</v>
      </c>
      <c r="G547" s="155" t="s">
        <v>437</v>
      </c>
      <c r="H547" s="163" t="s">
        <v>32</v>
      </c>
      <c r="I547" s="163">
        <v>3</v>
      </c>
      <c r="J547" s="206"/>
      <c r="K547" s="413"/>
      <c r="L547" s="202"/>
      <c r="M547" s="275">
        <v>5</v>
      </c>
      <c r="N547" s="163" t="s">
        <v>436</v>
      </c>
      <c r="O547" s="163"/>
      <c r="P547" s="163" t="s">
        <v>21</v>
      </c>
      <c r="Q547" s="155" t="s">
        <v>437</v>
      </c>
      <c r="R547" s="163" t="s">
        <v>32</v>
      </c>
      <c r="S547" s="163">
        <v>3</v>
      </c>
      <c r="T547" s="206">
        <v>6823800</v>
      </c>
    </row>
    <row r="548" spans="1:20" ht="16.5" customHeight="1" thickBot="1">
      <c r="A548" s="233"/>
      <c r="B548" s="405"/>
      <c r="C548" s="421" t="s">
        <v>41</v>
      </c>
      <c r="D548" s="422"/>
      <c r="E548" s="422"/>
      <c r="F548" s="422"/>
      <c r="G548" s="423"/>
      <c r="H548" s="423"/>
      <c r="I548" s="205"/>
      <c r="J548" s="425"/>
      <c r="K548" s="426"/>
      <c r="L548" s="202"/>
      <c r="M548" s="262" t="s">
        <v>41</v>
      </c>
      <c r="N548" s="264"/>
      <c r="O548" s="264"/>
      <c r="P548" s="264"/>
      <c r="Q548" s="168"/>
      <c r="R548" s="168"/>
      <c r="S548" s="205"/>
      <c r="T548" s="170"/>
    </row>
    <row r="549" spans="1:20" ht="16.5" customHeight="1">
      <c r="A549" s="233"/>
      <c r="B549" s="405"/>
      <c r="C549" s="320">
        <v>6</v>
      </c>
      <c r="D549" s="159" t="s">
        <v>438</v>
      </c>
      <c r="E549" s="159" t="s">
        <v>21</v>
      </c>
      <c r="F549" s="159"/>
      <c r="G549" s="159" t="s">
        <v>439</v>
      </c>
      <c r="H549" s="159"/>
      <c r="I549" s="159"/>
      <c r="J549" s="159"/>
      <c r="K549" s="411"/>
      <c r="L549" s="202"/>
      <c r="M549" s="320">
        <v>6</v>
      </c>
      <c r="N549" s="159" t="s">
        <v>438</v>
      </c>
      <c r="O549" s="159" t="s">
        <v>21</v>
      </c>
      <c r="P549" s="159"/>
      <c r="Q549" s="159" t="s">
        <v>439</v>
      </c>
      <c r="R549" s="159"/>
      <c r="S549" s="159"/>
      <c r="T549" s="159"/>
    </row>
    <row r="550" spans="1:20" ht="16.5" customHeight="1">
      <c r="A550" s="233"/>
      <c r="B550" s="405"/>
      <c r="C550" s="431">
        <v>7</v>
      </c>
      <c r="D550" s="163" t="s">
        <v>440</v>
      </c>
      <c r="E550" s="163"/>
      <c r="F550" s="163" t="s">
        <v>21</v>
      </c>
      <c r="G550" s="155" t="s">
        <v>441</v>
      </c>
      <c r="H550" s="163" t="s">
        <v>32</v>
      </c>
      <c r="I550" s="163">
        <v>4</v>
      </c>
      <c r="J550" s="206"/>
      <c r="K550" s="413"/>
      <c r="L550" s="202"/>
      <c r="M550" s="275">
        <v>7</v>
      </c>
      <c r="N550" s="163" t="s">
        <v>440</v>
      </c>
      <c r="O550" s="163"/>
      <c r="P550" s="163" t="s">
        <v>21</v>
      </c>
      <c r="Q550" s="155" t="s">
        <v>441</v>
      </c>
      <c r="R550" s="163" t="s">
        <v>32</v>
      </c>
      <c r="S550" s="163">
        <v>3</v>
      </c>
      <c r="T550" s="206">
        <v>5431758</v>
      </c>
    </row>
    <row r="551" spans="1:20" ht="16.5" customHeight="1" thickBot="1">
      <c r="A551" s="233"/>
      <c r="B551" s="405"/>
      <c r="C551" s="421" t="s">
        <v>41</v>
      </c>
      <c r="D551" s="422"/>
      <c r="E551" s="422"/>
      <c r="F551" s="422"/>
      <c r="G551" s="423"/>
      <c r="H551" s="423"/>
      <c r="I551" s="205"/>
      <c r="J551" s="425"/>
      <c r="K551" s="426"/>
      <c r="L551" s="202"/>
      <c r="M551" s="262" t="s">
        <v>41</v>
      </c>
      <c r="N551" s="264"/>
      <c r="O551" s="264"/>
      <c r="P551" s="264"/>
      <c r="Q551" s="168"/>
      <c r="R551" s="168"/>
      <c r="S551" s="205"/>
      <c r="T551" s="170"/>
    </row>
    <row r="552" spans="1:20" ht="16.5" customHeight="1">
      <c r="A552" s="233"/>
      <c r="B552" s="405"/>
      <c r="C552" s="320">
        <v>8</v>
      </c>
      <c r="D552" s="159" t="s">
        <v>376</v>
      </c>
      <c r="E552" s="159" t="s">
        <v>21</v>
      </c>
      <c r="F552" s="159"/>
      <c r="G552" s="159" t="s">
        <v>363</v>
      </c>
      <c r="H552" s="159"/>
      <c r="I552" s="159"/>
      <c r="J552" s="159"/>
      <c r="K552" s="411"/>
      <c r="L552" s="202"/>
      <c r="M552" s="320">
        <v>8</v>
      </c>
      <c r="N552" s="159" t="s">
        <v>376</v>
      </c>
      <c r="O552" s="159" t="s">
        <v>21</v>
      </c>
      <c r="P552" s="159"/>
      <c r="Q552" s="159" t="s">
        <v>363</v>
      </c>
      <c r="R552" s="159"/>
      <c r="S552" s="159"/>
      <c r="T552" s="159"/>
    </row>
    <row r="553" spans="1:20" ht="16.5" customHeight="1">
      <c r="A553" s="233"/>
      <c r="B553" s="405"/>
      <c r="C553" s="431">
        <v>9</v>
      </c>
      <c r="D553" s="163" t="s">
        <v>377</v>
      </c>
      <c r="E553" s="163"/>
      <c r="F553" s="163" t="s">
        <v>21</v>
      </c>
      <c r="G553" s="155" t="s">
        <v>378</v>
      </c>
      <c r="H553" s="163" t="s">
        <v>60</v>
      </c>
      <c r="I553" s="163">
        <v>14</v>
      </c>
      <c r="J553" s="206"/>
      <c r="K553" s="413"/>
      <c r="L553" s="202"/>
      <c r="M553" s="275">
        <v>9</v>
      </c>
      <c r="N553" s="163" t="s">
        <v>377</v>
      </c>
      <c r="O553" s="163"/>
      <c r="P553" s="163" t="s">
        <v>21</v>
      </c>
      <c r="Q553" s="155" t="s">
        <v>378</v>
      </c>
      <c r="R553" s="163" t="s">
        <v>60</v>
      </c>
      <c r="S553" s="163">
        <v>14</v>
      </c>
      <c r="T553" s="206">
        <v>5950000</v>
      </c>
    </row>
    <row r="554" spans="1:20" ht="16.5" customHeight="1" thickBot="1">
      <c r="A554" s="233"/>
      <c r="B554" s="405"/>
      <c r="C554" s="421" t="s">
        <v>41</v>
      </c>
      <c r="D554" s="422"/>
      <c r="E554" s="422"/>
      <c r="F554" s="422"/>
      <c r="G554" s="423"/>
      <c r="H554" s="423"/>
      <c r="I554" s="205"/>
      <c r="J554" s="425"/>
      <c r="K554" s="426"/>
      <c r="L554" s="202"/>
      <c r="M554" s="262" t="s">
        <v>41</v>
      </c>
      <c r="N554" s="264"/>
      <c r="O554" s="264"/>
      <c r="P554" s="264"/>
      <c r="Q554" s="168"/>
      <c r="R554" s="168"/>
      <c r="S554" s="205"/>
      <c r="T554" s="170"/>
    </row>
    <row r="555" spans="1:20" ht="16.5" customHeight="1">
      <c r="A555" s="233"/>
      <c r="B555" s="405"/>
      <c r="C555" s="159">
        <v>10</v>
      </c>
      <c r="D555" s="159" t="s">
        <v>442</v>
      </c>
      <c r="E555" s="159" t="s">
        <v>21</v>
      </c>
      <c r="F555" s="159"/>
      <c r="G555" s="197" t="s">
        <v>413</v>
      </c>
      <c r="H555" s="159"/>
      <c r="I555" s="159"/>
      <c r="J555" s="159"/>
      <c r="K555" s="411"/>
      <c r="L555" s="202"/>
      <c r="M555" s="159">
        <v>10</v>
      </c>
      <c r="N555" s="159" t="s">
        <v>442</v>
      </c>
      <c r="O555" s="159" t="s">
        <v>21</v>
      </c>
      <c r="P555" s="159"/>
      <c r="Q555" s="197" t="s">
        <v>413</v>
      </c>
      <c r="R555" s="159"/>
      <c r="S555" s="159"/>
      <c r="T555" s="159"/>
    </row>
    <row r="556" spans="1:20" ht="30" customHeight="1">
      <c r="A556" s="233"/>
      <c r="B556" s="405"/>
      <c r="C556" s="431">
        <v>11</v>
      </c>
      <c r="D556" s="412" t="s">
        <v>443</v>
      </c>
      <c r="E556" s="412"/>
      <c r="F556" s="412" t="s">
        <v>21</v>
      </c>
      <c r="G556" s="432" t="s">
        <v>444</v>
      </c>
      <c r="H556" s="412" t="s">
        <v>32</v>
      </c>
      <c r="I556" s="438">
        <v>1</v>
      </c>
      <c r="J556" s="440"/>
      <c r="K556" s="435"/>
      <c r="L556" s="202"/>
      <c r="M556" s="275">
        <v>11</v>
      </c>
      <c r="N556" s="178" t="s">
        <v>443</v>
      </c>
      <c r="O556" s="178"/>
      <c r="P556" s="178" t="s">
        <v>21</v>
      </c>
      <c r="Q556" s="178" t="s">
        <v>444</v>
      </c>
      <c r="R556" s="178" t="s">
        <v>32</v>
      </c>
      <c r="S556" s="177">
        <v>1</v>
      </c>
      <c r="T556" s="180">
        <v>2343503.2949999999</v>
      </c>
    </row>
    <row r="557" spans="1:20" ht="24" customHeight="1">
      <c r="A557" s="233"/>
      <c r="B557" s="405"/>
      <c r="C557" s="431">
        <v>12</v>
      </c>
      <c r="D557" s="163" t="s">
        <v>445</v>
      </c>
      <c r="E557" s="163"/>
      <c r="F557" s="163" t="s">
        <v>21</v>
      </c>
      <c r="G557" s="155" t="s">
        <v>446</v>
      </c>
      <c r="H557" s="163" t="s">
        <v>32</v>
      </c>
      <c r="I557" s="164">
        <v>14</v>
      </c>
      <c r="J557" s="167"/>
      <c r="K557" s="435"/>
      <c r="L557" s="202"/>
      <c r="M557" s="275">
        <v>12</v>
      </c>
      <c r="N557" s="163" t="s">
        <v>445</v>
      </c>
      <c r="O557" s="163"/>
      <c r="P557" s="163" t="s">
        <v>21</v>
      </c>
      <c r="Q557" s="163" t="s">
        <v>446</v>
      </c>
      <c r="R557" s="163" t="s">
        <v>32</v>
      </c>
      <c r="S557" s="164">
        <v>14</v>
      </c>
      <c r="T557" s="167">
        <v>6732895.6450000061</v>
      </c>
    </row>
    <row r="558" spans="1:20" ht="16.5" customHeight="1" thickBot="1">
      <c r="A558" s="233"/>
      <c r="B558" s="405"/>
      <c r="C558" s="421" t="s">
        <v>41</v>
      </c>
      <c r="D558" s="422"/>
      <c r="E558" s="422"/>
      <c r="F558" s="422"/>
      <c r="G558" s="423"/>
      <c r="H558" s="423"/>
      <c r="I558" s="205"/>
      <c r="J558" s="425"/>
      <c r="K558" s="426"/>
      <c r="L558" s="202"/>
      <c r="M558" s="262" t="s">
        <v>41</v>
      </c>
      <c r="N558" s="264"/>
      <c r="O558" s="264"/>
      <c r="P558" s="264"/>
      <c r="Q558" s="168"/>
      <c r="R558" s="168"/>
      <c r="S558" s="205"/>
      <c r="T558" s="170"/>
    </row>
    <row r="559" spans="1:20" ht="16.5" customHeight="1" thickBot="1">
      <c r="A559" s="233"/>
      <c r="B559" s="405"/>
      <c r="C559" s="632" t="s">
        <v>52</v>
      </c>
      <c r="D559" s="712"/>
      <c r="E559" s="712"/>
      <c r="F559" s="712"/>
      <c r="G559" s="712"/>
      <c r="H559" s="712"/>
      <c r="I559" s="712"/>
      <c r="J559" s="634"/>
      <c r="K559" s="415"/>
      <c r="L559" s="202"/>
      <c r="M559" s="632" t="s">
        <v>52</v>
      </c>
      <c r="N559" s="633"/>
      <c r="O559" s="633"/>
      <c r="P559" s="633"/>
      <c r="Q559" s="633"/>
      <c r="R559" s="633"/>
      <c r="S559" s="633"/>
      <c r="T559" s="634"/>
    </row>
    <row r="560" spans="1:20" ht="16.5" customHeight="1" thickBot="1">
      <c r="A560" s="233"/>
      <c r="B560" s="405"/>
      <c r="C560" s="464"/>
      <c r="D560" s="464"/>
      <c r="E560" s="464"/>
      <c r="F560" s="464"/>
      <c r="G560" s="464"/>
      <c r="H560" s="464"/>
      <c r="I560" s="464"/>
      <c r="J560" s="469"/>
      <c r="K560" s="417"/>
      <c r="L560" s="202"/>
      <c r="M560" s="312"/>
      <c r="N560" s="312"/>
      <c r="O560" s="312"/>
      <c r="P560" s="312"/>
      <c r="Q560" s="312"/>
      <c r="R560" s="312"/>
      <c r="S560" s="312"/>
      <c r="T560" s="321"/>
    </row>
    <row r="561" spans="1:20" ht="16.5" customHeight="1" thickBot="1">
      <c r="A561" s="233"/>
      <c r="B561" s="410">
        <v>10</v>
      </c>
      <c r="C561" s="647" t="s">
        <v>447</v>
      </c>
      <c r="D561" s="712"/>
      <c r="E561" s="712"/>
      <c r="F561" s="712"/>
      <c r="G561" s="712"/>
      <c r="H561" s="712"/>
      <c r="I561" s="712"/>
      <c r="J561" s="712"/>
      <c r="K561" s="713"/>
      <c r="L561" s="202"/>
      <c r="M561" s="647" t="s">
        <v>447</v>
      </c>
      <c r="N561" s="633"/>
      <c r="O561" s="633"/>
      <c r="P561" s="633"/>
      <c r="Q561" s="633"/>
      <c r="R561" s="633"/>
      <c r="S561" s="633"/>
      <c r="T561" s="633"/>
    </row>
    <row r="562" spans="1:20" ht="16.5" customHeight="1" thickBot="1">
      <c r="A562" s="233"/>
      <c r="B562" s="405"/>
      <c r="C562" s="714" t="s">
        <v>10</v>
      </c>
      <c r="D562" s="689"/>
      <c r="E562" s="689"/>
      <c r="F562" s="689"/>
      <c r="G562" s="689"/>
      <c r="H562" s="689"/>
      <c r="I562" s="689"/>
      <c r="J562" s="689"/>
      <c r="K562" s="715"/>
      <c r="L562" s="202"/>
      <c r="M562" s="644" t="s">
        <v>10</v>
      </c>
      <c r="N562" s="645"/>
      <c r="O562" s="645"/>
      <c r="P562" s="645"/>
      <c r="Q562" s="645"/>
      <c r="R562" s="645"/>
      <c r="S562" s="645"/>
      <c r="T562" s="646"/>
    </row>
    <row r="563" spans="1:20" ht="16.5" customHeight="1">
      <c r="A563" s="233"/>
      <c r="B563" s="405"/>
      <c r="C563" s="641" t="s">
        <v>11</v>
      </c>
      <c r="D563" s="707" t="s">
        <v>12</v>
      </c>
      <c r="E563" s="717" t="s">
        <v>13</v>
      </c>
      <c r="F563" s="718"/>
      <c r="G563" s="641" t="s">
        <v>14</v>
      </c>
      <c r="H563" s="707" t="s">
        <v>15</v>
      </c>
      <c r="I563" s="707" t="s">
        <v>16</v>
      </c>
      <c r="J563" s="709" t="s">
        <v>17</v>
      </c>
      <c r="K563" s="710" t="s">
        <v>18</v>
      </c>
      <c r="L563" s="202"/>
      <c r="M563" s="641" t="s">
        <v>11</v>
      </c>
      <c r="N563" s="635" t="s">
        <v>12</v>
      </c>
      <c r="O563" s="637" t="s">
        <v>13</v>
      </c>
      <c r="P563" s="638"/>
      <c r="Q563" s="641" t="s">
        <v>14</v>
      </c>
      <c r="R563" s="635" t="s">
        <v>15</v>
      </c>
      <c r="S563" s="635" t="s">
        <v>16</v>
      </c>
      <c r="T563" s="643" t="s">
        <v>17</v>
      </c>
    </row>
    <row r="564" spans="1:20" ht="16.5" customHeight="1">
      <c r="A564" s="233"/>
      <c r="B564" s="405"/>
      <c r="C564" s="716"/>
      <c r="D564" s="708"/>
      <c r="E564" s="154" t="s">
        <v>19</v>
      </c>
      <c r="F564" s="154" t="s">
        <v>20</v>
      </c>
      <c r="G564" s="716"/>
      <c r="H564" s="708"/>
      <c r="I564" s="708"/>
      <c r="J564" s="708"/>
      <c r="K564" s="711"/>
      <c r="L564" s="202"/>
      <c r="M564" s="642"/>
      <c r="N564" s="636"/>
      <c r="O564" s="154" t="s">
        <v>19</v>
      </c>
      <c r="P564" s="154" t="s">
        <v>20</v>
      </c>
      <c r="Q564" s="642"/>
      <c r="R564" s="636"/>
      <c r="S564" s="636"/>
      <c r="T564" s="636"/>
    </row>
    <row r="565" spans="1:20" ht="16.5" customHeight="1">
      <c r="A565" s="233"/>
      <c r="B565" s="405"/>
      <c r="C565" s="159">
        <v>1</v>
      </c>
      <c r="D565" s="159" t="s">
        <v>55</v>
      </c>
      <c r="E565" s="159" t="s">
        <v>21</v>
      </c>
      <c r="F565" s="159"/>
      <c r="G565" s="159" t="s">
        <v>54</v>
      </c>
      <c r="H565" s="159"/>
      <c r="I565" s="159"/>
      <c r="J565" s="159"/>
      <c r="K565" s="411"/>
      <c r="L565" s="202"/>
      <c r="M565" s="159">
        <v>1</v>
      </c>
      <c r="N565" s="159" t="s">
        <v>55</v>
      </c>
      <c r="O565" s="159" t="s">
        <v>21</v>
      </c>
      <c r="P565" s="159"/>
      <c r="Q565" s="159" t="s">
        <v>56</v>
      </c>
      <c r="R565" s="159"/>
      <c r="S565" s="159"/>
      <c r="T565" s="159"/>
    </row>
    <row r="566" spans="1:20" ht="16.5" customHeight="1">
      <c r="A566" s="233"/>
      <c r="B566" s="405"/>
      <c r="C566" s="270">
        <v>2</v>
      </c>
      <c r="D566" s="291"/>
      <c r="E566" s="291"/>
      <c r="F566" s="291"/>
      <c r="G566" s="291" t="s">
        <v>57</v>
      </c>
      <c r="H566" s="291"/>
      <c r="I566" s="291"/>
      <c r="J566" s="291"/>
      <c r="K566" s="452"/>
      <c r="L566" s="202"/>
      <c r="M566" s="207"/>
      <c r="N566" s="159"/>
      <c r="O566" s="159"/>
      <c r="P566" s="159"/>
      <c r="Q566" s="159"/>
      <c r="R566" s="159"/>
      <c r="S566" s="159"/>
      <c r="T566" s="159"/>
    </row>
    <row r="567" spans="1:20" ht="46.5" customHeight="1">
      <c r="A567" s="233"/>
      <c r="B567" s="405"/>
      <c r="C567" s="412">
        <v>3</v>
      </c>
      <c r="D567" s="163" t="s">
        <v>58</v>
      </c>
      <c r="E567" s="163"/>
      <c r="F567" s="163" t="s">
        <v>21</v>
      </c>
      <c r="G567" s="155" t="s">
        <v>59</v>
      </c>
      <c r="H567" s="163" t="s">
        <v>60</v>
      </c>
      <c r="I567" s="163">
        <v>371.23</v>
      </c>
      <c r="J567" s="206"/>
      <c r="K567" s="413"/>
      <c r="L567" s="202"/>
      <c r="M567" s="178">
        <v>2</v>
      </c>
      <c r="N567" s="163" t="s">
        <v>58</v>
      </c>
      <c r="O567" s="163"/>
      <c r="P567" s="163" t="s">
        <v>21</v>
      </c>
      <c r="Q567" s="155" t="s">
        <v>59</v>
      </c>
      <c r="R567" s="163" t="s">
        <v>60</v>
      </c>
      <c r="S567" s="163">
        <v>371.23</v>
      </c>
      <c r="T567" s="163">
        <v>2030</v>
      </c>
    </row>
    <row r="568" spans="1:20" ht="28.5" customHeight="1">
      <c r="A568" s="233"/>
      <c r="B568" s="405"/>
      <c r="C568" s="412">
        <v>4</v>
      </c>
      <c r="D568" s="163" t="s">
        <v>62</v>
      </c>
      <c r="E568" s="163"/>
      <c r="F568" s="163" t="s">
        <v>21</v>
      </c>
      <c r="G568" s="155" t="s">
        <v>63</v>
      </c>
      <c r="H568" s="163" t="s">
        <v>25</v>
      </c>
      <c r="I568" s="163">
        <v>371.23</v>
      </c>
      <c r="J568" s="206"/>
      <c r="K568" s="413"/>
      <c r="L568" s="202"/>
      <c r="M568" s="178">
        <v>3</v>
      </c>
      <c r="N568" s="163" t="s">
        <v>62</v>
      </c>
      <c r="O568" s="163"/>
      <c r="P568" s="163" t="s">
        <v>21</v>
      </c>
      <c r="Q568" s="155" t="s">
        <v>63</v>
      </c>
      <c r="R568" s="163" t="s">
        <v>25</v>
      </c>
      <c r="S568" s="163">
        <v>371.23</v>
      </c>
      <c r="T568" s="163">
        <v>2824</v>
      </c>
    </row>
    <row r="569" spans="1:20" ht="16.5" customHeight="1">
      <c r="A569" s="233"/>
      <c r="B569" s="405"/>
      <c r="C569" s="629" t="s">
        <v>41</v>
      </c>
      <c r="D569" s="630"/>
      <c r="E569" s="630"/>
      <c r="F569" s="630"/>
      <c r="G569" s="630"/>
      <c r="H569" s="631"/>
      <c r="I569" s="161"/>
      <c r="J569" s="206"/>
      <c r="K569" s="414"/>
      <c r="L569" s="202"/>
      <c r="M569" s="629" t="s">
        <v>41</v>
      </c>
      <c r="N569" s="630"/>
      <c r="O569" s="630"/>
      <c r="P569" s="630"/>
      <c r="Q569" s="630"/>
      <c r="R569" s="631"/>
      <c r="S569" s="161"/>
      <c r="T569" s="162"/>
    </row>
    <row r="570" spans="1:20" ht="16.5" customHeight="1">
      <c r="A570" s="233"/>
      <c r="B570" s="405"/>
      <c r="C570" s="159">
        <v>5</v>
      </c>
      <c r="D570" s="249">
        <v>2.1</v>
      </c>
      <c r="E570" s="159" t="s">
        <v>21</v>
      </c>
      <c r="F570" s="159"/>
      <c r="G570" s="159" t="s">
        <v>65</v>
      </c>
      <c r="H570" s="159"/>
      <c r="I570" s="159"/>
      <c r="J570" s="214"/>
      <c r="K570" s="411"/>
      <c r="L570" s="202"/>
      <c r="M570" s="159">
        <v>4</v>
      </c>
      <c r="N570" s="249">
        <v>3</v>
      </c>
      <c r="O570" s="159" t="s">
        <v>21</v>
      </c>
      <c r="P570" s="159"/>
      <c r="Q570" s="159" t="s">
        <v>381</v>
      </c>
      <c r="R570" s="159"/>
      <c r="S570" s="159"/>
      <c r="T570" s="159"/>
    </row>
    <row r="571" spans="1:20" ht="16.5" customHeight="1">
      <c r="A571" s="233"/>
      <c r="B571" s="405"/>
      <c r="C571" s="270">
        <v>6</v>
      </c>
      <c r="D571" s="322" t="s">
        <v>68</v>
      </c>
      <c r="E571" s="291"/>
      <c r="F571" s="291"/>
      <c r="G571" s="184" t="s">
        <v>69</v>
      </c>
      <c r="H571" s="291"/>
      <c r="I571" s="291"/>
      <c r="J571" s="323"/>
      <c r="K571" s="452"/>
      <c r="L571" s="202"/>
      <c r="M571" s="270">
        <v>5</v>
      </c>
      <c r="N571" s="322"/>
      <c r="O571" s="291"/>
      <c r="P571" s="291"/>
      <c r="Q571" s="184" t="s">
        <v>382</v>
      </c>
      <c r="R571" s="291"/>
      <c r="S571" s="291"/>
      <c r="T571" s="291"/>
    </row>
    <row r="572" spans="1:20" ht="27.75" customHeight="1">
      <c r="A572" s="233"/>
      <c r="B572" s="405"/>
      <c r="C572" s="412">
        <v>7</v>
      </c>
      <c r="D572" s="163" t="s">
        <v>71</v>
      </c>
      <c r="E572" s="163"/>
      <c r="F572" s="163" t="s">
        <v>21</v>
      </c>
      <c r="G572" s="155" t="s">
        <v>72</v>
      </c>
      <c r="H572" s="163" t="s">
        <v>73</v>
      </c>
      <c r="I572" s="163">
        <v>202</v>
      </c>
      <c r="J572" s="206"/>
      <c r="K572" s="413"/>
      <c r="L572" s="202"/>
      <c r="M572" s="178">
        <v>6</v>
      </c>
      <c r="N572" s="163" t="s">
        <v>71</v>
      </c>
      <c r="O572" s="163"/>
      <c r="P572" s="163" t="s">
        <v>21</v>
      </c>
      <c r="Q572" s="155" t="s">
        <v>72</v>
      </c>
      <c r="R572" s="163" t="s">
        <v>73</v>
      </c>
      <c r="S572" s="163">
        <v>202</v>
      </c>
      <c r="T572" s="163">
        <v>13594</v>
      </c>
    </row>
    <row r="573" spans="1:20" ht="16.5" customHeight="1">
      <c r="A573" s="233"/>
      <c r="B573" s="405"/>
      <c r="C573" s="270">
        <v>8</v>
      </c>
      <c r="D573" s="322" t="s">
        <v>76</v>
      </c>
      <c r="E573" s="291"/>
      <c r="F573" s="291"/>
      <c r="G573" s="184" t="s">
        <v>77</v>
      </c>
      <c r="H573" s="291"/>
      <c r="I573" s="291"/>
      <c r="J573" s="323"/>
      <c r="K573" s="452"/>
      <c r="L573" s="202"/>
      <c r="M573" s="270">
        <v>7</v>
      </c>
      <c r="N573" s="322"/>
      <c r="O573" s="291"/>
      <c r="P573" s="291"/>
      <c r="Q573" s="184" t="s">
        <v>82</v>
      </c>
      <c r="R573" s="291"/>
      <c r="S573" s="291"/>
      <c r="T573" s="291"/>
    </row>
    <row r="574" spans="1:20" ht="31.5" customHeight="1">
      <c r="A574" s="233"/>
      <c r="B574" s="405"/>
      <c r="C574" s="412">
        <v>9</v>
      </c>
      <c r="D574" s="163" t="s">
        <v>448</v>
      </c>
      <c r="E574" s="163"/>
      <c r="F574" s="163" t="s">
        <v>21</v>
      </c>
      <c r="G574" s="155" t="s">
        <v>449</v>
      </c>
      <c r="H574" s="163" t="s">
        <v>73</v>
      </c>
      <c r="I574" s="163">
        <v>26</v>
      </c>
      <c r="J574" s="206"/>
      <c r="K574" s="413"/>
      <c r="L574" s="202"/>
      <c r="M574" s="178">
        <v>8</v>
      </c>
      <c r="N574" s="163" t="s">
        <v>450</v>
      </c>
      <c r="O574" s="163"/>
      <c r="P574" s="163" t="s">
        <v>21</v>
      </c>
      <c r="Q574" s="155" t="s">
        <v>449</v>
      </c>
      <c r="R574" s="163" t="s">
        <v>73</v>
      </c>
      <c r="S574" s="163">
        <v>26</v>
      </c>
      <c r="T574" s="163">
        <v>16422</v>
      </c>
    </row>
    <row r="575" spans="1:20" ht="16.5" customHeight="1">
      <c r="A575" s="233"/>
      <c r="B575" s="405"/>
      <c r="C575" s="629" t="s">
        <v>41</v>
      </c>
      <c r="D575" s="630"/>
      <c r="E575" s="630"/>
      <c r="F575" s="630"/>
      <c r="G575" s="630"/>
      <c r="H575" s="631"/>
      <c r="I575" s="161"/>
      <c r="J575" s="162"/>
      <c r="K575" s="414"/>
      <c r="L575" s="202"/>
      <c r="M575" s="629" t="s">
        <v>41</v>
      </c>
      <c r="N575" s="630"/>
      <c r="O575" s="630"/>
      <c r="P575" s="630"/>
      <c r="Q575" s="630"/>
      <c r="R575" s="631"/>
      <c r="S575" s="161"/>
      <c r="T575" s="162"/>
    </row>
    <row r="576" spans="1:20" ht="16.5" customHeight="1">
      <c r="A576" s="233"/>
      <c r="B576" s="405"/>
      <c r="C576" s="159">
        <v>10</v>
      </c>
      <c r="D576" s="159">
        <v>2.2000000000000002</v>
      </c>
      <c r="E576" s="159" t="s">
        <v>21</v>
      </c>
      <c r="F576" s="159"/>
      <c r="G576" s="197" t="s">
        <v>183</v>
      </c>
      <c r="H576" s="159"/>
      <c r="I576" s="159"/>
      <c r="J576" s="159"/>
      <c r="K576" s="411"/>
      <c r="L576" s="202"/>
      <c r="M576" s="283"/>
      <c r="N576" s="160"/>
      <c r="O576" s="160"/>
      <c r="P576" s="160"/>
      <c r="Q576" s="297"/>
      <c r="R576" s="284"/>
      <c r="S576" s="161"/>
      <c r="T576" s="162"/>
    </row>
    <row r="577" spans="1:20" ht="16.5" customHeight="1">
      <c r="A577" s="233"/>
      <c r="B577" s="405"/>
      <c r="C577" s="431">
        <v>11</v>
      </c>
      <c r="D577" s="412" t="s">
        <v>83</v>
      </c>
      <c r="E577" s="412"/>
      <c r="F577" s="412" t="s">
        <v>21</v>
      </c>
      <c r="G577" s="432" t="s">
        <v>84</v>
      </c>
      <c r="H577" s="412" t="s">
        <v>85</v>
      </c>
      <c r="I577" s="438">
        <v>75.33</v>
      </c>
      <c r="J577" s="440"/>
      <c r="K577" s="435"/>
      <c r="L577" s="202"/>
      <c r="M577" s="283"/>
      <c r="N577" s="160"/>
      <c r="O577" s="160"/>
      <c r="P577" s="160"/>
      <c r="Q577" s="297"/>
      <c r="R577" s="284"/>
      <c r="S577" s="161"/>
      <c r="T577" s="162"/>
    </row>
    <row r="578" spans="1:20" ht="16.5" customHeight="1">
      <c r="A578" s="233"/>
      <c r="B578" s="405"/>
      <c r="C578" s="431">
        <v>12</v>
      </c>
      <c r="D578" s="163" t="s">
        <v>451</v>
      </c>
      <c r="E578" s="163"/>
      <c r="F578" s="163" t="s">
        <v>21</v>
      </c>
      <c r="G578" s="155" t="s">
        <v>452</v>
      </c>
      <c r="H578" s="163" t="s">
        <v>85</v>
      </c>
      <c r="I578" s="164">
        <v>51.89</v>
      </c>
      <c r="J578" s="167"/>
      <c r="K578" s="435"/>
      <c r="L578" s="202"/>
      <c r="M578" s="283"/>
      <c r="N578" s="160"/>
      <c r="O578" s="160"/>
      <c r="P578" s="160"/>
      <c r="Q578" s="297"/>
      <c r="R578" s="284"/>
      <c r="S578" s="161"/>
      <c r="T578" s="162"/>
    </row>
    <row r="579" spans="1:20" ht="16.5" customHeight="1" thickBot="1">
      <c r="A579" s="233"/>
      <c r="B579" s="405"/>
      <c r="C579" s="421" t="s">
        <v>41</v>
      </c>
      <c r="D579" s="422"/>
      <c r="E579" s="422"/>
      <c r="F579" s="422"/>
      <c r="G579" s="423"/>
      <c r="H579" s="423"/>
      <c r="I579" s="205"/>
      <c r="J579" s="425"/>
      <c r="K579" s="426"/>
      <c r="L579" s="202"/>
      <c r="M579" s="283"/>
      <c r="N579" s="160"/>
      <c r="O579" s="160"/>
      <c r="P579" s="160"/>
      <c r="Q579" s="297"/>
      <c r="R579" s="284"/>
      <c r="S579" s="161"/>
      <c r="T579" s="162"/>
    </row>
    <row r="580" spans="1:20" ht="54.75" customHeight="1">
      <c r="A580" s="233"/>
      <c r="B580" s="405"/>
      <c r="C580" s="470">
        <v>13</v>
      </c>
      <c r="D580" s="249">
        <v>2.2999999999999998</v>
      </c>
      <c r="E580" s="159" t="s">
        <v>21</v>
      </c>
      <c r="F580" s="159"/>
      <c r="G580" s="207" t="s">
        <v>89</v>
      </c>
      <c r="H580" s="159"/>
      <c r="I580" s="159"/>
      <c r="J580" s="159"/>
      <c r="K580" s="411"/>
      <c r="L580" s="202"/>
      <c r="M580" s="324">
        <v>9</v>
      </c>
      <c r="N580" s="249">
        <v>2.2999999999999998</v>
      </c>
      <c r="O580" s="159" t="s">
        <v>21</v>
      </c>
      <c r="P580" s="159"/>
      <c r="Q580" s="207" t="s">
        <v>89</v>
      </c>
      <c r="R580" s="159"/>
      <c r="S580" s="159"/>
      <c r="T580" s="159"/>
    </row>
    <row r="581" spans="1:20" ht="42" customHeight="1">
      <c r="A581" s="233"/>
      <c r="B581" s="405"/>
      <c r="C581" s="220">
        <v>14</v>
      </c>
      <c r="D581" s="163" t="s">
        <v>90</v>
      </c>
      <c r="E581" s="163"/>
      <c r="F581" s="163" t="s">
        <v>21</v>
      </c>
      <c r="G581" s="155" t="s">
        <v>91</v>
      </c>
      <c r="H581" s="163" t="s">
        <v>73</v>
      </c>
      <c r="I581" s="164">
        <v>152</v>
      </c>
      <c r="J581" s="167"/>
      <c r="K581" s="420"/>
      <c r="L581" s="202"/>
      <c r="M581" s="220">
        <v>10</v>
      </c>
      <c r="N581" s="163" t="s">
        <v>86</v>
      </c>
      <c r="O581" s="163"/>
      <c r="P581" s="163" t="s">
        <v>21</v>
      </c>
      <c r="Q581" s="155" t="s">
        <v>84</v>
      </c>
      <c r="R581" s="163" t="s">
        <v>88</v>
      </c>
      <c r="S581" s="164">
        <v>75.33</v>
      </c>
      <c r="T581" s="167">
        <v>20619</v>
      </c>
    </row>
    <row r="582" spans="1:20" ht="22.5" customHeight="1">
      <c r="A582" s="233"/>
      <c r="B582" s="405"/>
      <c r="C582" s="220">
        <v>15</v>
      </c>
      <c r="D582" s="325" t="s">
        <v>93</v>
      </c>
      <c r="E582" s="163"/>
      <c r="F582" s="163" t="s">
        <v>21</v>
      </c>
      <c r="G582" s="155" t="s">
        <v>94</v>
      </c>
      <c r="H582" s="163" t="s">
        <v>95</v>
      </c>
      <c r="I582" s="164">
        <v>3800</v>
      </c>
      <c r="J582" s="167"/>
      <c r="K582" s="420"/>
      <c r="L582" s="202"/>
      <c r="M582" s="220">
        <v>11</v>
      </c>
      <c r="N582" s="325">
        <v>1.4</v>
      </c>
      <c r="O582" s="163"/>
      <c r="P582" s="163" t="s">
        <v>21</v>
      </c>
      <c r="Q582" s="155" t="s">
        <v>92</v>
      </c>
      <c r="R582" s="163" t="s">
        <v>73</v>
      </c>
      <c r="S582" s="164">
        <v>152</v>
      </c>
      <c r="T582" s="167">
        <v>5350</v>
      </c>
    </row>
    <row r="583" spans="1:20" ht="30.75" customHeight="1">
      <c r="A583" s="233"/>
      <c r="B583" s="405"/>
      <c r="C583" s="220">
        <v>16</v>
      </c>
      <c r="D583" s="325" t="s">
        <v>98</v>
      </c>
      <c r="E583" s="163"/>
      <c r="F583" s="163" t="s">
        <v>21</v>
      </c>
      <c r="G583" s="155" t="s">
        <v>99</v>
      </c>
      <c r="H583" s="163" t="s">
        <v>73</v>
      </c>
      <c r="I583" s="164">
        <v>152</v>
      </c>
      <c r="J583" s="167"/>
      <c r="K583" s="420"/>
      <c r="L583" s="202"/>
      <c r="M583" s="220">
        <v>12</v>
      </c>
      <c r="N583" s="325">
        <v>1.2</v>
      </c>
      <c r="O583" s="163"/>
      <c r="P583" s="163" t="s">
        <v>21</v>
      </c>
      <c r="Q583" s="155" t="s">
        <v>96</v>
      </c>
      <c r="R583" s="163" t="s">
        <v>97</v>
      </c>
      <c r="S583" s="164">
        <v>3800</v>
      </c>
      <c r="T583" s="167">
        <v>1392</v>
      </c>
    </row>
    <row r="584" spans="1:20" ht="32.25" customHeight="1">
      <c r="A584" s="233"/>
      <c r="B584" s="405"/>
      <c r="C584" s="220">
        <v>17</v>
      </c>
      <c r="D584" s="325" t="s">
        <v>345</v>
      </c>
      <c r="E584" s="163"/>
      <c r="F584" s="163" t="s">
        <v>21</v>
      </c>
      <c r="G584" s="155" t="s">
        <v>346</v>
      </c>
      <c r="H584" s="163" t="s">
        <v>60</v>
      </c>
      <c r="I584" s="164">
        <v>30</v>
      </c>
      <c r="J584" s="167"/>
      <c r="K584" s="420"/>
      <c r="L584" s="202"/>
      <c r="M584" s="220">
        <v>13</v>
      </c>
      <c r="N584" s="325">
        <v>1.5</v>
      </c>
      <c r="O584" s="163"/>
      <c r="P584" s="163" t="s">
        <v>21</v>
      </c>
      <c r="Q584" s="155" t="s">
        <v>100</v>
      </c>
      <c r="R584" s="163" t="s">
        <v>73</v>
      </c>
      <c r="S584" s="164">
        <v>152</v>
      </c>
      <c r="T584" s="167">
        <v>3571</v>
      </c>
    </row>
    <row r="585" spans="1:20" ht="16.5" customHeight="1">
      <c r="A585" s="233"/>
      <c r="B585" s="405"/>
      <c r="C585" s="629" t="s">
        <v>41</v>
      </c>
      <c r="D585" s="630"/>
      <c r="E585" s="630"/>
      <c r="F585" s="630"/>
      <c r="G585" s="630"/>
      <c r="H585" s="631"/>
      <c r="I585" s="163"/>
      <c r="J585" s="163"/>
      <c r="K585" s="414"/>
      <c r="L585" s="202"/>
      <c r="M585" s="629" t="s">
        <v>41</v>
      </c>
      <c r="N585" s="630"/>
      <c r="O585" s="630"/>
      <c r="P585" s="630"/>
      <c r="Q585" s="630"/>
      <c r="R585" s="631"/>
      <c r="S585" s="163"/>
      <c r="T585" s="163"/>
    </row>
    <row r="586" spans="1:20" ht="16.5" customHeight="1">
      <c r="A586" s="233"/>
      <c r="B586" s="405"/>
      <c r="C586" s="471">
        <v>18</v>
      </c>
      <c r="D586" s="249" t="s">
        <v>105</v>
      </c>
      <c r="E586" s="207" t="s">
        <v>21</v>
      </c>
      <c r="F586" s="207"/>
      <c r="G586" s="207" t="s">
        <v>106</v>
      </c>
      <c r="H586" s="207"/>
      <c r="I586" s="207"/>
      <c r="J586" s="207"/>
      <c r="K586" s="419"/>
      <c r="L586" s="202"/>
      <c r="M586" s="326">
        <v>15</v>
      </c>
      <c r="N586" s="249">
        <v>5</v>
      </c>
      <c r="O586" s="207" t="s">
        <v>21</v>
      </c>
      <c r="P586" s="207"/>
      <c r="Q586" s="207" t="s">
        <v>107</v>
      </c>
      <c r="R586" s="207"/>
      <c r="S586" s="207"/>
      <c r="T586" s="207"/>
    </row>
    <row r="587" spans="1:20" ht="16.5" customHeight="1">
      <c r="A587" s="233"/>
      <c r="B587" s="405"/>
      <c r="C587" s="220">
        <v>19</v>
      </c>
      <c r="D587" s="325" t="s">
        <v>185</v>
      </c>
      <c r="E587" s="163"/>
      <c r="F587" s="163" t="s">
        <v>21</v>
      </c>
      <c r="G587" s="155" t="s">
        <v>186</v>
      </c>
      <c r="H587" s="163" t="s">
        <v>73</v>
      </c>
      <c r="I587" s="163">
        <v>36.200000000000003</v>
      </c>
      <c r="J587" s="206"/>
      <c r="K587" s="413"/>
      <c r="L587" s="202"/>
      <c r="M587" s="220">
        <v>16</v>
      </c>
      <c r="N587" s="325">
        <v>5.0999999999999996</v>
      </c>
      <c r="O587" s="163"/>
      <c r="P587" s="163" t="s">
        <v>21</v>
      </c>
      <c r="Q587" s="155" t="s">
        <v>187</v>
      </c>
      <c r="R587" s="163" t="s">
        <v>73</v>
      </c>
      <c r="S587" s="163">
        <v>36.200000000000003</v>
      </c>
      <c r="T587" s="163">
        <v>400164</v>
      </c>
    </row>
    <row r="588" spans="1:20" ht="16.5" customHeight="1">
      <c r="A588" s="233"/>
      <c r="B588" s="405"/>
      <c r="C588" s="220">
        <v>20</v>
      </c>
      <c r="D588" s="325" t="s">
        <v>294</v>
      </c>
      <c r="E588" s="163"/>
      <c r="F588" s="163" t="s">
        <v>21</v>
      </c>
      <c r="G588" s="155" t="s">
        <v>233</v>
      </c>
      <c r="H588" s="163" t="s">
        <v>73</v>
      </c>
      <c r="I588" s="163">
        <v>6</v>
      </c>
      <c r="J588" s="206"/>
      <c r="K588" s="413"/>
      <c r="L588" s="202"/>
      <c r="M588" s="220">
        <v>17</v>
      </c>
      <c r="N588" s="325">
        <v>5.3</v>
      </c>
      <c r="O588" s="163"/>
      <c r="P588" s="163" t="s">
        <v>21</v>
      </c>
      <c r="Q588" s="155" t="s">
        <v>453</v>
      </c>
      <c r="R588" s="163" t="s">
        <v>73</v>
      </c>
      <c r="S588" s="163">
        <v>6</v>
      </c>
      <c r="T588" s="163">
        <v>483214</v>
      </c>
    </row>
    <row r="589" spans="1:20" ht="16.5" customHeight="1">
      <c r="A589" s="233"/>
      <c r="B589" s="405"/>
      <c r="C589" s="220">
        <v>21</v>
      </c>
      <c r="D589" s="325" t="s">
        <v>108</v>
      </c>
      <c r="E589" s="163"/>
      <c r="F589" s="163" t="s">
        <v>21</v>
      </c>
      <c r="G589" s="155" t="s">
        <v>109</v>
      </c>
      <c r="H589" s="163" t="s">
        <v>73</v>
      </c>
      <c r="I589" s="163">
        <v>112</v>
      </c>
      <c r="J589" s="206"/>
      <c r="K589" s="413"/>
      <c r="L589" s="202"/>
      <c r="M589" s="220">
        <v>18</v>
      </c>
      <c r="N589" s="325">
        <v>5.5</v>
      </c>
      <c r="O589" s="163"/>
      <c r="P589" s="163" t="s">
        <v>21</v>
      </c>
      <c r="Q589" s="155" t="s">
        <v>110</v>
      </c>
      <c r="R589" s="163" t="s">
        <v>73</v>
      </c>
      <c r="S589" s="163">
        <v>112</v>
      </c>
      <c r="T589" s="163">
        <v>535504</v>
      </c>
    </row>
    <row r="590" spans="1:20" ht="16.5" customHeight="1">
      <c r="A590" s="233"/>
      <c r="B590" s="405"/>
      <c r="C590" s="629" t="s">
        <v>41</v>
      </c>
      <c r="D590" s="630"/>
      <c r="E590" s="630"/>
      <c r="F590" s="630"/>
      <c r="G590" s="630"/>
      <c r="H590" s="631"/>
      <c r="I590" s="163"/>
      <c r="J590" s="206"/>
      <c r="K590" s="414"/>
      <c r="L590" s="202"/>
      <c r="M590" s="629" t="s">
        <v>41</v>
      </c>
      <c r="N590" s="630"/>
      <c r="O590" s="630"/>
      <c r="P590" s="630"/>
      <c r="Q590" s="630"/>
      <c r="R590" s="631"/>
      <c r="S590" s="163"/>
      <c r="T590" s="163"/>
    </row>
    <row r="591" spans="1:20" ht="16.5" customHeight="1">
      <c r="A591" s="233"/>
      <c r="B591" s="405"/>
      <c r="C591" s="472">
        <v>22</v>
      </c>
      <c r="D591" s="328">
        <v>3.3</v>
      </c>
      <c r="E591" s="328" t="s">
        <v>21</v>
      </c>
      <c r="F591" s="328"/>
      <c r="G591" s="328" t="s">
        <v>111</v>
      </c>
      <c r="H591" s="328"/>
      <c r="I591" s="328"/>
      <c r="J591" s="329"/>
      <c r="K591" s="473"/>
      <c r="L591" s="202"/>
      <c r="M591" s="327">
        <v>19</v>
      </c>
      <c r="N591" s="328">
        <v>3.3</v>
      </c>
      <c r="O591" s="328" t="s">
        <v>21</v>
      </c>
      <c r="P591" s="328"/>
      <c r="Q591" s="328" t="s">
        <v>111</v>
      </c>
      <c r="R591" s="328"/>
      <c r="S591" s="328"/>
      <c r="T591" s="328"/>
    </row>
    <row r="592" spans="1:20" ht="16.5" customHeight="1">
      <c r="A592" s="233"/>
      <c r="B592" s="474"/>
      <c r="C592" s="163">
        <v>23</v>
      </c>
      <c r="D592" s="163" t="s">
        <v>112</v>
      </c>
      <c r="E592" s="163"/>
      <c r="F592" s="163" t="s">
        <v>21</v>
      </c>
      <c r="G592" s="155" t="s">
        <v>113</v>
      </c>
      <c r="H592" s="163" t="s">
        <v>114</v>
      </c>
      <c r="I592" s="163">
        <v>13370</v>
      </c>
      <c r="J592" s="206"/>
      <c r="K592" s="413"/>
      <c r="L592" s="202"/>
      <c r="M592" s="163">
        <v>20</v>
      </c>
      <c r="N592" s="163" t="s">
        <v>112</v>
      </c>
      <c r="O592" s="163"/>
      <c r="P592" s="163" t="s">
        <v>21</v>
      </c>
      <c r="Q592" s="155" t="s">
        <v>113</v>
      </c>
      <c r="R592" s="163" t="s">
        <v>114</v>
      </c>
      <c r="S592" s="163">
        <v>13370</v>
      </c>
      <c r="T592" s="163">
        <v>5903</v>
      </c>
    </row>
    <row r="593" spans="1:20" ht="16.5" customHeight="1">
      <c r="A593" s="233"/>
      <c r="B593" s="405"/>
      <c r="C593" s="629" t="s">
        <v>41</v>
      </c>
      <c r="D593" s="630"/>
      <c r="E593" s="630"/>
      <c r="F593" s="630"/>
      <c r="G593" s="630"/>
      <c r="H593" s="631"/>
      <c r="I593" s="163"/>
      <c r="J593" s="206"/>
      <c r="K593" s="414"/>
      <c r="L593" s="202"/>
      <c r="M593" s="629" t="s">
        <v>41</v>
      </c>
      <c r="N593" s="630"/>
      <c r="O593" s="630"/>
      <c r="P593" s="630"/>
      <c r="Q593" s="630"/>
      <c r="R593" s="631"/>
      <c r="S593" s="163"/>
      <c r="T593" s="163"/>
    </row>
    <row r="594" spans="1:20" ht="16.5" customHeight="1">
      <c r="A594" s="233"/>
      <c r="B594" s="405"/>
      <c r="C594" s="418">
        <v>24</v>
      </c>
      <c r="D594" s="207">
        <v>5</v>
      </c>
      <c r="E594" s="207" t="s">
        <v>21</v>
      </c>
      <c r="F594" s="207"/>
      <c r="G594" s="207" t="s">
        <v>199</v>
      </c>
      <c r="H594" s="207"/>
      <c r="I594" s="207"/>
      <c r="J594" s="318"/>
      <c r="K594" s="419"/>
      <c r="L594" s="202"/>
      <c r="M594" s="259">
        <v>21</v>
      </c>
      <c r="N594" s="207">
        <v>12</v>
      </c>
      <c r="O594" s="207" t="s">
        <v>21</v>
      </c>
      <c r="P594" s="207"/>
      <c r="Q594" s="207" t="s">
        <v>199</v>
      </c>
      <c r="R594" s="207"/>
      <c r="S594" s="207"/>
      <c r="T594" s="207"/>
    </row>
    <row r="595" spans="1:20" ht="16.5" customHeight="1">
      <c r="A595" s="233"/>
      <c r="B595" s="405"/>
      <c r="C595" s="163">
        <v>25</v>
      </c>
      <c r="D595" s="412" t="s">
        <v>454</v>
      </c>
      <c r="E595" s="412"/>
      <c r="F595" s="412" t="s">
        <v>21</v>
      </c>
      <c r="G595" s="412" t="s">
        <v>455</v>
      </c>
      <c r="H595" s="412" t="s">
        <v>456</v>
      </c>
      <c r="I595" s="412">
        <v>10.8</v>
      </c>
      <c r="J595" s="460"/>
      <c r="K595" s="461"/>
      <c r="L595" s="202"/>
      <c r="M595" s="163">
        <v>22</v>
      </c>
      <c r="N595" s="178">
        <v>20.41</v>
      </c>
      <c r="O595" s="178"/>
      <c r="P595" s="178" t="s">
        <v>21</v>
      </c>
      <c r="Q595" s="178" t="s">
        <v>457</v>
      </c>
      <c r="R595" s="178" t="s">
        <v>456</v>
      </c>
      <c r="S595" s="178">
        <v>10.8</v>
      </c>
      <c r="T595" s="178">
        <v>11535</v>
      </c>
    </row>
    <row r="596" spans="1:20" ht="16.5" customHeight="1">
      <c r="A596" s="233"/>
      <c r="B596" s="405"/>
      <c r="C596" s="629" t="s">
        <v>41</v>
      </c>
      <c r="D596" s="630"/>
      <c r="E596" s="630"/>
      <c r="F596" s="630"/>
      <c r="G596" s="630"/>
      <c r="H596" s="631"/>
      <c r="I596" s="163"/>
      <c r="J596" s="206"/>
      <c r="K596" s="414"/>
      <c r="L596" s="202"/>
      <c r="M596" s="629" t="s">
        <v>41</v>
      </c>
      <c r="N596" s="630"/>
      <c r="O596" s="630"/>
      <c r="P596" s="630"/>
      <c r="Q596" s="630"/>
      <c r="R596" s="631"/>
      <c r="S596" s="163"/>
      <c r="T596" s="163"/>
    </row>
    <row r="597" spans="1:20" ht="16.5" customHeight="1">
      <c r="A597" s="233"/>
      <c r="B597" s="405"/>
      <c r="C597" s="159">
        <v>26</v>
      </c>
      <c r="D597" s="159">
        <v>8</v>
      </c>
      <c r="E597" s="159" t="s">
        <v>21</v>
      </c>
      <c r="F597" s="159"/>
      <c r="G597" s="159" t="s">
        <v>29</v>
      </c>
      <c r="H597" s="159"/>
      <c r="I597" s="159"/>
      <c r="J597" s="214"/>
      <c r="K597" s="411"/>
      <c r="L597" s="202"/>
      <c r="M597" s="159">
        <v>25</v>
      </c>
      <c r="N597" s="159">
        <v>20</v>
      </c>
      <c r="O597" s="159" t="s">
        <v>21</v>
      </c>
      <c r="P597" s="159"/>
      <c r="Q597" s="159" t="s">
        <v>29</v>
      </c>
      <c r="R597" s="159"/>
      <c r="S597" s="159"/>
      <c r="T597" s="159"/>
    </row>
    <row r="598" spans="1:20" ht="16.5" customHeight="1">
      <c r="A598" s="233"/>
      <c r="B598" s="405"/>
      <c r="C598" s="163">
        <v>27</v>
      </c>
      <c r="D598" s="163" t="s">
        <v>427</v>
      </c>
      <c r="E598" s="163"/>
      <c r="F598" s="163" t="s">
        <v>21</v>
      </c>
      <c r="G598" s="155" t="s">
        <v>458</v>
      </c>
      <c r="H598" s="163" t="s">
        <v>146</v>
      </c>
      <c r="I598" s="163">
        <v>1</v>
      </c>
      <c r="J598" s="206"/>
      <c r="K598" s="413"/>
      <c r="L598" s="202"/>
      <c r="M598" s="163">
        <v>26</v>
      </c>
      <c r="N598" s="163">
        <v>20.52</v>
      </c>
      <c r="O598" s="163"/>
      <c r="P598" s="163" t="s">
        <v>21</v>
      </c>
      <c r="Q598" s="155" t="s">
        <v>458</v>
      </c>
      <c r="R598" s="163" t="s">
        <v>146</v>
      </c>
      <c r="S598" s="163">
        <v>1</v>
      </c>
      <c r="T598" s="163">
        <v>225630</v>
      </c>
    </row>
    <row r="599" spans="1:20" ht="16.5" customHeight="1">
      <c r="A599" s="233"/>
      <c r="B599" s="405"/>
      <c r="C599" s="163">
        <v>28</v>
      </c>
      <c r="D599" s="163" t="s">
        <v>431</v>
      </c>
      <c r="E599" s="163"/>
      <c r="F599" s="163" t="s">
        <v>21</v>
      </c>
      <c r="G599" s="155" t="s">
        <v>432</v>
      </c>
      <c r="H599" s="163" t="s">
        <v>146</v>
      </c>
      <c r="I599" s="163">
        <v>1</v>
      </c>
      <c r="J599" s="206"/>
      <c r="K599" s="413"/>
      <c r="L599" s="202"/>
      <c r="M599" s="163">
        <v>27</v>
      </c>
      <c r="N599" s="163">
        <v>20.54</v>
      </c>
      <c r="O599" s="163"/>
      <c r="P599" s="163" t="s">
        <v>21</v>
      </c>
      <c r="Q599" s="155" t="s">
        <v>432</v>
      </c>
      <c r="R599" s="163" t="s">
        <v>146</v>
      </c>
      <c r="S599" s="163">
        <v>1</v>
      </c>
      <c r="T599" s="163">
        <v>374334</v>
      </c>
    </row>
    <row r="600" spans="1:20" ht="16.5" customHeight="1" thickBot="1">
      <c r="A600" s="233"/>
      <c r="B600" s="405"/>
      <c r="C600" s="629" t="s">
        <v>41</v>
      </c>
      <c r="D600" s="630"/>
      <c r="E600" s="630"/>
      <c r="F600" s="630"/>
      <c r="G600" s="630"/>
      <c r="H600" s="631"/>
      <c r="I600" s="163"/>
      <c r="J600" s="163"/>
      <c r="K600" s="414"/>
      <c r="L600" s="202"/>
      <c r="M600" s="629" t="s">
        <v>41</v>
      </c>
      <c r="N600" s="630"/>
      <c r="O600" s="630"/>
      <c r="P600" s="630"/>
      <c r="Q600" s="630"/>
      <c r="R600" s="631"/>
      <c r="S600" s="163"/>
      <c r="T600" s="163"/>
    </row>
    <row r="601" spans="1:20" ht="16.5" customHeight="1" thickBot="1">
      <c r="A601" s="233"/>
      <c r="B601" s="405"/>
      <c r="C601" s="632" t="s">
        <v>42</v>
      </c>
      <c r="D601" s="712"/>
      <c r="E601" s="712"/>
      <c r="F601" s="712"/>
      <c r="G601" s="712"/>
      <c r="H601" s="712"/>
      <c r="I601" s="712"/>
      <c r="J601" s="634"/>
      <c r="K601" s="415"/>
      <c r="L601" s="202"/>
      <c r="M601" s="632" t="s">
        <v>42</v>
      </c>
      <c r="N601" s="633"/>
      <c r="O601" s="633"/>
      <c r="P601" s="633"/>
      <c r="Q601" s="633"/>
      <c r="R601" s="633"/>
      <c r="S601" s="633"/>
      <c r="T601" s="634"/>
    </row>
    <row r="602" spans="1:20" ht="16.5" customHeight="1">
      <c r="A602" s="233"/>
      <c r="B602" s="405"/>
      <c r="C602" s="454"/>
      <c r="D602" s="454"/>
      <c r="E602" s="454"/>
      <c r="F602" s="454"/>
      <c r="G602" s="454"/>
      <c r="H602" s="454"/>
      <c r="I602" s="454"/>
      <c r="J602" s="454"/>
      <c r="K602" s="455"/>
      <c r="L602" s="202"/>
      <c r="M602" s="299"/>
      <c r="N602" s="299"/>
      <c r="O602" s="299"/>
      <c r="P602" s="299"/>
      <c r="Q602" s="299"/>
      <c r="R602" s="299"/>
      <c r="S602" s="299"/>
      <c r="T602" s="299"/>
    </row>
    <row r="603" spans="1:20" ht="16.5" customHeight="1" thickBot="1">
      <c r="A603" s="233"/>
      <c r="B603" s="405"/>
      <c r="C603" s="714" t="s">
        <v>203</v>
      </c>
      <c r="D603" s="689"/>
      <c r="E603" s="689"/>
      <c r="F603" s="689"/>
      <c r="G603" s="689"/>
      <c r="H603" s="689"/>
      <c r="I603" s="689"/>
      <c r="J603" s="689"/>
      <c r="K603" s="715"/>
      <c r="L603" s="202"/>
      <c r="M603" s="644" t="s">
        <v>203</v>
      </c>
      <c r="N603" s="645"/>
      <c r="O603" s="645"/>
      <c r="P603" s="645"/>
      <c r="Q603" s="645"/>
      <c r="R603" s="645"/>
      <c r="S603" s="645"/>
      <c r="T603" s="646"/>
    </row>
    <row r="604" spans="1:20" ht="16.5" customHeight="1">
      <c r="A604" s="233"/>
      <c r="B604" s="405"/>
      <c r="C604" s="641" t="s">
        <v>11</v>
      </c>
      <c r="D604" s="707" t="s">
        <v>12</v>
      </c>
      <c r="E604" s="717" t="s">
        <v>13</v>
      </c>
      <c r="F604" s="718"/>
      <c r="G604" s="641" t="s">
        <v>14</v>
      </c>
      <c r="H604" s="707" t="s">
        <v>15</v>
      </c>
      <c r="I604" s="707" t="s">
        <v>16</v>
      </c>
      <c r="J604" s="709" t="s">
        <v>17</v>
      </c>
      <c r="K604" s="710" t="s">
        <v>18</v>
      </c>
      <c r="L604" s="202"/>
      <c r="M604" s="641" t="s">
        <v>11</v>
      </c>
      <c r="N604" s="635" t="s">
        <v>12</v>
      </c>
      <c r="O604" s="637" t="s">
        <v>13</v>
      </c>
      <c r="P604" s="638"/>
      <c r="Q604" s="641" t="s">
        <v>14</v>
      </c>
      <c r="R604" s="635" t="s">
        <v>15</v>
      </c>
      <c r="S604" s="635" t="s">
        <v>16</v>
      </c>
      <c r="T604" s="643" t="s">
        <v>17</v>
      </c>
    </row>
    <row r="605" spans="1:20" ht="16.5" customHeight="1">
      <c r="A605" s="233"/>
      <c r="B605" s="405"/>
      <c r="C605" s="716"/>
      <c r="D605" s="708"/>
      <c r="E605" s="154" t="s">
        <v>19</v>
      </c>
      <c r="F605" s="154" t="s">
        <v>20</v>
      </c>
      <c r="G605" s="716"/>
      <c r="H605" s="708"/>
      <c r="I605" s="708"/>
      <c r="J605" s="708"/>
      <c r="K605" s="711"/>
      <c r="L605" s="202"/>
      <c r="M605" s="642"/>
      <c r="N605" s="636"/>
      <c r="O605" s="154" t="s">
        <v>19</v>
      </c>
      <c r="P605" s="154" t="s">
        <v>20</v>
      </c>
      <c r="Q605" s="642"/>
      <c r="R605" s="636"/>
      <c r="S605" s="636"/>
      <c r="T605" s="636"/>
    </row>
    <row r="606" spans="1:20" ht="16.5" customHeight="1">
      <c r="A606" s="233"/>
      <c r="B606" s="405"/>
      <c r="C606" s="320">
        <v>1</v>
      </c>
      <c r="D606" s="159">
        <v>3</v>
      </c>
      <c r="E606" s="159" t="s">
        <v>21</v>
      </c>
      <c r="F606" s="159"/>
      <c r="G606" s="159" t="s">
        <v>150</v>
      </c>
      <c r="H606" s="159"/>
      <c r="I606" s="159"/>
      <c r="J606" s="159"/>
      <c r="K606" s="411"/>
      <c r="L606" s="202"/>
      <c r="M606" s="320">
        <v>1</v>
      </c>
      <c r="N606" s="159">
        <v>3</v>
      </c>
      <c r="O606" s="159" t="s">
        <v>21</v>
      </c>
      <c r="P606" s="159"/>
      <c r="Q606" s="159" t="s">
        <v>150</v>
      </c>
      <c r="R606" s="159"/>
      <c r="S606" s="159"/>
      <c r="T606" s="159"/>
    </row>
    <row r="607" spans="1:20" ht="16.5" customHeight="1">
      <c r="A607" s="233"/>
      <c r="B607" s="405"/>
      <c r="C607" s="431">
        <v>2</v>
      </c>
      <c r="D607" s="163" t="s">
        <v>459</v>
      </c>
      <c r="E607" s="163"/>
      <c r="F607" s="163" t="s">
        <v>21</v>
      </c>
      <c r="G607" s="155" t="s">
        <v>460</v>
      </c>
      <c r="H607" s="163" t="s">
        <v>60</v>
      </c>
      <c r="I607" s="163">
        <v>31</v>
      </c>
      <c r="J607" s="206"/>
      <c r="K607" s="413"/>
      <c r="L607" s="202"/>
      <c r="M607" s="275">
        <v>4</v>
      </c>
      <c r="N607" s="163" t="s">
        <v>461</v>
      </c>
      <c r="O607" s="163"/>
      <c r="P607" s="163" t="s">
        <v>21</v>
      </c>
      <c r="Q607" s="155" t="s">
        <v>462</v>
      </c>
      <c r="R607" s="163" t="s">
        <v>60</v>
      </c>
      <c r="S607" s="163">
        <v>31</v>
      </c>
      <c r="T607" s="206">
        <v>379805</v>
      </c>
    </row>
    <row r="608" spans="1:20" ht="16.5" customHeight="1" thickBot="1">
      <c r="A608" s="233"/>
      <c r="B608" s="405"/>
      <c r="C608" s="421" t="s">
        <v>41</v>
      </c>
      <c r="D608" s="422"/>
      <c r="E608" s="422"/>
      <c r="F608" s="422"/>
      <c r="G608" s="423"/>
      <c r="H608" s="423"/>
      <c r="I608" s="205"/>
      <c r="J608" s="425"/>
      <c r="K608" s="426"/>
      <c r="L608" s="202"/>
      <c r="M608" s="262" t="s">
        <v>41</v>
      </c>
      <c r="N608" s="264"/>
      <c r="O608" s="264"/>
      <c r="P608" s="264"/>
      <c r="Q608" s="168"/>
      <c r="R608" s="168"/>
      <c r="S608" s="205"/>
      <c r="T608" s="170"/>
    </row>
    <row r="609" spans="1:20" ht="16.5" customHeight="1" thickBot="1">
      <c r="A609" s="233"/>
      <c r="B609" s="405"/>
      <c r="C609" s="632" t="s">
        <v>52</v>
      </c>
      <c r="D609" s="712"/>
      <c r="E609" s="712"/>
      <c r="F609" s="712"/>
      <c r="G609" s="712"/>
      <c r="H609" s="712"/>
      <c r="I609" s="712"/>
      <c r="J609" s="634"/>
      <c r="K609" s="415"/>
      <c r="L609" s="202"/>
      <c r="M609" s="632" t="s">
        <v>52</v>
      </c>
      <c r="N609" s="633"/>
      <c r="O609" s="633"/>
      <c r="P609" s="633"/>
      <c r="Q609" s="633"/>
      <c r="R609" s="633"/>
      <c r="S609" s="633"/>
      <c r="T609" s="634"/>
    </row>
    <row r="610" spans="1:20" ht="16.5" customHeight="1" thickBot="1">
      <c r="A610" s="233"/>
      <c r="B610" s="405"/>
      <c r="C610" s="408"/>
      <c r="D610" s="442"/>
      <c r="E610" s="442"/>
      <c r="F610" s="442"/>
      <c r="G610" s="408"/>
      <c r="H610" s="408"/>
      <c r="I610" s="475"/>
      <c r="J610" s="439"/>
      <c r="K610" s="437"/>
      <c r="L610" s="202"/>
      <c r="M610" s="153"/>
      <c r="N610" s="281"/>
      <c r="O610" s="281"/>
      <c r="P610" s="281"/>
      <c r="Q610" s="153"/>
      <c r="R610" s="153"/>
      <c r="S610" s="208"/>
      <c r="T610" s="179"/>
    </row>
    <row r="611" spans="1:20" ht="55.5" customHeight="1" thickBot="1">
      <c r="A611" s="233"/>
      <c r="B611" s="410">
        <v>11</v>
      </c>
      <c r="C611" s="647" t="s">
        <v>463</v>
      </c>
      <c r="D611" s="712"/>
      <c r="E611" s="712"/>
      <c r="F611" s="712"/>
      <c r="G611" s="712"/>
      <c r="H611" s="712"/>
      <c r="I611" s="712"/>
      <c r="J611" s="712"/>
      <c r="K611" s="713"/>
      <c r="L611" s="202"/>
      <c r="M611" s="647" t="s">
        <v>463</v>
      </c>
      <c r="N611" s="633"/>
      <c r="O611" s="633"/>
      <c r="P611" s="633"/>
      <c r="Q611" s="633"/>
      <c r="R611" s="633"/>
      <c r="S611" s="633"/>
      <c r="T611" s="633"/>
    </row>
    <row r="612" spans="1:20" ht="16.5" customHeight="1" thickBot="1">
      <c r="A612" s="233"/>
      <c r="B612" s="405"/>
      <c r="C612" s="714" t="s">
        <v>10</v>
      </c>
      <c r="D612" s="689"/>
      <c r="E612" s="689"/>
      <c r="F612" s="689"/>
      <c r="G612" s="689"/>
      <c r="H612" s="689"/>
      <c r="I612" s="689"/>
      <c r="J612" s="689"/>
      <c r="K612" s="715"/>
      <c r="L612" s="202"/>
      <c r="M612" s="644" t="s">
        <v>10</v>
      </c>
      <c r="N612" s="645"/>
      <c r="O612" s="645"/>
      <c r="P612" s="645"/>
      <c r="Q612" s="645"/>
      <c r="R612" s="645"/>
      <c r="S612" s="645"/>
      <c r="T612" s="646"/>
    </row>
    <row r="613" spans="1:20" ht="18" customHeight="1">
      <c r="A613" s="233"/>
      <c r="B613" s="405"/>
      <c r="C613" s="641" t="s">
        <v>11</v>
      </c>
      <c r="D613" s="707" t="s">
        <v>12</v>
      </c>
      <c r="E613" s="717" t="s">
        <v>13</v>
      </c>
      <c r="F613" s="718"/>
      <c r="G613" s="641" t="s">
        <v>14</v>
      </c>
      <c r="H613" s="707" t="s">
        <v>15</v>
      </c>
      <c r="I613" s="707" t="s">
        <v>16</v>
      </c>
      <c r="J613" s="709" t="s">
        <v>17</v>
      </c>
      <c r="K613" s="710" t="s">
        <v>18</v>
      </c>
      <c r="L613" s="202"/>
      <c r="M613" s="641" t="s">
        <v>11</v>
      </c>
      <c r="N613" s="635" t="s">
        <v>12</v>
      </c>
      <c r="O613" s="637" t="s">
        <v>13</v>
      </c>
      <c r="P613" s="638"/>
      <c r="Q613" s="641" t="s">
        <v>14</v>
      </c>
      <c r="R613" s="635" t="s">
        <v>15</v>
      </c>
      <c r="S613" s="635" t="s">
        <v>16</v>
      </c>
      <c r="T613" s="643" t="s">
        <v>17</v>
      </c>
    </row>
    <row r="614" spans="1:20" ht="16.5" customHeight="1">
      <c r="A614" s="233"/>
      <c r="B614" s="405"/>
      <c r="C614" s="716"/>
      <c r="D614" s="708"/>
      <c r="E614" s="154" t="s">
        <v>19</v>
      </c>
      <c r="F614" s="154" t="s">
        <v>20</v>
      </c>
      <c r="G614" s="716"/>
      <c r="H614" s="708"/>
      <c r="I614" s="708"/>
      <c r="J614" s="708"/>
      <c r="K614" s="711"/>
      <c r="L614" s="202"/>
      <c r="M614" s="642"/>
      <c r="N614" s="636"/>
      <c r="O614" s="154" t="s">
        <v>19</v>
      </c>
      <c r="P614" s="154" t="s">
        <v>20</v>
      </c>
      <c r="Q614" s="642"/>
      <c r="R614" s="636"/>
      <c r="S614" s="636"/>
      <c r="T614" s="636"/>
    </row>
    <row r="615" spans="1:20" ht="16.5" customHeight="1">
      <c r="A615" s="233"/>
      <c r="B615" s="405"/>
      <c r="C615" s="159">
        <v>1</v>
      </c>
      <c r="D615" s="159" t="s">
        <v>55</v>
      </c>
      <c r="E615" s="159" t="s">
        <v>21</v>
      </c>
      <c r="F615" s="159"/>
      <c r="G615" s="159" t="s">
        <v>54</v>
      </c>
      <c r="H615" s="159"/>
      <c r="I615" s="159"/>
      <c r="J615" s="159"/>
      <c r="K615" s="411"/>
      <c r="L615" s="202"/>
      <c r="M615" s="159">
        <v>1</v>
      </c>
      <c r="N615" s="159" t="s">
        <v>55</v>
      </c>
      <c r="O615" s="159" t="s">
        <v>21</v>
      </c>
      <c r="P615" s="159"/>
      <c r="Q615" s="159" t="s">
        <v>56</v>
      </c>
      <c r="R615" s="159"/>
      <c r="S615" s="159"/>
      <c r="T615" s="159"/>
    </row>
    <row r="616" spans="1:20" ht="16.5" customHeight="1">
      <c r="A616" s="233"/>
      <c r="B616" s="405"/>
      <c r="C616" s="270">
        <v>2</v>
      </c>
      <c r="D616" s="291"/>
      <c r="E616" s="291"/>
      <c r="F616" s="291"/>
      <c r="G616" s="291" t="s">
        <v>57</v>
      </c>
      <c r="H616" s="291"/>
      <c r="I616" s="291"/>
      <c r="J616" s="291"/>
      <c r="K616" s="452"/>
      <c r="L616" s="202"/>
      <c r="M616" s="207"/>
      <c r="N616" s="159"/>
      <c r="O616" s="159"/>
      <c r="P616" s="159"/>
      <c r="Q616" s="159"/>
      <c r="R616" s="159"/>
      <c r="S616" s="159"/>
      <c r="T616" s="159"/>
    </row>
    <row r="617" spans="1:20" ht="48.75" customHeight="1">
      <c r="A617" s="233"/>
      <c r="B617" s="405"/>
      <c r="C617" s="412">
        <v>3</v>
      </c>
      <c r="D617" s="163" t="s">
        <v>61</v>
      </c>
      <c r="E617" s="163"/>
      <c r="F617" s="163" t="s">
        <v>21</v>
      </c>
      <c r="G617" s="155" t="s">
        <v>59</v>
      </c>
      <c r="H617" s="163" t="s">
        <v>60</v>
      </c>
      <c r="I617" s="163">
        <v>118.99</v>
      </c>
      <c r="J617" s="206"/>
      <c r="K617" s="413"/>
      <c r="L617" s="202"/>
      <c r="M617" s="178">
        <v>2</v>
      </c>
      <c r="N617" s="163" t="s">
        <v>61</v>
      </c>
      <c r="O617" s="163"/>
      <c r="P617" s="163" t="s">
        <v>21</v>
      </c>
      <c r="Q617" s="155" t="s">
        <v>59</v>
      </c>
      <c r="R617" s="163" t="s">
        <v>60</v>
      </c>
      <c r="S617" s="163">
        <v>118.99</v>
      </c>
      <c r="T617" s="206">
        <v>2030</v>
      </c>
    </row>
    <row r="618" spans="1:20" ht="16.5" customHeight="1">
      <c r="A618" s="233"/>
      <c r="B618" s="405"/>
      <c r="C618" s="629" t="s">
        <v>41</v>
      </c>
      <c r="D618" s="630"/>
      <c r="E618" s="630"/>
      <c r="F618" s="630"/>
      <c r="G618" s="630"/>
      <c r="H618" s="631"/>
      <c r="I618" s="161"/>
      <c r="J618" s="162"/>
      <c r="K618" s="414"/>
      <c r="L618" s="202"/>
      <c r="M618" s="629" t="s">
        <v>41</v>
      </c>
      <c r="N618" s="630"/>
      <c r="O618" s="630"/>
      <c r="P618" s="630"/>
      <c r="Q618" s="630"/>
      <c r="R618" s="631"/>
      <c r="S618" s="161"/>
      <c r="T618" s="162"/>
    </row>
    <row r="619" spans="1:20" ht="16.5" customHeight="1">
      <c r="A619" s="233"/>
      <c r="B619" s="405"/>
      <c r="C619" s="159">
        <v>4</v>
      </c>
      <c r="D619" s="159">
        <v>2.1</v>
      </c>
      <c r="E619" s="159" t="s">
        <v>21</v>
      </c>
      <c r="F619" s="159"/>
      <c r="G619" s="159" t="s">
        <v>65</v>
      </c>
      <c r="H619" s="159"/>
      <c r="I619" s="159"/>
      <c r="J619" s="159"/>
      <c r="K619" s="411"/>
      <c r="L619" s="202"/>
      <c r="M619" s="159">
        <v>5</v>
      </c>
      <c r="N619" s="159">
        <v>4</v>
      </c>
      <c r="O619" s="159" t="s">
        <v>21</v>
      </c>
      <c r="P619" s="159"/>
      <c r="Q619" s="159" t="s">
        <v>227</v>
      </c>
      <c r="R619" s="159"/>
      <c r="S619" s="159"/>
      <c r="T619" s="159"/>
    </row>
    <row r="620" spans="1:20" ht="16.5" customHeight="1">
      <c r="A620" s="233"/>
      <c r="B620" s="405"/>
      <c r="C620" s="429">
        <v>5</v>
      </c>
      <c r="D620" s="270" t="s">
        <v>336</v>
      </c>
      <c r="E620" s="270"/>
      <c r="F620" s="270"/>
      <c r="G620" s="271" t="s">
        <v>337</v>
      </c>
      <c r="H620" s="270"/>
      <c r="I620" s="270"/>
      <c r="J620" s="270"/>
      <c r="K620" s="430"/>
      <c r="L620" s="202"/>
      <c r="M620" s="269">
        <v>6</v>
      </c>
      <c r="N620" s="270"/>
      <c r="O620" s="270"/>
      <c r="P620" s="270"/>
      <c r="Q620" s="271" t="s">
        <v>382</v>
      </c>
      <c r="R620" s="270"/>
      <c r="S620" s="270"/>
      <c r="T620" s="270"/>
    </row>
    <row r="621" spans="1:20" ht="16.5" customHeight="1">
      <c r="A621" s="233"/>
      <c r="B621" s="405"/>
      <c r="C621" s="431">
        <v>6</v>
      </c>
      <c r="D621" s="412" t="s">
        <v>338</v>
      </c>
      <c r="E621" s="412"/>
      <c r="F621" s="412" t="s">
        <v>21</v>
      </c>
      <c r="G621" s="155" t="s">
        <v>339</v>
      </c>
      <c r="H621" s="412" t="s">
        <v>73</v>
      </c>
      <c r="I621" s="438">
        <v>587.84</v>
      </c>
      <c r="J621" s="440"/>
      <c r="K621" s="435"/>
      <c r="L621" s="202"/>
      <c r="M621" s="275">
        <v>7</v>
      </c>
      <c r="N621" s="178">
        <v>4.0999999999999996</v>
      </c>
      <c r="O621" s="178"/>
      <c r="P621" s="178" t="s">
        <v>21</v>
      </c>
      <c r="Q621" s="155" t="s">
        <v>464</v>
      </c>
      <c r="R621" s="178" t="s">
        <v>73</v>
      </c>
      <c r="S621" s="177">
        <v>416.5</v>
      </c>
      <c r="T621" s="180">
        <v>19283</v>
      </c>
    </row>
    <row r="622" spans="1:20" ht="16.5" customHeight="1">
      <c r="A622" s="233"/>
      <c r="B622" s="405"/>
      <c r="C622" s="639" t="s">
        <v>41</v>
      </c>
      <c r="D622" s="719"/>
      <c r="E622" s="719"/>
      <c r="F622" s="719"/>
      <c r="G622" s="719"/>
      <c r="H622" s="408"/>
      <c r="I622" s="175"/>
      <c r="J622" s="439"/>
      <c r="K622" s="437"/>
      <c r="L622" s="202"/>
      <c r="M622" s="639" t="s">
        <v>41</v>
      </c>
      <c r="N622" s="640"/>
      <c r="O622" s="640"/>
      <c r="P622" s="640"/>
      <c r="Q622" s="640"/>
      <c r="R622" s="153"/>
      <c r="S622" s="175"/>
      <c r="T622" s="179"/>
    </row>
    <row r="623" spans="1:20" ht="16.5" customHeight="1">
      <c r="A623" s="233"/>
      <c r="B623" s="405"/>
      <c r="C623" s="159">
        <v>7</v>
      </c>
      <c r="D623" s="159">
        <v>2.2000000000000002</v>
      </c>
      <c r="E623" s="159" t="s">
        <v>21</v>
      </c>
      <c r="F623" s="159"/>
      <c r="G623" s="159" t="s">
        <v>22</v>
      </c>
      <c r="H623" s="159"/>
      <c r="I623" s="159"/>
      <c r="J623" s="159"/>
      <c r="K623" s="411"/>
      <c r="L623" s="202"/>
      <c r="M623" s="159">
        <v>10</v>
      </c>
      <c r="N623" s="159">
        <v>2.2000000000000002</v>
      </c>
      <c r="O623" s="159" t="s">
        <v>21</v>
      </c>
      <c r="P623" s="159"/>
      <c r="Q623" s="159" t="s">
        <v>22</v>
      </c>
      <c r="R623" s="159"/>
      <c r="S623" s="159"/>
      <c r="T623" s="159"/>
    </row>
    <row r="624" spans="1:20" ht="38.25" customHeight="1">
      <c r="A624" s="233"/>
      <c r="B624" s="405"/>
      <c r="C624" s="163">
        <v>8</v>
      </c>
      <c r="D624" s="183" t="s">
        <v>289</v>
      </c>
      <c r="E624" s="163"/>
      <c r="F624" s="163" t="s">
        <v>21</v>
      </c>
      <c r="G624" s="155" t="s">
        <v>290</v>
      </c>
      <c r="H624" s="163" t="s">
        <v>85</v>
      </c>
      <c r="I624" s="164">
        <v>437.47</v>
      </c>
      <c r="J624" s="167"/>
      <c r="K624" s="420"/>
      <c r="L624" s="202"/>
      <c r="M624" s="163">
        <v>11</v>
      </c>
      <c r="N624" s="183" t="s">
        <v>86</v>
      </c>
      <c r="O624" s="163"/>
      <c r="P624" s="163" t="s">
        <v>21</v>
      </c>
      <c r="Q624" s="155" t="s">
        <v>84</v>
      </c>
      <c r="R624" s="163" t="s">
        <v>88</v>
      </c>
      <c r="S624" s="164"/>
      <c r="T624" s="167">
        <v>20619</v>
      </c>
    </row>
    <row r="625" spans="1:20" ht="44.25" customHeight="1">
      <c r="A625" s="233"/>
      <c r="B625" s="405"/>
      <c r="C625" s="163">
        <v>9</v>
      </c>
      <c r="D625" s="183" t="s">
        <v>383</v>
      </c>
      <c r="E625" s="163"/>
      <c r="F625" s="163" t="s">
        <v>21</v>
      </c>
      <c r="G625" s="155" t="s">
        <v>384</v>
      </c>
      <c r="H625" s="163" t="s">
        <v>85</v>
      </c>
      <c r="I625" s="164">
        <v>48.97</v>
      </c>
      <c r="J625" s="167"/>
      <c r="K625" s="420"/>
      <c r="L625" s="202"/>
      <c r="M625" s="163">
        <v>12</v>
      </c>
      <c r="N625" s="183">
        <v>1.1100000000000001</v>
      </c>
      <c r="O625" s="163"/>
      <c r="P625" s="163" t="s">
        <v>21</v>
      </c>
      <c r="Q625" s="155" t="s">
        <v>232</v>
      </c>
      <c r="R625" s="163" t="s">
        <v>88</v>
      </c>
      <c r="S625" s="164">
        <v>437.47</v>
      </c>
      <c r="T625" s="167">
        <v>54922</v>
      </c>
    </row>
    <row r="626" spans="1:20" ht="16.5" customHeight="1">
      <c r="A626" s="233"/>
      <c r="B626" s="405"/>
      <c r="C626" s="629" t="s">
        <v>41</v>
      </c>
      <c r="D626" s="630"/>
      <c r="E626" s="630"/>
      <c r="F626" s="630"/>
      <c r="G626" s="630"/>
      <c r="H626" s="631"/>
      <c r="I626" s="163"/>
      <c r="J626" s="163"/>
      <c r="K626" s="414"/>
      <c r="L626" s="202"/>
      <c r="M626" s="629" t="s">
        <v>41</v>
      </c>
      <c r="N626" s="630"/>
      <c r="O626" s="630"/>
      <c r="P626" s="630"/>
      <c r="Q626" s="630"/>
      <c r="R626" s="631"/>
      <c r="S626" s="163"/>
      <c r="T626" s="163"/>
    </row>
    <row r="627" spans="1:20" ht="41.25" customHeight="1">
      <c r="A627" s="233"/>
      <c r="B627" s="405"/>
      <c r="C627" s="418">
        <v>10</v>
      </c>
      <c r="D627" s="207">
        <v>2.2999999999999998</v>
      </c>
      <c r="E627" s="207" t="s">
        <v>21</v>
      </c>
      <c r="F627" s="207"/>
      <c r="G627" s="207" t="s">
        <v>89</v>
      </c>
      <c r="H627" s="207"/>
      <c r="I627" s="207"/>
      <c r="J627" s="207"/>
      <c r="K627" s="419"/>
      <c r="L627" s="202"/>
      <c r="M627" s="259">
        <v>14</v>
      </c>
      <c r="N627" s="207">
        <v>2.2999999999999998</v>
      </c>
      <c r="O627" s="207" t="s">
        <v>21</v>
      </c>
      <c r="P627" s="207"/>
      <c r="Q627" s="207" t="s">
        <v>89</v>
      </c>
      <c r="R627" s="207"/>
      <c r="S627" s="207"/>
      <c r="T627" s="207"/>
    </row>
    <row r="628" spans="1:20" ht="16.5" customHeight="1">
      <c r="A628" s="233"/>
      <c r="B628" s="405"/>
      <c r="C628" s="163">
        <v>11</v>
      </c>
      <c r="D628" s="163" t="s">
        <v>90</v>
      </c>
      <c r="E628" s="163"/>
      <c r="F628" s="163" t="s">
        <v>21</v>
      </c>
      <c r="G628" s="155" t="s">
        <v>91</v>
      </c>
      <c r="H628" s="163" t="s">
        <v>73</v>
      </c>
      <c r="I628" s="163">
        <v>587.84</v>
      </c>
      <c r="J628" s="206"/>
      <c r="K628" s="413"/>
      <c r="L628" s="202"/>
      <c r="M628" s="163">
        <v>15</v>
      </c>
      <c r="N628" s="163">
        <v>1.4</v>
      </c>
      <c r="O628" s="163"/>
      <c r="P628" s="163" t="s">
        <v>21</v>
      </c>
      <c r="Q628" s="155" t="s">
        <v>92</v>
      </c>
      <c r="R628" s="163" t="s">
        <v>73</v>
      </c>
      <c r="S628" s="163">
        <v>587.84</v>
      </c>
      <c r="T628" s="206">
        <v>5350</v>
      </c>
    </row>
    <row r="629" spans="1:20" ht="16.5" customHeight="1">
      <c r="A629" s="233"/>
      <c r="B629" s="405"/>
      <c r="C629" s="163">
        <v>12</v>
      </c>
      <c r="D629" s="163" t="s">
        <v>93</v>
      </c>
      <c r="E629" s="163"/>
      <c r="F629" s="163" t="s">
        <v>21</v>
      </c>
      <c r="G629" s="155" t="s">
        <v>94</v>
      </c>
      <c r="H629" s="163" t="s">
        <v>95</v>
      </c>
      <c r="I629" s="163">
        <v>13520.320000000002</v>
      </c>
      <c r="J629" s="206"/>
      <c r="K629" s="413"/>
      <c r="L629" s="202"/>
      <c r="M629" s="163">
        <v>16</v>
      </c>
      <c r="N629" s="163">
        <v>1.2</v>
      </c>
      <c r="O629" s="163"/>
      <c r="P629" s="163" t="s">
        <v>21</v>
      </c>
      <c r="Q629" s="155" t="s">
        <v>96</v>
      </c>
      <c r="R629" s="163" t="s">
        <v>97</v>
      </c>
      <c r="S629" s="163">
        <v>13520.320000000002</v>
      </c>
      <c r="T629" s="206">
        <v>1392</v>
      </c>
    </row>
    <row r="630" spans="1:20" ht="16.5" customHeight="1">
      <c r="A630" s="233"/>
      <c r="B630" s="405"/>
      <c r="C630" s="163">
        <v>13</v>
      </c>
      <c r="D630" s="163" t="s">
        <v>98</v>
      </c>
      <c r="E630" s="163"/>
      <c r="F630" s="163" t="s">
        <v>21</v>
      </c>
      <c r="G630" s="155" t="s">
        <v>99</v>
      </c>
      <c r="H630" s="163" t="s">
        <v>73</v>
      </c>
      <c r="I630" s="163">
        <v>587.84</v>
      </c>
      <c r="J630" s="206"/>
      <c r="K630" s="413"/>
      <c r="L630" s="202"/>
      <c r="M630" s="163">
        <v>17</v>
      </c>
      <c r="N630" s="163">
        <v>1.5</v>
      </c>
      <c r="O630" s="163"/>
      <c r="P630" s="163" t="s">
        <v>21</v>
      </c>
      <c r="Q630" s="155" t="s">
        <v>100</v>
      </c>
      <c r="R630" s="163" t="s">
        <v>73</v>
      </c>
      <c r="S630" s="163">
        <v>587.84</v>
      </c>
      <c r="T630" s="206">
        <v>3571</v>
      </c>
    </row>
    <row r="631" spans="1:20" ht="16.5" customHeight="1">
      <c r="A631" s="233"/>
      <c r="B631" s="405"/>
      <c r="C631" s="163">
        <v>14</v>
      </c>
      <c r="D631" s="163" t="s">
        <v>345</v>
      </c>
      <c r="E631" s="163"/>
      <c r="F631" s="163" t="s">
        <v>21</v>
      </c>
      <c r="G631" s="155" t="s">
        <v>346</v>
      </c>
      <c r="H631" s="163" t="s">
        <v>60</v>
      </c>
      <c r="I631" s="163">
        <v>1.7</v>
      </c>
      <c r="J631" s="206"/>
      <c r="K631" s="413"/>
      <c r="L631" s="202"/>
      <c r="M631" s="220"/>
      <c r="N631" s="182"/>
      <c r="O631" s="182"/>
      <c r="P631" s="182"/>
      <c r="Q631" s="160"/>
      <c r="R631" s="253"/>
      <c r="S631" s="163"/>
      <c r="T631" s="206"/>
    </row>
    <row r="632" spans="1:20" ht="16.5" customHeight="1">
      <c r="A632" s="233"/>
      <c r="B632" s="405"/>
      <c r="C632" s="629" t="s">
        <v>41</v>
      </c>
      <c r="D632" s="630"/>
      <c r="E632" s="630"/>
      <c r="F632" s="630"/>
      <c r="G632" s="630"/>
      <c r="H632" s="631"/>
      <c r="I632" s="163"/>
      <c r="J632" s="163"/>
      <c r="K632" s="414"/>
      <c r="L632" s="202"/>
      <c r="M632" s="629" t="s">
        <v>41</v>
      </c>
      <c r="N632" s="630"/>
      <c r="O632" s="630"/>
      <c r="P632" s="630"/>
      <c r="Q632" s="630"/>
      <c r="R632" s="631"/>
      <c r="S632" s="163"/>
      <c r="T632" s="163"/>
    </row>
    <row r="633" spans="1:20" ht="16.5" customHeight="1">
      <c r="A633" s="233"/>
      <c r="B633" s="405"/>
      <c r="C633" s="472">
        <v>15</v>
      </c>
      <c r="D633" s="328">
        <v>2.5</v>
      </c>
      <c r="E633" s="328" t="s">
        <v>21</v>
      </c>
      <c r="F633" s="328"/>
      <c r="G633" s="328" t="s">
        <v>291</v>
      </c>
      <c r="H633" s="328"/>
      <c r="I633" s="328"/>
      <c r="J633" s="328"/>
      <c r="K633" s="473"/>
      <c r="L633" s="202"/>
      <c r="M633" s="203"/>
      <c r="N633" s="203"/>
      <c r="O633" s="203"/>
      <c r="P633" s="203"/>
      <c r="Q633" s="203"/>
      <c r="R633" s="333"/>
      <c r="S633" s="334"/>
      <c r="T633" s="334"/>
    </row>
    <row r="634" spans="1:20" ht="16.5" customHeight="1">
      <c r="A634" s="233"/>
      <c r="B634" s="405"/>
      <c r="C634" s="163">
        <v>16</v>
      </c>
      <c r="D634" s="163" t="s">
        <v>351</v>
      </c>
      <c r="E634" s="163"/>
      <c r="F634" s="163" t="s">
        <v>21</v>
      </c>
      <c r="G634" s="155" t="s">
        <v>352</v>
      </c>
      <c r="H634" s="163" t="s">
        <v>73</v>
      </c>
      <c r="I634" s="163">
        <v>21.44</v>
      </c>
      <c r="J634" s="206"/>
      <c r="K634" s="413"/>
      <c r="L634" s="202"/>
      <c r="M634" s="203"/>
      <c r="N634" s="203"/>
      <c r="O634" s="203"/>
      <c r="P634" s="203"/>
      <c r="Q634" s="203"/>
      <c r="R634" s="333"/>
      <c r="S634" s="334"/>
      <c r="T634" s="334"/>
    </row>
    <row r="635" spans="1:20" ht="16.5" customHeight="1">
      <c r="A635" s="233"/>
      <c r="B635" s="405"/>
      <c r="C635" s="629" t="s">
        <v>41</v>
      </c>
      <c r="D635" s="630"/>
      <c r="E635" s="630"/>
      <c r="F635" s="630"/>
      <c r="G635" s="630"/>
      <c r="H635" s="631"/>
      <c r="I635" s="163"/>
      <c r="J635" s="163"/>
      <c r="K635" s="414"/>
      <c r="L635" s="202"/>
      <c r="M635" s="203"/>
      <c r="N635" s="203"/>
      <c r="O635" s="203"/>
      <c r="P635" s="203"/>
      <c r="Q635" s="203"/>
      <c r="R635" s="333"/>
      <c r="S635" s="334"/>
      <c r="T635" s="334"/>
    </row>
    <row r="636" spans="1:20" ht="16.5" customHeight="1">
      <c r="A636" s="233"/>
      <c r="B636" s="405"/>
      <c r="C636" s="472">
        <v>17</v>
      </c>
      <c r="D636" s="328">
        <v>2.6</v>
      </c>
      <c r="E636" s="328" t="s">
        <v>21</v>
      </c>
      <c r="F636" s="328"/>
      <c r="G636" s="328" t="s">
        <v>101</v>
      </c>
      <c r="H636" s="328"/>
      <c r="I636" s="328"/>
      <c r="J636" s="328"/>
      <c r="K636" s="473"/>
      <c r="L636" s="202"/>
      <c r="M636" s="327">
        <v>18</v>
      </c>
      <c r="N636" s="328">
        <v>2.6</v>
      </c>
      <c r="O636" s="328" t="s">
        <v>21</v>
      </c>
      <c r="P636" s="328"/>
      <c r="Q636" s="328" t="s">
        <v>101</v>
      </c>
      <c r="R636" s="328"/>
      <c r="S636" s="328"/>
      <c r="T636" s="328"/>
    </row>
    <row r="637" spans="1:20" ht="16.5" customHeight="1">
      <c r="A637" s="335"/>
      <c r="B637" s="474"/>
      <c r="C637" s="163">
        <v>18</v>
      </c>
      <c r="D637" s="163" t="s">
        <v>353</v>
      </c>
      <c r="E637" s="163"/>
      <c r="F637" s="163" t="s">
        <v>21</v>
      </c>
      <c r="G637" s="155" t="s">
        <v>354</v>
      </c>
      <c r="H637" s="163" t="s">
        <v>25</v>
      </c>
      <c r="I637" s="163">
        <v>89.58</v>
      </c>
      <c r="J637" s="206"/>
      <c r="K637" s="413"/>
      <c r="L637" s="336"/>
      <c r="M637" s="163">
        <v>19</v>
      </c>
      <c r="N637" s="163">
        <v>20.49</v>
      </c>
      <c r="O637" s="163"/>
      <c r="P637" s="163" t="s">
        <v>21</v>
      </c>
      <c r="Q637" s="155" t="s">
        <v>355</v>
      </c>
      <c r="R637" s="163" t="s">
        <v>25</v>
      </c>
      <c r="S637" s="163">
        <v>89.58</v>
      </c>
      <c r="T637" s="206">
        <v>25078</v>
      </c>
    </row>
    <row r="638" spans="1:20" ht="32.25" customHeight="1">
      <c r="A638" s="233"/>
      <c r="B638" s="405"/>
      <c r="C638" s="476">
        <v>19</v>
      </c>
      <c r="D638" s="477" t="s">
        <v>102</v>
      </c>
      <c r="E638" s="412"/>
      <c r="F638" s="412" t="s">
        <v>21</v>
      </c>
      <c r="G638" s="432" t="s">
        <v>103</v>
      </c>
      <c r="H638" s="412" t="s">
        <v>25</v>
      </c>
      <c r="I638" s="438">
        <v>358.3</v>
      </c>
      <c r="J638" s="440"/>
      <c r="K638" s="413"/>
      <c r="L638" s="202"/>
      <c r="M638" s="337">
        <v>20</v>
      </c>
      <c r="N638" s="338" t="s">
        <v>102</v>
      </c>
      <c r="O638" s="178"/>
      <c r="P638" s="178" t="s">
        <v>21</v>
      </c>
      <c r="Q638" s="176" t="s">
        <v>103</v>
      </c>
      <c r="R638" s="178" t="s">
        <v>25</v>
      </c>
      <c r="S638" s="177">
        <v>358.3</v>
      </c>
      <c r="T638" s="180">
        <v>55381</v>
      </c>
    </row>
    <row r="639" spans="1:20" ht="16.5" customHeight="1">
      <c r="A639" s="233"/>
      <c r="B639" s="405"/>
      <c r="C639" s="629" t="s">
        <v>41</v>
      </c>
      <c r="D639" s="630"/>
      <c r="E639" s="630"/>
      <c r="F639" s="630"/>
      <c r="G639" s="630"/>
      <c r="H639" s="631"/>
      <c r="I639" s="163"/>
      <c r="J639" s="163"/>
      <c r="K639" s="414"/>
      <c r="L639" s="202"/>
      <c r="M639" s="629" t="s">
        <v>41</v>
      </c>
      <c r="N639" s="630"/>
      <c r="O639" s="630"/>
      <c r="P639" s="630"/>
      <c r="Q639" s="630"/>
      <c r="R639" s="631"/>
      <c r="S639" s="163"/>
      <c r="T639" s="163"/>
    </row>
    <row r="640" spans="1:20" ht="16.5" customHeight="1">
      <c r="A640" s="233"/>
      <c r="B640" s="405"/>
      <c r="C640" s="159">
        <v>20</v>
      </c>
      <c r="D640" s="159">
        <v>4.1500000000000004</v>
      </c>
      <c r="E640" s="159" t="s">
        <v>21</v>
      </c>
      <c r="F640" s="159"/>
      <c r="G640" s="159" t="s">
        <v>356</v>
      </c>
      <c r="H640" s="159"/>
      <c r="I640" s="159"/>
      <c r="J640" s="159"/>
      <c r="K640" s="411"/>
      <c r="L640" s="202"/>
      <c r="M640" s="297"/>
      <c r="N640" s="297"/>
      <c r="O640" s="297"/>
      <c r="P640" s="297"/>
      <c r="Q640" s="297"/>
      <c r="R640" s="298"/>
      <c r="S640" s="178"/>
      <c r="T640" s="178"/>
    </row>
    <row r="641" spans="1:20" ht="16.5" customHeight="1">
      <c r="A641" s="233"/>
      <c r="B641" s="405"/>
      <c r="C641" s="163">
        <v>21</v>
      </c>
      <c r="D641" s="163" t="s">
        <v>358</v>
      </c>
      <c r="E641" s="163"/>
      <c r="F641" s="163" t="s">
        <v>21</v>
      </c>
      <c r="G641" s="155" t="s">
        <v>359</v>
      </c>
      <c r="H641" s="163" t="s">
        <v>60</v>
      </c>
      <c r="I641" s="163">
        <v>118.99</v>
      </c>
      <c r="J641" s="206"/>
      <c r="K641" s="413"/>
      <c r="L641" s="202"/>
      <c r="M641" s="297"/>
      <c r="N641" s="297"/>
      <c r="O641" s="297"/>
      <c r="P641" s="297"/>
      <c r="Q641" s="297"/>
      <c r="R641" s="298"/>
      <c r="S641" s="178"/>
      <c r="T641" s="178"/>
    </row>
    <row r="642" spans="1:20" ht="16.5" customHeight="1">
      <c r="A642" s="233"/>
      <c r="B642" s="405"/>
      <c r="C642" s="629" t="s">
        <v>41</v>
      </c>
      <c r="D642" s="630"/>
      <c r="E642" s="630"/>
      <c r="F642" s="630"/>
      <c r="G642" s="630"/>
      <c r="H642" s="631"/>
      <c r="I642" s="163"/>
      <c r="J642" s="163"/>
      <c r="K642" s="414"/>
      <c r="L642" s="202"/>
      <c r="M642" s="297"/>
      <c r="N642" s="297"/>
      <c r="O642" s="297"/>
      <c r="P642" s="297"/>
      <c r="Q642" s="297"/>
      <c r="R642" s="298"/>
      <c r="S642" s="178"/>
      <c r="T642" s="178"/>
    </row>
    <row r="643" spans="1:20" ht="16.5" customHeight="1">
      <c r="A643" s="233"/>
      <c r="B643" s="405"/>
      <c r="C643" s="159">
        <v>22</v>
      </c>
      <c r="D643" s="159">
        <v>4.16</v>
      </c>
      <c r="E643" s="159" t="s">
        <v>21</v>
      </c>
      <c r="F643" s="159"/>
      <c r="G643" s="159" t="s">
        <v>361</v>
      </c>
      <c r="H643" s="159"/>
      <c r="I643" s="159"/>
      <c r="J643" s="159"/>
      <c r="K643" s="411"/>
      <c r="L643" s="202"/>
      <c r="M643" s="297"/>
      <c r="N643" s="297"/>
      <c r="O643" s="297"/>
      <c r="P643" s="297"/>
      <c r="Q643" s="297"/>
      <c r="R643" s="298"/>
      <c r="S643" s="178"/>
      <c r="T643" s="178"/>
    </row>
    <row r="644" spans="1:20" ht="16.5" customHeight="1">
      <c r="A644" s="233"/>
      <c r="B644" s="405"/>
      <c r="C644" s="163">
        <v>23</v>
      </c>
      <c r="D644" s="163" t="s">
        <v>364</v>
      </c>
      <c r="E644" s="163"/>
      <c r="F644" s="163" t="s">
        <v>21</v>
      </c>
      <c r="G644" s="155" t="s">
        <v>365</v>
      </c>
      <c r="H644" s="163" t="s">
        <v>32</v>
      </c>
      <c r="I644" s="163">
        <v>5</v>
      </c>
      <c r="J644" s="206"/>
      <c r="K644" s="413"/>
      <c r="L644" s="202"/>
      <c r="M644" s="297"/>
      <c r="N644" s="297"/>
      <c r="O644" s="297"/>
      <c r="P644" s="297"/>
      <c r="Q644" s="297"/>
      <c r="R644" s="298"/>
      <c r="S644" s="178"/>
      <c r="T644" s="178"/>
    </row>
    <row r="645" spans="1:20" ht="16.5" customHeight="1">
      <c r="A645" s="233"/>
      <c r="B645" s="405"/>
      <c r="C645" s="629" t="s">
        <v>41</v>
      </c>
      <c r="D645" s="630"/>
      <c r="E645" s="630"/>
      <c r="F645" s="630"/>
      <c r="G645" s="630"/>
      <c r="H645" s="631"/>
      <c r="I645" s="163"/>
      <c r="J645" s="163"/>
      <c r="K645" s="414"/>
      <c r="L645" s="202"/>
      <c r="M645" s="297"/>
      <c r="N645" s="297"/>
      <c r="O645" s="297"/>
      <c r="P645" s="297"/>
      <c r="Q645" s="297"/>
      <c r="R645" s="298"/>
      <c r="S645" s="178"/>
      <c r="T645" s="178"/>
    </row>
    <row r="646" spans="1:20" ht="16.5" customHeight="1">
      <c r="A646" s="233"/>
      <c r="B646" s="405"/>
      <c r="C646" s="159">
        <v>24</v>
      </c>
      <c r="D646" s="159">
        <v>4.1900000000000004</v>
      </c>
      <c r="E646" s="159" t="s">
        <v>21</v>
      </c>
      <c r="F646" s="159"/>
      <c r="G646" s="159" t="s">
        <v>132</v>
      </c>
      <c r="H646" s="159"/>
      <c r="I646" s="159"/>
      <c r="J646" s="159"/>
      <c r="K646" s="411"/>
      <c r="L646" s="202"/>
      <c r="M646" s="297"/>
      <c r="N646" s="297"/>
      <c r="O646" s="297"/>
      <c r="P646" s="297"/>
      <c r="Q646" s="297"/>
      <c r="R646" s="298"/>
      <c r="S646" s="178"/>
      <c r="T646" s="178"/>
    </row>
    <row r="647" spans="1:20" ht="16.5" customHeight="1">
      <c r="A647" s="233"/>
      <c r="B647" s="405"/>
      <c r="C647" s="163">
        <v>25</v>
      </c>
      <c r="D647" s="163" t="s">
        <v>368</v>
      </c>
      <c r="E647" s="163"/>
      <c r="F647" s="163" t="s">
        <v>21</v>
      </c>
      <c r="G647" s="155" t="s">
        <v>369</v>
      </c>
      <c r="H647" s="163" t="s">
        <v>32</v>
      </c>
      <c r="I647" s="163">
        <v>2</v>
      </c>
      <c r="J647" s="206"/>
      <c r="K647" s="413"/>
      <c r="L647" s="202"/>
      <c r="M647" s="297"/>
      <c r="N647" s="297"/>
      <c r="O647" s="297"/>
      <c r="P647" s="297"/>
      <c r="Q647" s="297"/>
      <c r="R647" s="298"/>
      <c r="S647" s="178"/>
      <c r="T647" s="178"/>
    </row>
    <row r="648" spans="1:20" ht="16.5" customHeight="1">
      <c r="A648" s="233"/>
      <c r="B648" s="405"/>
      <c r="C648" s="163">
        <v>26</v>
      </c>
      <c r="D648" s="163" t="s">
        <v>370</v>
      </c>
      <c r="E648" s="163"/>
      <c r="F648" s="163" t="s">
        <v>21</v>
      </c>
      <c r="G648" s="155" t="s">
        <v>371</v>
      </c>
      <c r="H648" s="163" t="s">
        <v>32</v>
      </c>
      <c r="I648" s="163">
        <v>2</v>
      </c>
      <c r="J648" s="206"/>
      <c r="K648" s="413"/>
      <c r="L648" s="202"/>
      <c r="M648" s="297"/>
      <c r="N648" s="297"/>
      <c r="O648" s="297"/>
      <c r="P648" s="297"/>
      <c r="Q648" s="297"/>
      <c r="R648" s="298"/>
      <c r="S648" s="178"/>
      <c r="T648" s="178"/>
    </row>
    <row r="649" spans="1:20" ht="16.5" customHeight="1">
      <c r="A649" s="233"/>
      <c r="B649" s="405"/>
      <c r="C649" s="629" t="s">
        <v>41</v>
      </c>
      <c r="D649" s="630"/>
      <c r="E649" s="630"/>
      <c r="F649" s="630"/>
      <c r="G649" s="630"/>
      <c r="H649" s="631"/>
      <c r="I649" s="163"/>
      <c r="J649" s="163"/>
      <c r="K649" s="414"/>
      <c r="L649" s="202"/>
      <c r="M649" s="297"/>
      <c r="N649" s="297"/>
      <c r="O649" s="297"/>
      <c r="P649" s="297"/>
      <c r="Q649" s="297"/>
      <c r="R649" s="298"/>
      <c r="S649" s="178"/>
      <c r="T649" s="178"/>
    </row>
    <row r="650" spans="1:20" ht="16.5" customHeight="1">
      <c r="A650" s="233"/>
      <c r="B650" s="405"/>
      <c r="C650" s="418">
        <v>27</v>
      </c>
      <c r="D650" s="207">
        <v>8</v>
      </c>
      <c r="E650" s="207" t="s">
        <v>21</v>
      </c>
      <c r="F650" s="207"/>
      <c r="G650" s="207" t="s">
        <v>29</v>
      </c>
      <c r="H650" s="207"/>
      <c r="I650" s="207"/>
      <c r="J650" s="207"/>
      <c r="K650" s="419"/>
      <c r="L650" s="202"/>
      <c r="M650" s="259">
        <v>21</v>
      </c>
      <c r="N650" s="207">
        <v>20</v>
      </c>
      <c r="O650" s="207" t="s">
        <v>21</v>
      </c>
      <c r="P650" s="207"/>
      <c r="Q650" s="207" t="s">
        <v>29</v>
      </c>
      <c r="R650" s="207"/>
      <c r="S650" s="207"/>
      <c r="T650" s="207"/>
    </row>
    <row r="651" spans="1:20" ht="16.5" customHeight="1">
      <c r="A651" s="233"/>
      <c r="B651" s="405"/>
      <c r="C651" s="163">
        <v>28</v>
      </c>
      <c r="D651" s="412" t="s">
        <v>427</v>
      </c>
      <c r="E651" s="412"/>
      <c r="F651" s="412" t="s">
        <v>21</v>
      </c>
      <c r="G651" s="412" t="s">
        <v>428</v>
      </c>
      <c r="H651" s="412" t="s">
        <v>32</v>
      </c>
      <c r="I651" s="412">
        <v>2</v>
      </c>
      <c r="J651" s="460"/>
      <c r="K651" s="461"/>
      <c r="L651" s="202"/>
      <c r="M651" s="163">
        <v>22</v>
      </c>
      <c r="N651" s="178">
        <v>20.52</v>
      </c>
      <c r="O651" s="178"/>
      <c r="P651" s="178" t="s">
        <v>21</v>
      </c>
      <c r="Q651" s="178" t="s">
        <v>458</v>
      </c>
      <c r="R651" s="178" t="s">
        <v>146</v>
      </c>
      <c r="S651" s="178">
        <v>2</v>
      </c>
      <c r="T651" s="306">
        <v>225630</v>
      </c>
    </row>
    <row r="652" spans="1:20" ht="66" customHeight="1">
      <c r="A652" s="233"/>
      <c r="B652" s="405"/>
      <c r="C652" s="163">
        <v>29</v>
      </c>
      <c r="D652" s="183" t="s">
        <v>429</v>
      </c>
      <c r="E652" s="163"/>
      <c r="F652" s="163" t="s">
        <v>21</v>
      </c>
      <c r="G652" s="155" t="s">
        <v>430</v>
      </c>
      <c r="H652" s="163" t="s">
        <v>32</v>
      </c>
      <c r="I652" s="164">
        <v>1</v>
      </c>
      <c r="J652" s="167"/>
      <c r="K652" s="461"/>
      <c r="L652" s="202"/>
      <c r="M652" s="163">
        <v>23</v>
      </c>
      <c r="N652" s="183">
        <v>20.53</v>
      </c>
      <c r="O652" s="163"/>
      <c r="P652" s="163" t="s">
        <v>21</v>
      </c>
      <c r="Q652" s="155" t="s">
        <v>465</v>
      </c>
      <c r="R652" s="163" t="s">
        <v>146</v>
      </c>
      <c r="S652" s="164">
        <v>1</v>
      </c>
      <c r="T652" s="167">
        <v>339476</v>
      </c>
    </row>
    <row r="653" spans="1:20" ht="27" customHeight="1">
      <c r="A653" s="233"/>
      <c r="B653" s="405"/>
      <c r="C653" s="163">
        <v>30</v>
      </c>
      <c r="D653" s="183" t="s">
        <v>431</v>
      </c>
      <c r="E653" s="163"/>
      <c r="F653" s="163" t="s">
        <v>21</v>
      </c>
      <c r="G653" s="155" t="s">
        <v>432</v>
      </c>
      <c r="H653" s="163" t="s">
        <v>32</v>
      </c>
      <c r="I653" s="164">
        <v>1</v>
      </c>
      <c r="J653" s="167"/>
      <c r="K653" s="461"/>
      <c r="L653" s="202"/>
      <c r="M653" s="163">
        <v>24</v>
      </c>
      <c r="N653" s="183">
        <v>20.54</v>
      </c>
      <c r="O653" s="163"/>
      <c r="P653" s="163" t="s">
        <v>21</v>
      </c>
      <c r="Q653" s="155" t="s">
        <v>432</v>
      </c>
      <c r="R653" s="163" t="s">
        <v>146</v>
      </c>
      <c r="S653" s="164">
        <v>1</v>
      </c>
      <c r="T653" s="167">
        <v>374334</v>
      </c>
    </row>
    <row r="654" spans="1:20" ht="16.5" customHeight="1" thickBot="1">
      <c r="A654" s="233"/>
      <c r="B654" s="405"/>
      <c r="C654" s="629" t="s">
        <v>41</v>
      </c>
      <c r="D654" s="630"/>
      <c r="E654" s="630"/>
      <c r="F654" s="630"/>
      <c r="G654" s="630"/>
      <c r="H654" s="631"/>
      <c r="I654" s="163"/>
      <c r="J654" s="163"/>
      <c r="K654" s="414"/>
      <c r="L654" s="202"/>
      <c r="M654" s="629" t="s">
        <v>41</v>
      </c>
      <c r="N654" s="630"/>
      <c r="O654" s="630"/>
      <c r="P654" s="630"/>
      <c r="Q654" s="630"/>
      <c r="R654" s="631"/>
      <c r="S654" s="163"/>
      <c r="T654" s="163"/>
    </row>
    <row r="655" spans="1:20" ht="16.5" customHeight="1" thickBot="1">
      <c r="A655" s="233"/>
      <c r="B655" s="405"/>
      <c r="C655" s="632" t="s">
        <v>42</v>
      </c>
      <c r="D655" s="712"/>
      <c r="E655" s="712"/>
      <c r="F655" s="712"/>
      <c r="G655" s="712"/>
      <c r="H655" s="712"/>
      <c r="I655" s="712"/>
      <c r="J655" s="634"/>
      <c r="K655" s="415"/>
      <c r="L655" s="202"/>
      <c r="M655" s="632" t="s">
        <v>42</v>
      </c>
      <c r="N655" s="633"/>
      <c r="O655" s="633"/>
      <c r="P655" s="633"/>
      <c r="Q655" s="633"/>
      <c r="R655" s="633"/>
      <c r="S655" s="633"/>
      <c r="T655" s="634"/>
    </row>
    <row r="656" spans="1:20" ht="16.5" customHeight="1">
      <c r="A656" s="233"/>
      <c r="B656" s="405"/>
      <c r="C656" s="454"/>
      <c r="D656" s="454"/>
      <c r="E656" s="454"/>
      <c r="F656" s="454"/>
      <c r="G656" s="454"/>
      <c r="H656" s="454"/>
      <c r="I656" s="454"/>
      <c r="J656" s="454"/>
      <c r="K656" s="455"/>
      <c r="L656" s="202"/>
      <c r="M656" s="299"/>
      <c r="N656" s="299"/>
      <c r="O656" s="299"/>
      <c r="P656" s="299"/>
      <c r="Q656" s="299"/>
      <c r="R656" s="299"/>
      <c r="S656" s="299"/>
      <c r="T656" s="299"/>
    </row>
    <row r="657" spans="1:20" ht="16.5" customHeight="1" thickBot="1">
      <c r="A657" s="233"/>
      <c r="B657" s="405"/>
      <c r="C657" s="714" t="s">
        <v>203</v>
      </c>
      <c r="D657" s="689"/>
      <c r="E657" s="689"/>
      <c r="F657" s="689"/>
      <c r="G657" s="689"/>
      <c r="H657" s="689"/>
      <c r="I657" s="689"/>
      <c r="J657" s="689"/>
      <c r="K657" s="715"/>
      <c r="L657" s="202"/>
      <c r="M657" s="644" t="s">
        <v>203</v>
      </c>
      <c r="N657" s="645"/>
      <c r="O657" s="645"/>
      <c r="P657" s="645"/>
      <c r="Q657" s="645"/>
      <c r="R657" s="645"/>
      <c r="S657" s="645"/>
      <c r="T657" s="646"/>
    </row>
    <row r="658" spans="1:20" ht="16.5" customHeight="1">
      <c r="A658" s="233"/>
      <c r="B658" s="405"/>
      <c r="C658" s="641" t="s">
        <v>11</v>
      </c>
      <c r="D658" s="707" t="s">
        <v>12</v>
      </c>
      <c r="E658" s="717" t="s">
        <v>13</v>
      </c>
      <c r="F658" s="718"/>
      <c r="G658" s="641" t="s">
        <v>14</v>
      </c>
      <c r="H658" s="707" t="s">
        <v>15</v>
      </c>
      <c r="I658" s="707" t="s">
        <v>16</v>
      </c>
      <c r="J658" s="709" t="s">
        <v>17</v>
      </c>
      <c r="K658" s="710" t="s">
        <v>18</v>
      </c>
      <c r="L658" s="202"/>
      <c r="M658" s="641" t="s">
        <v>11</v>
      </c>
      <c r="N658" s="635" t="s">
        <v>12</v>
      </c>
      <c r="O658" s="637" t="s">
        <v>13</v>
      </c>
      <c r="P658" s="638"/>
      <c r="Q658" s="641" t="s">
        <v>14</v>
      </c>
      <c r="R658" s="635" t="s">
        <v>15</v>
      </c>
      <c r="S658" s="635" t="s">
        <v>16</v>
      </c>
      <c r="T658" s="643" t="s">
        <v>17</v>
      </c>
    </row>
    <row r="659" spans="1:20" ht="16.5" customHeight="1">
      <c r="A659" s="233"/>
      <c r="B659" s="405"/>
      <c r="C659" s="716"/>
      <c r="D659" s="708"/>
      <c r="E659" s="154" t="s">
        <v>19</v>
      </c>
      <c r="F659" s="154" t="s">
        <v>20</v>
      </c>
      <c r="G659" s="716"/>
      <c r="H659" s="708"/>
      <c r="I659" s="708"/>
      <c r="J659" s="708"/>
      <c r="K659" s="711"/>
      <c r="L659" s="202"/>
      <c r="M659" s="642"/>
      <c r="N659" s="636"/>
      <c r="O659" s="154" t="s">
        <v>19</v>
      </c>
      <c r="P659" s="154" t="s">
        <v>20</v>
      </c>
      <c r="Q659" s="642"/>
      <c r="R659" s="636"/>
      <c r="S659" s="636"/>
      <c r="T659" s="636"/>
    </row>
    <row r="660" spans="1:20" ht="16.5" customHeight="1">
      <c r="A660" s="233"/>
      <c r="B660" s="405"/>
      <c r="C660" s="320">
        <v>1</v>
      </c>
      <c r="D660" s="159">
        <v>3</v>
      </c>
      <c r="E660" s="159" t="s">
        <v>21</v>
      </c>
      <c r="F660" s="159"/>
      <c r="G660" s="159" t="s">
        <v>150</v>
      </c>
      <c r="H660" s="159"/>
      <c r="I660" s="159"/>
      <c r="J660" s="159"/>
      <c r="K660" s="411"/>
      <c r="L660" s="202"/>
      <c r="M660" s="320">
        <v>1</v>
      </c>
      <c r="N660" s="159">
        <v>3</v>
      </c>
      <c r="O660" s="159" t="s">
        <v>21</v>
      </c>
      <c r="P660" s="159"/>
      <c r="Q660" s="159" t="s">
        <v>150</v>
      </c>
      <c r="R660" s="159"/>
      <c r="S660" s="159"/>
      <c r="T660" s="159"/>
    </row>
    <row r="661" spans="1:20" ht="16.5" customHeight="1">
      <c r="A661" s="233"/>
      <c r="B661" s="405"/>
      <c r="C661" s="431">
        <v>2</v>
      </c>
      <c r="D661" s="163" t="s">
        <v>374</v>
      </c>
      <c r="E661" s="163"/>
      <c r="F661" s="163" t="s">
        <v>21</v>
      </c>
      <c r="G661" s="155" t="s">
        <v>375</v>
      </c>
      <c r="H661" s="163" t="s">
        <v>60</v>
      </c>
      <c r="I661" s="163">
        <v>118.99</v>
      </c>
      <c r="J661" s="206"/>
      <c r="K661" s="413"/>
      <c r="L661" s="202"/>
      <c r="M661" s="275">
        <v>2</v>
      </c>
      <c r="N661" s="163" t="s">
        <v>374</v>
      </c>
      <c r="O661" s="163"/>
      <c r="P661" s="163" t="s">
        <v>21</v>
      </c>
      <c r="Q661" s="155" t="s">
        <v>375</v>
      </c>
      <c r="R661" s="163" t="s">
        <v>60</v>
      </c>
      <c r="S661" s="163">
        <v>118.99</v>
      </c>
      <c r="T661" s="206">
        <v>2557046</v>
      </c>
    </row>
    <row r="662" spans="1:20" ht="16.5" customHeight="1">
      <c r="A662" s="233"/>
      <c r="B662" s="405"/>
      <c r="C662" s="320">
        <v>3</v>
      </c>
      <c r="D662" s="159" t="s">
        <v>376</v>
      </c>
      <c r="E662" s="159" t="s">
        <v>21</v>
      </c>
      <c r="F662" s="159"/>
      <c r="G662" s="159" t="s">
        <v>363</v>
      </c>
      <c r="H662" s="159"/>
      <c r="I662" s="159"/>
      <c r="J662" s="214"/>
      <c r="K662" s="411"/>
      <c r="L662" s="202"/>
      <c r="M662" s="320">
        <v>3</v>
      </c>
      <c r="N662" s="159" t="s">
        <v>376</v>
      </c>
      <c r="O662" s="159" t="s">
        <v>21</v>
      </c>
      <c r="P662" s="159"/>
      <c r="Q662" s="159" t="s">
        <v>363</v>
      </c>
      <c r="R662" s="159"/>
      <c r="S662" s="159"/>
      <c r="T662" s="214"/>
    </row>
    <row r="663" spans="1:20" ht="16.5" customHeight="1">
      <c r="A663" s="233"/>
      <c r="B663" s="405"/>
      <c r="C663" s="431">
        <v>4</v>
      </c>
      <c r="D663" s="163" t="s">
        <v>377</v>
      </c>
      <c r="E663" s="163"/>
      <c r="F663" s="163" t="s">
        <v>21</v>
      </c>
      <c r="G663" s="155" t="s">
        <v>378</v>
      </c>
      <c r="H663" s="163" t="s">
        <v>32</v>
      </c>
      <c r="I663" s="163">
        <v>5</v>
      </c>
      <c r="J663" s="206"/>
      <c r="K663" s="413"/>
      <c r="L663" s="202"/>
      <c r="M663" s="275">
        <v>4</v>
      </c>
      <c r="N663" s="163" t="s">
        <v>377</v>
      </c>
      <c r="O663" s="163"/>
      <c r="P663" s="163" t="s">
        <v>21</v>
      </c>
      <c r="Q663" s="155" t="s">
        <v>378</v>
      </c>
      <c r="R663" s="163" t="s">
        <v>32</v>
      </c>
      <c r="S663" s="163">
        <v>5</v>
      </c>
      <c r="T663" s="206">
        <v>5950000</v>
      </c>
    </row>
    <row r="664" spans="1:20" ht="16.5" customHeight="1" thickBot="1">
      <c r="A664" s="233"/>
      <c r="B664" s="405"/>
      <c r="C664" s="421" t="s">
        <v>41</v>
      </c>
      <c r="D664" s="422"/>
      <c r="E664" s="422"/>
      <c r="F664" s="422"/>
      <c r="G664" s="423"/>
      <c r="H664" s="423"/>
      <c r="I664" s="205"/>
      <c r="J664" s="425"/>
      <c r="K664" s="426"/>
      <c r="L664" s="202"/>
      <c r="M664" s="262" t="s">
        <v>41</v>
      </c>
      <c r="N664" s="264"/>
      <c r="O664" s="264"/>
      <c r="P664" s="264"/>
      <c r="Q664" s="168"/>
      <c r="R664" s="168"/>
      <c r="S664" s="205"/>
      <c r="T664" s="170"/>
    </row>
    <row r="665" spans="1:20" ht="16.5" customHeight="1" thickBot="1">
      <c r="A665" s="233"/>
      <c r="B665" s="405"/>
      <c r="C665" s="632" t="s">
        <v>52</v>
      </c>
      <c r="D665" s="712"/>
      <c r="E665" s="712"/>
      <c r="F665" s="712"/>
      <c r="G665" s="712"/>
      <c r="H665" s="712"/>
      <c r="I665" s="712"/>
      <c r="J665" s="634"/>
      <c r="K665" s="415"/>
      <c r="L665" s="202"/>
      <c r="M665" s="632" t="s">
        <v>52</v>
      </c>
      <c r="N665" s="633"/>
      <c r="O665" s="633"/>
      <c r="P665" s="633"/>
      <c r="Q665" s="633"/>
      <c r="R665" s="633"/>
      <c r="S665" s="633"/>
      <c r="T665" s="634"/>
    </row>
    <row r="666" spans="1:20" ht="16.5" customHeight="1">
      <c r="A666" s="233"/>
      <c r="B666" s="405"/>
      <c r="C666" s="464"/>
      <c r="D666" s="464"/>
      <c r="E666" s="464"/>
      <c r="F666" s="464"/>
      <c r="G666" s="464"/>
      <c r="H666" s="464"/>
      <c r="I666" s="464"/>
      <c r="J666" s="464"/>
      <c r="K666" s="417"/>
      <c r="L666" s="202"/>
      <c r="M666" s="312"/>
      <c r="N666" s="312"/>
      <c r="O666" s="312"/>
      <c r="P666" s="312"/>
      <c r="Q666" s="312"/>
      <c r="R666" s="312"/>
      <c r="S666" s="312"/>
      <c r="T666" s="312"/>
    </row>
    <row r="667" spans="1:20" ht="16.5" customHeight="1" thickBot="1">
      <c r="A667" s="233"/>
      <c r="B667" s="405"/>
      <c r="C667" s="464"/>
      <c r="D667" s="464"/>
      <c r="E667" s="464"/>
      <c r="F667" s="464"/>
      <c r="G667" s="464"/>
      <c r="H667" s="464"/>
      <c r="I667" s="464"/>
      <c r="J667" s="464"/>
      <c r="K667" s="417"/>
      <c r="L667" s="202"/>
      <c r="M667" s="312"/>
      <c r="N667" s="312"/>
      <c r="O667" s="312"/>
      <c r="P667" s="312"/>
      <c r="Q667" s="312"/>
      <c r="R667" s="312"/>
      <c r="S667" s="312"/>
      <c r="T667" s="312"/>
    </row>
    <row r="668" spans="1:20" ht="45.75" customHeight="1" thickBot="1">
      <c r="A668" s="233"/>
      <c r="B668" s="478">
        <v>12</v>
      </c>
      <c r="C668" s="680" t="s">
        <v>466</v>
      </c>
      <c r="D668" s="712"/>
      <c r="E668" s="712"/>
      <c r="F668" s="712"/>
      <c r="G668" s="712"/>
      <c r="H668" s="712"/>
      <c r="I668" s="712"/>
      <c r="J668" s="712"/>
      <c r="K668" s="713"/>
      <c r="L668" s="202"/>
      <c r="M668" s="680" t="s">
        <v>466</v>
      </c>
      <c r="N668" s="633"/>
      <c r="O668" s="633"/>
      <c r="P668" s="633"/>
      <c r="Q668" s="633"/>
      <c r="R668" s="633"/>
      <c r="S668" s="633"/>
      <c r="T668" s="633"/>
    </row>
    <row r="669" spans="1:20" ht="18" customHeight="1" thickBot="1">
      <c r="A669" s="233"/>
      <c r="B669" s="479"/>
      <c r="C669" s="714" t="s">
        <v>10</v>
      </c>
      <c r="D669" s="689"/>
      <c r="E669" s="689"/>
      <c r="F669" s="689"/>
      <c r="G669" s="689"/>
      <c r="H669" s="689"/>
      <c r="I669" s="689"/>
      <c r="J669" s="689"/>
      <c r="K669" s="715"/>
      <c r="L669" s="202"/>
      <c r="M669" s="644" t="s">
        <v>10</v>
      </c>
      <c r="N669" s="645"/>
      <c r="O669" s="645"/>
      <c r="P669" s="645"/>
      <c r="Q669" s="645"/>
      <c r="R669" s="645"/>
      <c r="S669" s="645"/>
      <c r="T669" s="646"/>
    </row>
    <row r="670" spans="1:20" ht="18" customHeight="1">
      <c r="A670" s="233"/>
      <c r="B670" s="479"/>
      <c r="C670" s="641" t="s">
        <v>11</v>
      </c>
      <c r="D670" s="707" t="s">
        <v>12</v>
      </c>
      <c r="E670" s="717" t="s">
        <v>13</v>
      </c>
      <c r="F670" s="718"/>
      <c r="G670" s="641" t="s">
        <v>14</v>
      </c>
      <c r="H670" s="707" t="s">
        <v>15</v>
      </c>
      <c r="I670" s="707" t="s">
        <v>16</v>
      </c>
      <c r="J670" s="709" t="s">
        <v>17</v>
      </c>
      <c r="K670" s="710" t="s">
        <v>18</v>
      </c>
      <c r="L670" s="202"/>
      <c r="M670" s="641" t="s">
        <v>11</v>
      </c>
      <c r="N670" s="635" t="s">
        <v>12</v>
      </c>
      <c r="O670" s="637" t="s">
        <v>13</v>
      </c>
      <c r="P670" s="638"/>
      <c r="Q670" s="641" t="s">
        <v>14</v>
      </c>
      <c r="R670" s="635" t="s">
        <v>15</v>
      </c>
      <c r="S670" s="635" t="s">
        <v>16</v>
      </c>
      <c r="T670" s="643" t="s">
        <v>17</v>
      </c>
    </row>
    <row r="671" spans="1:20" ht="16.5" customHeight="1">
      <c r="A671" s="233"/>
      <c r="B671" s="479"/>
      <c r="C671" s="716"/>
      <c r="D671" s="708"/>
      <c r="E671" s="154" t="s">
        <v>19</v>
      </c>
      <c r="F671" s="154" t="s">
        <v>20</v>
      </c>
      <c r="G671" s="716"/>
      <c r="H671" s="708"/>
      <c r="I671" s="708"/>
      <c r="J671" s="708"/>
      <c r="K671" s="711"/>
      <c r="L671" s="202"/>
      <c r="M671" s="642"/>
      <c r="N671" s="636"/>
      <c r="O671" s="154" t="s">
        <v>19</v>
      </c>
      <c r="P671" s="154" t="s">
        <v>20</v>
      </c>
      <c r="Q671" s="642"/>
      <c r="R671" s="636"/>
      <c r="S671" s="636"/>
      <c r="T671" s="636"/>
    </row>
    <row r="672" spans="1:20" ht="16.5" customHeight="1">
      <c r="A672" s="233"/>
      <c r="B672" s="479"/>
      <c r="C672" s="159">
        <v>1</v>
      </c>
      <c r="D672" s="159">
        <v>1</v>
      </c>
      <c r="E672" s="159" t="s">
        <v>21</v>
      </c>
      <c r="F672" s="159"/>
      <c r="G672" s="159" t="s">
        <v>54</v>
      </c>
      <c r="H672" s="159"/>
      <c r="I672" s="159"/>
      <c r="J672" s="159"/>
      <c r="K672" s="411"/>
      <c r="L672" s="202"/>
      <c r="M672" s="159">
        <v>1</v>
      </c>
      <c r="N672" s="159" t="s">
        <v>55</v>
      </c>
      <c r="O672" s="159" t="s">
        <v>21</v>
      </c>
      <c r="P672" s="159"/>
      <c r="Q672" s="159" t="s">
        <v>56</v>
      </c>
      <c r="R672" s="159"/>
      <c r="S672" s="159"/>
      <c r="T672" s="159"/>
    </row>
    <row r="673" spans="1:20" ht="16.5" customHeight="1">
      <c r="A673" s="233"/>
      <c r="B673" s="479"/>
      <c r="C673" s="341">
        <v>2</v>
      </c>
      <c r="D673" s="342">
        <v>1.1000000000000001</v>
      </c>
      <c r="E673" s="342"/>
      <c r="F673" s="342"/>
      <c r="G673" s="343" t="s">
        <v>57</v>
      </c>
      <c r="H673" s="342"/>
      <c r="I673" s="342"/>
      <c r="J673" s="342"/>
      <c r="K673" s="480"/>
      <c r="L673" s="202"/>
      <c r="M673" s="207"/>
      <c r="N673" s="159"/>
      <c r="O673" s="159"/>
      <c r="P673" s="159"/>
      <c r="Q673" s="159"/>
      <c r="R673" s="159"/>
      <c r="S673" s="159"/>
      <c r="T673" s="159"/>
    </row>
    <row r="674" spans="1:20" ht="24.75" customHeight="1">
      <c r="A674" s="233"/>
      <c r="B674" s="479"/>
      <c r="C674" s="412">
        <v>3</v>
      </c>
      <c r="D674" s="163" t="s">
        <v>62</v>
      </c>
      <c r="E674" s="163"/>
      <c r="F674" s="163" t="s">
        <v>21</v>
      </c>
      <c r="G674" s="155" t="s">
        <v>63</v>
      </c>
      <c r="H674" s="163" t="s">
        <v>25</v>
      </c>
      <c r="I674" s="163">
        <v>3075</v>
      </c>
      <c r="J674" s="206"/>
      <c r="K674" s="413"/>
      <c r="L674" s="202"/>
      <c r="M674" s="178">
        <v>2</v>
      </c>
      <c r="N674" s="163" t="s">
        <v>64</v>
      </c>
      <c r="O674" s="163"/>
      <c r="P674" s="163" t="s">
        <v>21</v>
      </c>
      <c r="Q674" s="155" t="s">
        <v>63</v>
      </c>
      <c r="R674" s="163" t="s">
        <v>25</v>
      </c>
      <c r="S674" s="163">
        <v>3075</v>
      </c>
      <c r="T674" s="206">
        <v>2827</v>
      </c>
    </row>
    <row r="675" spans="1:20" ht="16.5" customHeight="1">
      <c r="A675" s="233"/>
      <c r="B675" s="479"/>
      <c r="C675" s="629" t="s">
        <v>41</v>
      </c>
      <c r="D675" s="630"/>
      <c r="E675" s="630"/>
      <c r="F675" s="630"/>
      <c r="G675" s="630"/>
      <c r="H675" s="631"/>
      <c r="I675" s="161"/>
      <c r="J675" s="162"/>
      <c r="K675" s="414"/>
      <c r="L675" s="202"/>
      <c r="M675" s="629" t="s">
        <v>41</v>
      </c>
      <c r="N675" s="630"/>
      <c r="O675" s="630"/>
      <c r="P675" s="630"/>
      <c r="Q675" s="630"/>
      <c r="R675" s="631"/>
      <c r="S675" s="161"/>
      <c r="T675" s="162"/>
    </row>
    <row r="676" spans="1:20" ht="16.5" customHeight="1">
      <c r="A676" s="233"/>
      <c r="B676" s="479"/>
      <c r="C676" s="159">
        <v>4</v>
      </c>
      <c r="D676" s="249">
        <v>2.1</v>
      </c>
      <c r="E676" s="159" t="s">
        <v>21</v>
      </c>
      <c r="F676" s="159"/>
      <c r="G676" s="159" t="s">
        <v>65</v>
      </c>
      <c r="H676" s="159"/>
      <c r="I676" s="159"/>
      <c r="J676" s="159"/>
      <c r="K676" s="411"/>
      <c r="L676" s="202"/>
      <c r="M676" s="159">
        <v>3</v>
      </c>
      <c r="N676" s="249">
        <v>3</v>
      </c>
      <c r="O676" s="159" t="s">
        <v>21</v>
      </c>
      <c r="P676" s="159"/>
      <c r="Q676" s="159" t="s">
        <v>381</v>
      </c>
      <c r="R676" s="159"/>
      <c r="S676" s="159"/>
      <c r="T676" s="159"/>
    </row>
    <row r="677" spans="1:20" ht="16.5" customHeight="1">
      <c r="A677" s="233"/>
      <c r="B677" s="479"/>
      <c r="C677" s="429">
        <v>5</v>
      </c>
      <c r="D677" s="270" t="s">
        <v>68</v>
      </c>
      <c r="E677" s="270"/>
      <c r="F677" s="270"/>
      <c r="G677" s="271" t="s">
        <v>69</v>
      </c>
      <c r="H677" s="270"/>
      <c r="I677" s="270"/>
      <c r="J677" s="270"/>
      <c r="K677" s="430"/>
      <c r="L677" s="202"/>
      <c r="M677" s="269">
        <v>4</v>
      </c>
      <c r="N677" s="270"/>
      <c r="O677" s="270"/>
      <c r="P677" s="270"/>
      <c r="Q677" s="271" t="s">
        <v>467</v>
      </c>
      <c r="R677" s="270"/>
      <c r="S677" s="270"/>
      <c r="T677" s="270"/>
    </row>
    <row r="678" spans="1:20" ht="16.5" customHeight="1">
      <c r="A678" s="233"/>
      <c r="B678" s="479"/>
      <c r="C678" s="431">
        <v>6</v>
      </c>
      <c r="D678" s="280" t="s">
        <v>468</v>
      </c>
      <c r="E678" s="412"/>
      <c r="F678" s="412" t="s">
        <v>21</v>
      </c>
      <c r="G678" s="155" t="s">
        <v>469</v>
      </c>
      <c r="H678" s="163" t="s">
        <v>73</v>
      </c>
      <c r="I678" s="209">
        <v>913.89</v>
      </c>
      <c r="J678" s="157"/>
      <c r="K678" s="481"/>
      <c r="L678" s="202"/>
      <c r="M678" s="275">
        <v>5</v>
      </c>
      <c r="N678" s="280" t="s">
        <v>468</v>
      </c>
      <c r="O678" s="178"/>
      <c r="P678" s="178" t="s">
        <v>21</v>
      </c>
      <c r="Q678" s="155" t="s">
        <v>75</v>
      </c>
      <c r="R678" s="163" t="s">
        <v>73</v>
      </c>
      <c r="S678" s="209">
        <v>913.89</v>
      </c>
      <c r="T678" s="157">
        <v>33550</v>
      </c>
    </row>
    <row r="679" spans="1:20" ht="16.5" customHeight="1">
      <c r="A679" s="233"/>
      <c r="B679" s="479"/>
      <c r="C679" s="159">
        <v>7</v>
      </c>
      <c r="D679" s="159" t="s">
        <v>336</v>
      </c>
      <c r="E679" s="159" t="s">
        <v>21</v>
      </c>
      <c r="F679" s="159"/>
      <c r="G679" s="159" t="s">
        <v>337</v>
      </c>
      <c r="H679" s="159"/>
      <c r="I679" s="159"/>
      <c r="J679" s="159"/>
      <c r="K679" s="411"/>
      <c r="L679" s="202"/>
      <c r="M679" s="159">
        <v>6</v>
      </c>
      <c r="N679" s="159">
        <v>4</v>
      </c>
      <c r="O679" s="159" t="s">
        <v>21</v>
      </c>
      <c r="P679" s="159"/>
      <c r="Q679" s="159" t="s">
        <v>227</v>
      </c>
      <c r="R679" s="159"/>
      <c r="S679" s="159"/>
      <c r="T679" s="159"/>
    </row>
    <row r="680" spans="1:20" ht="16.5" customHeight="1">
      <c r="A680" s="233"/>
      <c r="B680" s="479"/>
      <c r="C680" s="431">
        <v>8</v>
      </c>
      <c r="D680" s="412" t="s">
        <v>338</v>
      </c>
      <c r="E680" s="412"/>
      <c r="F680" s="412" t="s">
        <v>21</v>
      </c>
      <c r="G680" s="155" t="s">
        <v>339</v>
      </c>
      <c r="H680" s="412" t="s">
        <v>73</v>
      </c>
      <c r="I680" s="438">
        <v>2132.41</v>
      </c>
      <c r="J680" s="440"/>
      <c r="K680" s="435"/>
      <c r="L680" s="202"/>
      <c r="M680" s="269">
        <v>7</v>
      </c>
      <c r="N680" s="270"/>
      <c r="O680" s="270"/>
      <c r="P680" s="270"/>
      <c r="Q680" s="271" t="s">
        <v>467</v>
      </c>
      <c r="R680" s="270"/>
      <c r="S680" s="270"/>
      <c r="T680" s="270"/>
    </row>
    <row r="681" spans="1:20" ht="16.5" customHeight="1">
      <c r="A681" s="233"/>
      <c r="B681" s="479"/>
      <c r="C681" s="639" t="s">
        <v>41</v>
      </c>
      <c r="D681" s="719"/>
      <c r="E681" s="719"/>
      <c r="F681" s="719"/>
      <c r="G681" s="719"/>
      <c r="H681" s="408"/>
      <c r="I681" s="175"/>
      <c r="J681" s="439"/>
      <c r="K681" s="437"/>
      <c r="L681" s="202"/>
      <c r="M681" s="639" t="s">
        <v>41</v>
      </c>
      <c r="N681" s="640"/>
      <c r="O681" s="640"/>
      <c r="P681" s="640"/>
      <c r="Q681" s="640"/>
      <c r="R681" s="153"/>
      <c r="S681" s="175"/>
      <c r="T681" s="179"/>
    </row>
    <row r="682" spans="1:20" ht="16.5" customHeight="1">
      <c r="A682" s="233"/>
      <c r="B682" s="479"/>
      <c r="C682" s="159">
        <v>9</v>
      </c>
      <c r="D682" s="159">
        <v>2.2000000000000002</v>
      </c>
      <c r="E682" s="159" t="s">
        <v>21</v>
      </c>
      <c r="F682" s="159"/>
      <c r="G682" s="159" t="s">
        <v>22</v>
      </c>
      <c r="H682" s="159"/>
      <c r="I682" s="159"/>
      <c r="J682" s="159"/>
      <c r="K682" s="411"/>
      <c r="L682" s="202"/>
      <c r="M682" s="159">
        <v>9</v>
      </c>
      <c r="N682" s="159">
        <v>2</v>
      </c>
      <c r="O682" s="159" t="s">
        <v>21</v>
      </c>
      <c r="P682" s="159"/>
      <c r="Q682" s="159" t="s">
        <v>22</v>
      </c>
      <c r="R682" s="159"/>
      <c r="S682" s="159"/>
      <c r="T682" s="159"/>
    </row>
    <row r="683" spans="1:20" ht="44.25" customHeight="1">
      <c r="A683" s="233"/>
      <c r="B683" s="479"/>
      <c r="C683" s="412">
        <v>10</v>
      </c>
      <c r="D683" s="163" t="s">
        <v>289</v>
      </c>
      <c r="E683" s="163"/>
      <c r="F683" s="163" t="s">
        <v>21</v>
      </c>
      <c r="G683" s="155" t="s">
        <v>290</v>
      </c>
      <c r="H683" s="163" t="s">
        <v>85</v>
      </c>
      <c r="I683" s="163">
        <v>104.27</v>
      </c>
      <c r="J683" s="206"/>
      <c r="K683" s="413"/>
      <c r="L683" s="202"/>
      <c r="M683" s="178">
        <v>10</v>
      </c>
      <c r="N683" s="163">
        <v>1.1100000000000001</v>
      </c>
      <c r="O683" s="163"/>
      <c r="P683" s="163" t="s">
        <v>21</v>
      </c>
      <c r="Q683" s="155" t="s">
        <v>232</v>
      </c>
      <c r="R683" s="163" t="s">
        <v>88</v>
      </c>
      <c r="S683" s="163">
        <v>104.27</v>
      </c>
      <c r="T683" s="206">
        <v>54922</v>
      </c>
    </row>
    <row r="684" spans="1:20" ht="30.75" customHeight="1">
      <c r="A684" s="233"/>
      <c r="B684" s="479"/>
      <c r="C684" s="412">
        <v>11</v>
      </c>
      <c r="D684" s="163" t="s">
        <v>470</v>
      </c>
      <c r="E684" s="163"/>
      <c r="F684" s="163" t="s">
        <v>21</v>
      </c>
      <c r="G684" s="155" t="s">
        <v>471</v>
      </c>
      <c r="H684" s="163" t="s">
        <v>85</v>
      </c>
      <c r="I684" s="163">
        <v>1970.77144</v>
      </c>
      <c r="J684" s="206"/>
      <c r="K684" s="413"/>
      <c r="L684" s="202"/>
      <c r="M684" s="178"/>
      <c r="N684" s="163"/>
      <c r="O684" s="163"/>
      <c r="P684" s="163"/>
      <c r="Q684" s="155"/>
      <c r="R684" s="163"/>
      <c r="S684" s="163"/>
      <c r="T684" s="206"/>
    </row>
    <row r="685" spans="1:20" ht="30.75" customHeight="1">
      <c r="A685" s="233"/>
      <c r="B685" s="479"/>
      <c r="C685" s="412">
        <v>12</v>
      </c>
      <c r="D685" s="163" t="s">
        <v>472</v>
      </c>
      <c r="E685" s="163"/>
      <c r="F685" s="163" t="s">
        <v>21</v>
      </c>
      <c r="G685" s="155" t="s">
        <v>473</v>
      </c>
      <c r="H685" s="163" t="s">
        <v>85</v>
      </c>
      <c r="I685" s="163">
        <v>439.2</v>
      </c>
      <c r="J685" s="206"/>
      <c r="K685" s="413"/>
      <c r="L685" s="202"/>
      <c r="M685" s="178"/>
      <c r="N685" s="163"/>
      <c r="O685" s="163"/>
      <c r="P685" s="163"/>
      <c r="Q685" s="155"/>
      <c r="R685" s="163"/>
      <c r="S685" s="163"/>
      <c r="T685" s="206"/>
    </row>
    <row r="686" spans="1:20" ht="30.75" customHeight="1">
      <c r="A686" s="233"/>
      <c r="B686" s="479"/>
      <c r="C686" s="412">
        <v>13</v>
      </c>
      <c r="D686" s="163" t="s">
        <v>341</v>
      </c>
      <c r="E686" s="163"/>
      <c r="F686" s="163" t="s">
        <v>21</v>
      </c>
      <c r="G686" s="155" t="s">
        <v>342</v>
      </c>
      <c r="H686" s="163" t="s">
        <v>85</v>
      </c>
      <c r="I686" s="163">
        <v>8.01</v>
      </c>
      <c r="J686" s="206"/>
      <c r="K686" s="413"/>
      <c r="L686" s="202"/>
      <c r="M686" s="178">
        <v>11</v>
      </c>
      <c r="N686" s="163" t="s">
        <v>343</v>
      </c>
      <c r="O686" s="163"/>
      <c r="P686" s="163" t="s">
        <v>21</v>
      </c>
      <c r="Q686" s="155" t="s">
        <v>344</v>
      </c>
      <c r="R686" s="163" t="s">
        <v>73</v>
      </c>
      <c r="S686" s="163">
        <v>8.01</v>
      </c>
      <c r="T686" s="206">
        <v>64533</v>
      </c>
    </row>
    <row r="687" spans="1:20" ht="16.5" customHeight="1">
      <c r="A687" s="233"/>
      <c r="B687" s="479"/>
      <c r="C687" s="629" t="s">
        <v>41</v>
      </c>
      <c r="D687" s="630"/>
      <c r="E687" s="630"/>
      <c r="F687" s="630"/>
      <c r="G687" s="630"/>
      <c r="H687" s="631"/>
      <c r="I687" s="161"/>
      <c r="J687" s="162"/>
      <c r="K687" s="414"/>
      <c r="L687" s="202"/>
      <c r="M687" s="629" t="s">
        <v>41</v>
      </c>
      <c r="N687" s="630"/>
      <c r="O687" s="630"/>
      <c r="P687" s="630"/>
      <c r="Q687" s="630"/>
      <c r="R687" s="631"/>
      <c r="S687" s="161"/>
      <c r="T687" s="162"/>
    </row>
    <row r="688" spans="1:20" ht="37.5" customHeight="1">
      <c r="A688" s="233"/>
      <c r="B688" s="479"/>
      <c r="C688" s="418">
        <v>14</v>
      </c>
      <c r="D688" s="207">
        <v>2.2999999999999998</v>
      </c>
      <c r="E688" s="207" t="s">
        <v>21</v>
      </c>
      <c r="F688" s="207"/>
      <c r="G688" s="207" t="s">
        <v>89</v>
      </c>
      <c r="H688" s="207"/>
      <c r="I688" s="207"/>
      <c r="J688" s="207"/>
      <c r="K688" s="419"/>
      <c r="L688" s="202"/>
      <c r="M688" s="259">
        <v>12</v>
      </c>
      <c r="N688" s="207">
        <v>2.2999999999999998</v>
      </c>
      <c r="O688" s="207" t="s">
        <v>21</v>
      </c>
      <c r="P688" s="207"/>
      <c r="Q688" s="207" t="s">
        <v>89</v>
      </c>
      <c r="R688" s="207"/>
      <c r="S688" s="207"/>
      <c r="T688" s="207"/>
    </row>
    <row r="689" spans="1:20" ht="16.5" customHeight="1">
      <c r="A689" s="233"/>
      <c r="B689" s="479"/>
      <c r="C689" s="163">
        <v>15</v>
      </c>
      <c r="D689" s="163" t="s">
        <v>90</v>
      </c>
      <c r="E689" s="163"/>
      <c r="F689" s="163" t="s">
        <v>21</v>
      </c>
      <c r="G689" s="155" t="s">
        <v>91</v>
      </c>
      <c r="H689" s="163" t="s">
        <v>73</v>
      </c>
      <c r="I689" s="163">
        <v>3046.3</v>
      </c>
      <c r="J689" s="206"/>
      <c r="K689" s="413"/>
      <c r="L689" s="202"/>
      <c r="M689" s="163">
        <v>13</v>
      </c>
      <c r="N689" s="163">
        <v>1.4</v>
      </c>
      <c r="O689" s="163"/>
      <c r="P689" s="163" t="s">
        <v>21</v>
      </c>
      <c r="Q689" s="155" t="s">
        <v>92</v>
      </c>
      <c r="R689" s="163" t="s">
        <v>73</v>
      </c>
      <c r="S689" s="163">
        <v>3046.3</v>
      </c>
      <c r="T689" s="206">
        <v>5350</v>
      </c>
    </row>
    <row r="690" spans="1:20" ht="16.5" customHeight="1">
      <c r="A690" s="233"/>
      <c r="B690" s="479"/>
      <c r="C690" s="163">
        <v>16</v>
      </c>
      <c r="D690" s="163" t="s">
        <v>93</v>
      </c>
      <c r="E690" s="163"/>
      <c r="F690" s="163" t="s">
        <v>21</v>
      </c>
      <c r="G690" s="155" t="s">
        <v>94</v>
      </c>
      <c r="H690" s="163" t="s">
        <v>95</v>
      </c>
      <c r="I690" s="163">
        <v>76157.5</v>
      </c>
      <c r="J690" s="206"/>
      <c r="K690" s="413"/>
      <c r="L690" s="202"/>
      <c r="M690" s="163">
        <v>14</v>
      </c>
      <c r="N690" s="163">
        <v>1.2</v>
      </c>
      <c r="O690" s="163"/>
      <c r="P690" s="163" t="s">
        <v>21</v>
      </c>
      <c r="Q690" s="155" t="s">
        <v>96</v>
      </c>
      <c r="R690" s="163" t="s">
        <v>97</v>
      </c>
      <c r="S690" s="163">
        <v>76157.5</v>
      </c>
      <c r="T690" s="206">
        <v>1392</v>
      </c>
    </row>
    <row r="691" spans="1:20" ht="16.5" customHeight="1">
      <c r="A691" s="233"/>
      <c r="B691" s="479"/>
      <c r="C691" s="163">
        <v>17</v>
      </c>
      <c r="D691" s="163" t="s">
        <v>98</v>
      </c>
      <c r="E691" s="163"/>
      <c r="F691" s="163" t="s">
        <v>21</v>
      </c>
      <c r="G691" s="155" t="s">
        <v>99</v>
      </c>
      <c r="H691" s="163" t="s">
        <v>73</v>
      </c>
      <c r="I691" s="163">
        <v>3046.3</v>
      </c>
      <c r="J691" s="206"/>
      <c r="K691" s="413"/>
      <c r="L691" s="202"/>
      <c r="M691" s="163">
        <v>15</v>
      </c>
      <c r="N691" s="163">
        <v>1.5</v>
      </c>
      <c r="O691" s="163"/>
      <c r="P691" s="163" t="s">
        <v>21</v>
      </c>
      <c r="Q691" s="155" t="s">
        <v>100</v>
      </c>
      <c r="R691" s="163" t="s">
        <v>73</v>
      </c>
      <c r="S691" s="163">
        <v>3046.3</v>
      </c>
      <c r="T691" s="206">
        <v>3571</v>
      </c>
    </row>
    <row r="692" spans="1:20" ht="16.5" customHeight="1">
      <c r="A692" s="233"/>
      <c r="B692" s="479"/>
      <c r="C692" s="163">
        <v>18</v>
      </c>
      <c r="D692" s="163" t="s">
        <v>385</v>
      </c>
      <c r="E692" s="163"/>
      <c r="F692" s="163" t="s">
        <v>21</v>
      </c>
      <c r="G692" s="155" t="s">
        <v>386</v>
      </c>
      <c r="H692" s="163" t="s">
        <v>73</v>
      </c>
      <c r="I692" s="163">
        <v>1523.15</v>
      </c>
      <c r="J692" s="206"/>
      <c r="K692" s="413"/>
      <c r="L692" s="202"/>
      <c r="M692" s="163">
        <v>16</v>
      </c>
      <c r="N692" s="163">
        <v>1.1000000000000001</v>
      </c>
      <c r="O692" s="163"/>
      <c r="P692" s="163" t="s">
        <v>21</v>
      </c>
      <c r="Q692" s="155" t="s">
        <v>387</v>
      </c>
      <c r="R692" s="163" t="s">
        <v>73</v>
      </c>
      <c r="S692" s="163">
        <v>1523.15</v>
      </c>
      <c r="T692" s="206">
        <v>12985</v>
      </c>
    </row>
    <row r="693" spans="1:20" ht="16.5" customHeight="1">
      <c r="A693" s="233"/>
      <c r="B693" s="479"/>
      <c r="C693" s="629" t="s">
        <v>41</v>
      </c>
      <c r="D693" s="630"/>
      <c r="E693" s="630"/>
      <c r="F693" s="630"/>
      <c r="G693" s="630"/>
      <c r="H693" s="631"/>
      <c r="I693" s="163"/>
      <c r="J693" s="163"/>
      <c r="K693" s="414"/>
      <c r="L693" s="202"/>
      <c r="M693" s="629" t="s">
        <v>41</v>
      </c>
      <c r="N693" s="630"/>
      <c r="O693" s="630"/>
      <c r="P693" s="630"/>
      <c r="Q693" s="630"/>
      <c r="R693" s="631"/>
      <c r="S693" s="163"/>
      <c r="T693" s="163"/>
    </row>
    <row r="694" spans="1:20" ht="16.5" customHeight="1">
      <c r="A694" s="233"/>
      <c r="B694" s="479"/>
      <c r="C694" s="159">
        <v>19</v>
      </c>
      <c r="D694" s="159">
        <v>2.5</v>
      </c>
      <c r="E694" s="159" t="s">
        <v>21</v>
      </c>
      <c r="F694" s="159"/>
      <c r="G694" s="159" t="s">
        <v>291</v>
      </c>
      <c r="H694" s="159"/>
      <c r="I694" s="159"/>
      <c r="J694" s="159"/>
      <c r="K694" s="411"/>
      <c r="L694" s="202"/>
      <c r="M694" s="159">
        <v>17</v>
      </c>
      <c r="N694" s="159">
        <v>3.3</v>
      </c>
      <c r="O694" s="159" t="s">
        <v>21</v>
      </c>
      <c r="P694" s="159"/>
      <c r="Q694" s="159" t="s">
        <v>111</v>
      </c>
      <c r="R694" s="159"/>
      <c r="S694" s="159"/>
      <c r="T694" s="159"/>
    </row>
    <row r="695" spans="1:20" ht="28.5" customHeight="1">
      <c r="A695" s="233"/>
      <c r="B695" s="479"/>
      <c r="C695" s="412">
        <v>20</v>
      </c>
      <c r="D695" s="163" t="s">
        <v>390</v>
      </c>
      <c r="E695" s="163"/>
      <c r="F695" s="163" t="s">
        <v>21</v>
      </c>
      <c r="G695" s="155" t="s">
        <v>391</v>
      </c>
      <c r="H695" s="163" t="s">
        <v>73</v>
      </c>
      <c r="I695" s="163">
        <v>217.66</v>
      </c>
      <c r="J695" s="206"/>
      <c r="K695" s="413"/>
      <c r="L695" s="202"/>
      <c r="M695" s="178">
        <v>18</v>
      </c>
      <c r="N695" s="163" t="s">
        <v>115</v>
      </c>
      <c r="O695" s="163"/>
      <c r="P695" s="163" t="s">
        <v>21</v>
      </c>
      <c r="Q695" s="155" t="s">
        <v>113</v>
      </c>
      <c r="R695" s="163" t="s">
        <v>114</v>
      </c>
      <c r="S695" s="163">
        <v>78930.455280000009</v>
      </c>
      <c r="T695" s="163">
        <v>5903</v>
      </c>
    </row>
    <row r="696" spans="1:20" ht="16.5" customHeight="1">
      <c r="A696" s="233"/>
      <c r="B696" s="479"/>
      <c r="C696" s="629" t="s">
        <v>41</v>
      </c>
      <c r="D696" s="630"/>
      <c r="E696" s="630"/>
      <c r="F696" s="630"/>
      <c r="G696" s="630"/>
      <c r="H696" s="631"/>
      <c r="I696" s="161"/>
      <c r="J696" s="162"/>
      <c r="K696" s="414"/>
      <c r="L696" s="202"/>
      <c r="M696" s="629" t="s">
        <v>41</v>
      </c>
      <c r="N696" s="630"/>
      <c r="O696" s="630"/>
      <c r="P696" s="630"/>
      <c r="Q696" s="630"/>
      <c r="R696" s="631"/>
      <c r="S696" s="161"/>
      <c r="T696" s="162"/>
    </row>
    <row r="697" spans="1:20" ht="16.5" customHeight="1">
      <c r="A697" s="233"/>
      <c r="B697" s="479"/>
      <c r="C697" s="159">
        <v>21</v>
      </c>
      <c r="D697" s="159" t="s">
        <v>105</v>
      </c>
      <c r="E697" s="159" t="s">
        <v>21</v>
      </c>
      <c r="F697" s="159"/>
      <c r="G697" s="159" t="s">
        <v>106</v>
      </c>
      <c r="H697" s="159"/>
      <c r="I697" s="159"/>
      <c r="J697" s="159"/>
      <c r="K697" s="411"/>
      <c r="L697" s="202"/>
      <c r="M697" s="159">
        <v>19</v>
      </c>
      <c r="N697" s="159">
        <v>5</v>
      </c>
      <c r="O697" s="159" t="s">
        <v>21</v>
      </c>
      <c r="P697" s="159"/>
      <c r="Q697" s="159" t="s">
        <v>107</v>
      </c>
      <c r="R697" s="159"/>
      <c r="S697" s="159"/>
      <c r="T697" s="159"/>
    </row>
    <row r="698" spans="1:20" ht="38.25" customHeight="1">
      <c r="A698" s="233"/>
      <c r="B698" s="479"/>
      <c r="C698" s="412">
        <v>22</v>
      </c>
      <c r="D698" s="163" t="s">
        <v>474</v>
      </c>
      <c r="E698" s="163"/>
      <c r="F698" s="163" t="s">
        <v>21</v>
      </c>
      <c r="G698" s="155" t="s">
        <v>475</v>
      </c>
      <c r="H698" s="163" t="s">
        <v>73</v>
      </c>
      <c r="I698" s="163">
        <v>755.6735900000001</v>
      </c>
      <c r="J698" s="206"/>
      <c r="K698" s="413"/>
      <c r="L698" s="202"/>
      <c r="M698" s="178">
        <v>20</v>
      </c>
      <c r="N698" s="163">
        <v>5.2</v>
      </c>
      <c r="O698" s="163"/>
      <c r="P698" s="163" t="s">
        <v>21</v>
      </c>
      <c r="Q698" s="155" t="s">
        <v>476</v>
      </c>
      <c r="R698" s="163" t="s">
        <v>73</v>
      </c>
      <c r="S698" s="163">
        <v>755.6735900000001</v>
      </c>
      <c r="T698" s="206">
        <v>452782</v>
      </c>
    </row>
    <row r="699" spans="1:20" ht="34.5" customHeight="1">
      <c r="A699" s="233"/>
      <c r="B699" s="479"/>
      <c r="C699" s="412">
        <v>23</v>
      </c>
      <c r="D699" s="163" t="s">
        <v>188</v>
      </c>
      <c r="E699" s="163"/>
      <c r="F699" s="163" t="s">
        <v>21</v>
      </c>
      <c r="G699" s="155" t="s">
        <v>189</v>
      </c>
      <c r="H699" s="163" t="s">
        <v>73</v>
      </c>
      <c r="I699" s="163">
        <v>130.66999999999999</v>
      </c>
      <c r="J699" s="206"/>
      <c r="K699" s="413"/>
      <c r="L699" s="202"/>
      <c r="M699" s="178">
        <v>21</v>
      </c>
      <c r="N699" s="163">
        <v>5.1100000000000003</v>
      </c>
      <c r="O699" s="163"/>
      <c r="P699" s="163" t="s">
        <v>21</v>
      </c>
      <c r="Q699" s="155" t="s">
        <v>477</v>
      </c>
      <c r="R699" s="163" t="s">
        <v>73</v>
      </c>
      <c r="S699" s="163">
        <v>130.66999999999999</v>
      </c>
      <c r="T699" s="206">
        <v>610341</v>
      </c>
    </row>
    <row r="700" spans="1:20" ht="16.5" customHeight="1">
      <c r="A700" s="233"/>
      <c r="B700" s="479"/>
      <c r="C700" s="629" t="s">
        <v>41</v>
      </c>
      <c r="D700" s="630"/>
      <c r="E700" s="630"/>
      <c r="F700" s="630"/>
      <c r="G700" s="630"/>
      <c r="H700" s="631"/>
      <c r="I700" s="161"/>
      <c r="J700" s="162"/>
      <c r="K700" s="414"/>
      <c r="L700" s="202"/>
      <c r="M700" s="629" t="s">
        <v>41</v>
      </c>
      <c r="N700" s="630"/>
      <c r="O700" s="630"/>
      <c r="P700" s="630"/>
      <c r="Q700" s="630"/>
      <c r="R700" s="631"/>
      <c r="S700" s="161"/>
      <c r="T700" s="162"/>
    </row>
    <row r="701" spans="1:20" ht="16.5" customHeight="1">
      <c r="A701" s="233"/>
      <c r="B701" s="479"/>
      <c r="C701" s="159">
        <v>24</v>
      </c>
      <c r="D701" s="159">
        <v>3.3</v>
      </c>
      <c r="E701" s="159" t="s">
        <v>21</v>
      </c>
      <c r="F701" s="159"/>
      <c r="G701" s="159" t="s">
        <v>111</v>
      </c>
      <c r="H701" s="159"/>
      <c r="I701" s="159"/>
      <c r="J701" s="159"/>
      <c r="K701" s="411"/>
      <c r="L701" s="202"/>
      <c r="M701" s="159">
        <v>22</v>
      </c>
      <c r="N701" s="159" t="s">
        <v>478</v>
      </c>
      <c r="O701" s="159" t="s">
        <v>21</v>
      </c>
      <c r="P701" s="159"/>
      <c r="Q701" s="159" t="s">
        <v>479</v>
      </c>
      <c r="R701" s="159"/>
      <c r="S701" s="159"/>
      <c r="T701" s="159"/>
    </row>
    <row r="702" spans="1:20" ht="34.5" customHeight="1">
      <c r="A702" s="233"/>
      <c r="B702" s="479"/>
      <c r="C702" s="412">
        <v>25</v>
      </c>
      <c r="D702" s="163" t="s">
        <v>112</v>
      </c>
      <c r="E702" s="163"/>
      <c r="F702" s="163" t="s">
        <v>21</v>
      </c>
      <c r="G702" s="155" t="s">
        <v>113</v>
      </c>
      <c r="H702" s="163" t="s">
        <v>114</v>
      </c>
      <c r="I702" s="163">
        <v>79011.31528000001</v>
      </c>
      <c r="J702" s="206"/>
      <c r="K702" s="413"/>
      <c r="L702" s="202"/>
      <c r="M702" s="178">
        <v>23</v>
      </c>
      <c r="N702" s="163" t="s">
        <v>480</v>
      </c>
      <c r="O702" s="163"/>
      <c r="P702" s="163" t="s">
        <v>21</v>
      </c>
      <c r="Q702" s="155" t="s">
        <v>481</v>
      </c>
      <c r="R702" s="163" t="s">
        <v>60</v>
      </c>
      <c r="S702" s="163">
        <v>244</v>
      </c>
      <c r="T702" s="206">
        <v>4252</v>
      </c>
    </row>
    <row r="703" spans="1:20" ht="16.5" customHeight="1">
      <c r="A703" s="233"/>
      <c r="B703" s="479"/>
      <c r="C703" s="629" t="s">
        <v>41</v>
      </c>
      <c r="D703" s="630"/>
      <c r="E703" s="630"/>
      <c r="F703" s="630"/>
      <c r="G703" s="630"/>
      <c r="H703" s="631"/>
      <c r="I703" s="161"/>
      <c r="J703" s="162"/>
      <c r="K703" s="414"/>
      <c r="L703" s="202"/>
      <c r="M703" s="629" t="s">
        <v>41</v>
      </c>
      <c r="N703" s="630"/>
      <c r="O703" s="630"/>
      <c r="P703" s="630"/>
      <c r="Q703" s="630"/>
      <c r="R703" s="631"/>
      <c r="S703" s="161"/>
      <c r="T703" s="162"/>
    </row>
    <row r="704" spans="1:20" ht="16.5" customHeight="1">
      <c r="A704" s="233"/>
      <c r="B704" s="479"/>
      <c r="C704" s="472">
        <v>26</v>
      </c>
      <c r="D704" s="328" t="s">
        <v>482</v>
      </c>
      <c r="E704" s="328" t="s">
        <v>21</v>
      </c>
      <c r="F704" s="328"/>
      <c r="G704" s="328" t="s">
        <v>483</v>
      </c>
      <c r="H704" s="328"/>
      <c r="I704" s="328"/>
      <c r="J704" s="328"/>
      <c r="K704" s="473"/>
      <c r="L704" s="202"/>
      <c r="M704" s="327">
        <v>25</v>
      </c>
      <c r="N704" s="328" t="s">
        <v>482</v>
      </c>
      <c r="O704" s="328" t="s">
        <v>21</v>
      </c>
      <c r="P704" s="328"/>
      <c r="Q704" s="328" t="s">
        <v>483</v>
      </c>
      <c r="R704" s="328"/>
      <c r="S704" s="328"/>
      <c r="T704" s="328"/>
    </row>
    <row r="705" spans="1:20" ht="16.5" customHeight="1">
      <c r="A705" s="233"/>
      <c r="B705" s="479"/>
      <c r="C705" s="163">
        <v>27</v>
      </c>
      <c r="D705" s="163" t="s">
        <v>484</v>
      </c>
      <c r="E705" s="163"/>
      <c r="F705" s="163" t="s">
        <v>21</v>
      </c>
      <c r="G705" s="155" t="s">
        <v>485</v>
      </c>
      <c r="H705" s="163" t="s">
        <v>32</v>
      </c>
      <c r="I705" s="163">
        <v>8</v>
      </c>
      <c r="J705" s="206"/>
      <c r="K705" s="413"/>
      <c r="L705" s="202"/>
      <c r="M705" s="163">
        <v>26</v>
      </c>
      <c r="N705" s="163" t="s">
        <v>484</v>
      </c>
      <c r="O705" s="163"/>
      <c r="P705" s="163" t="s">
        <v>21</v>
      </c>
      <c r="Q705" s="155" t="s">
        <v>485</v>
      </c>
      <c r="R705" s="163" t="s">
        <v>32</v>
      </c>
      <c r="S705" s="163">
        <v>2</v>
      </c>
      <c r="T705" s="206">
        <v>13262</v>
      </c>
    </row>
    <row r="706" spans="1:20" ht="16.5" customHeight="1">
      <c r="A706" s="233"/>
      <c r="B706" s="479"/>
      <c r="C706" s="476">
        <v>28</v>
      </c>
      <c r="D706" s="412" t="s">
        <v>486</v>
      </c>
      <c r="E706" s="412"/>
      <c r="F706" s="412" t="s">
        <v>21</v>
      </c>
      <c r="G706" s="432" t="s">
        <v>487</v>
      </c>
      <c r="H706" s="412" t="s">
        <v>32</v>
      </c>
      <c r="I706" s="412">
        <v>4</v>
      </c>
      <c r="J706" s="460"/>
      <c r="K706" s="413"/>
      <c r="L706" s="202"/>
      <c r="M706" s="337">
        <v>27</v>
      </c>
      <c r="N706" s="178" t="s">
        <v>486</v>
      </c>
      <c r="O706" s="178"/>
      <c r="P706" s="178" t="s">
        <v>21</v>
      </c>
      <c r="Q706" s="176" t="s">
        <v>487</v>
      </c>
      <c r="R706" s="178" t="s">
        <v>32</v>
      </c>
      <c r="S706" s="178">
        <v>2</v>
      </c>
      <c r="T706" s="306">
        <v>13262</v>
      </c>
    </row>
    <row r="707" spans="1:20" ht="16.5" customHeight="1">
      <c r="A707" s="233"/>
      <c r="B707" s="479"/>
      <c r="C707" s="476">
        <v>29</v>
      </c>
      <c r="D707" s="412" t="s">
        <v>376</v>
      </c>
      <c r="E707" s="412"/>
      <c r="F707" s="412" t="s">
        <v>21</v>
      </c>
      <c r="G707" s="432" t="s">
        <v>488</v>
      </c>
      <c r="H707" s="412" t="s">
        <v>32</v>
      </c>
      <c r="I707" s="412">
        <v>4</v>
      </c>
      <c r="J707" s="460"/>
      <c r="K707" s="413"/>
      <c r="L707" s="202"/>
      <c r="M707" s="337">
        <v>28</v>
      </c>
      <c r="N707" s="178" t="s">
        <v>376</v>
      </c>
      <c r="O707" s="178"/>
      <c r="P707" s="178" t="s">
        <v>21</v>
      </c>
      <c r="Q707" s="176" t="s">
        <v>488</v>
      </c>
      <c r="R707" s="178" t="s">
        <v>32</v>
      </c>
      <c r="S707" s="178">
        <v>2</v>
      </c>
      <c r="T707" s="306">
        <v>14736</v>
      </c>
    </row>
    <row r="708" spans="1:20" ht="16.5" customHeight="1">
      <c r="A708" s="233"/>
      <c r="B708" s="479"/>
      <c r="C708" s="629" t="s">
        <v>41</v>
      </c>
      <c r="D708" s="630"/>
      <c r="E708" s="630"/>
      <c r="F708" s="630"/>
      <c r="G708" s="630"/>
      <c r="H708" s="631"/>
      <c r="I708" s="161"/>
      <c r="J708" s="162"/>
      <c r="K708" s="414"/>
      <c r="L708" s="202"/>
      <c r="M708" s="629" t="s">
        <v>41</v>
      </c>
      <c r="N708" s="630"/>
      <c r="O708" s="630"/>
      <c r="P708" s="630"/>
      <c r="Q708" s="630"/>
      <c r="R708" s="631"/>
      <c r="S708" s="161"/>
      <c r="T708" s="162"/>
    </row>
    <row r="709" spans="1:20" ht="16.5" customHeight="1">
      <c r="A709" s="233"/>
      <c r="B709" s="479"/>
      <c r="C709" s="472">
        <v>30</v>
      </c>
      <c r="D709" s="328">
        <v>4.13</v>
      </c>
      <c r="E709" s="328" t="s">
        <v>21</v>
      </c>
      <c r="F709" s="328"/>
      <c r="G709" s="328" t="s">
        <v>489</v>
      </c>
      <c r="H709" s="328"/>
      <c r="I709" s="328"/>
      <c r="J709" s="328"/>
      <c r="K709" s="473"/>
      <c r="L709" s="202"/>
      <c r="M709" s="327">
        <v>29</v>
      </c>
      <c r="N709" s="328">
        <v>6</v>
      </c>
      <c r="O709" s="328" t="s">
        <v>21</v>
      </c>
      <c r="P709" s="328"/>
      <c r="Q709" s="328" t="s">
        <v>393</v>
      </c>
      <c r="R709" s="328"/>
      <c r="S709" s="328"/>
      <c r="T709" s="328"/>
    </row>
    <row r="710" spans="1:20" ht="16.5" customHeight="1">
      <c r="A710" s="233"/>
      <c r="B710" s="479"/>
      <c r="C710" s="163">
        <v>31</v>
      </c>
      <c r="D710" s="163" t="s">
        <v>490</v>
      </c>
      <c r="E710" s="163"/>
      <c r="F710" s="163" t="s">
        <v>21</v>
      </c>
      <c r="G710" s="155" t="s">
        <v>491</v>
      </c>
      <c r="H710" s="163" t="s">
        <v>32</v>
      </c>
      <c r="I710" s="163">
        <v>1252.5999999999999</v>
      </c>
      <c r="J710" s="206"/>
      <c r="K710" s="413"/>
      <c r="L710" s="202"/>
      <c r="M710" s="163">
        <v>30</v>
      </c>
      <c r="N710" s="163" t="s">
        <v>390</v>
      </c>
      <c r="O710" s="163"/>
      <c r="P710" s="163" t="s">
        <v>21</v>
      </c>
      <c r="Q710" s="155" t="s">
        <v>391</v>
      </c>
      <c r="R710" s="163" t="s">
        <v>73</v>
      </c>
      <c r="S710" s="163">
        <v>217.66</v>
      </c>
      <c r="T710" s="206">
        <v>55511</v>
      </c>
    </row>
    <row r="711" spans="1:20" ht="16.5" customHeight="1">
      <c r="A711" s="233"/>
      <c r="B711" s="479"/>
      <c r="C711" s="476">
        <v>32</v>
      </c>
      <c r="D711" s="412" t="s">
        <v>492</v>
      </c>
      <c r="E711" s="412"/>
      <c r="F711" s="412" t="s">
        <v>21</v>
      </c>
      <c r="G711" s="432" t="s">
        <v>493</v>
      </c>
      <c r="H711" s="412" t="s">
        <v>32</v>
      </c>
      <c r="I711" s="412">
        <v>626.29999999999995</v>
      </c>
      <c r="J711" s="460"/>
      <c r="K711" s="461"/>
      <c r="L711" s="202"/>
      <c r="M711" s="337">
        <v>31</v>
      </c>
      <c r="N711" s="178">
        <v>6.1</v>
      </c>
      <c r="O711" s="178"/>
      <c r="P711" s="178" t="s">
        <v>21</v>
      </c>
      <c r="Q711" s="176" t="s">
        <v>494</v>
      </c>
      <c r="R711" s="178" t="s">
        <v>88</v>
      </c>
      <c r="S711" s="178">
        <v>1970.77144</v>
      </c>
      <c r="T711" s="306">
        <v>113899</v>
      </c>
    </row>
    <row r="712" spans="1:20" ht="16.5" customHeight="1">
      <c r="A712" s="233"/>
      <c r="B712" s="479"/>
      <c r="C712" s="476">
        <v>33</v>
      </c>
      <c r="D712" s="412" t="s">
        <v>495</v>
      </c>
      <c r="E712" s="412"/>
      <c r="F712" s="412" t="s">
        <v>21</v>
      </c>
      <c r="G712" s="432" t="s">
        <v>496</v>
      </c>
      <c r="H712" s="412" t="s">
        <v>32</v>
      </c>
      <c r="I712" s="412">
        <v>626.29999999999995</v>
      </c>
      <c r="J712" s="460"/>
      <c r="K712" s="461"/>
      <c r="L712" s="202"/>
      <c r="M712" s="337">
        <v>32</v>
      </c>
      <c r="N712" s="178">
        <v>6.2</v>
      </c>
      <c r="O712" s="178"/>
      <c r="P712" s="178" t="s">
        <v>21</v>
      </c>
      <c r="Q712" s="176" t="s">
        <v>497</v>
      </c>
      <c r="R712" s="178" t="s">
        <v>88</v>
      </c>
      <c r="S712" s="178">
        <v>439.2</v>
      </c>
      <c r="T712" s="306">
        <v>109982</v>
      </c>
    </row>
    <row r="713" spans="1:20" ht="16.5" customHeight="1">
      <c r="A713" s="233"/>
      <c r="B713" s="405"/>
      <c r="C713" s="629" t="s">
        <v>41</v>
      </c>
      <c r="D713" s="630"/>
      <c r="E713" s="630"/>
      <c r="F713" s="630"/>
      <c r="G713" s="630"/>
      <c r="H713" s="631"/>
      <c r="I713" s="163"/>
      <c r="J713" s="163"/>
      <c r="K713" s="414"/>
      <c r="L713" s="202"/>
      <c r="M713" s="629" t="s">
        <v>41</v>
      </c>
      <c r="N713" s="630"/>
      <c r="O713" s="630"/>
      <c r="P713" s="630"/>
      <c r="Q713" s="630"/>
      <c r="R713" s="631"/>
      <c r="S713" s="163"/>
      <c r="T713" s="163"/>
    </row>
    <row r="714" spans="1:20" ht="16.5" customHeight="1">
      <c r="A714" s="233"/>
      <c r="B714" s="405"/>
      <c r="C714" s="472">
        <v>34</v>
      </c>
      <c r="D714" s="328">
        <v>5</v>
      </c>
      <c r="E714" s="328" t="s">
        <v>21</v>
      </c>
      <c r="F714" s="328"/>
      <c r="G714" s="328" t="s">
        <v>199</v>
      </c>
      <c r="H714" s="328"/>
      <c r="I714" s="328"/>
      <c r="J714" s="328"/>
      <c r="K714" s="473"/>
      <c r="L714" s="202"/>
      <c r="M714" s="327">
        <v>34</v>
      </c>
      <c r="N714" s="328">
        <v>12</v>
      </c>
      <c r="O714" s="328" t="s">
        <v>21</v>
      </c>
      <c r="P714" s="328"/>
      <c r="Q714" s="328" t="s">
        <v>199</v>
      </c>
      <c r="R714" s="328"/>
      <c r="S714" s="328"/>
      <c r="T714" s="328"/>
    </row>
    <row r="715" spans="1:20" ht="16.5" customHeight="1">
      <c r="A715" s="233"/>
      <c r="B715" s="405"/>
      <c r="C715" s="163">
        <v>35</v>
      </c>
      <c r="D715" s="163" t="s">
        <v>498</v>
      </c>
      <c r="E715" s="163"/>
      <c r="F715" s="163" t="s">
        <v>21</v>
      </c>
      <c r="G715" s="155" t="s">
        <v>499</v>
      </c>
      <c r="H715" s="163" t="s">
        <v>500</v>
      </c>
      <c r="I715" s="163">
        <v>1</v>
      </c>
      <c r="J715" s="206"/>
      <c r="K715" s="413"/>
      <c r="L715" s="202"/>
      <c r="M715" s="163">
        <v>35</v>
      </c>
      <c r="N715" s="163">
        <v>20.45</v>
      </c>
      <c r="O715" s="163"/>
      <c r="P715" s="163" t="s">
        <v>21</v>
      </c>
      <c r="Q715" s="155" t="s">
        <v>501</v>
      </c>
      <c r="R715" s="163" t="s">
        <v>500</v>
      </c>
      <c r="S715" s="163">
        <v>1</v>
      </c>
      <c r="T715" s="206">
        <v>1116440</v>
      </c>
    </row>
    <row r="716" spans="1:20" ht="16.5" customHeight="1">
      <c r="A716" s="233"/>
      <c r="B716" s="405"/>
      <c r="C716" s="476">
        <v>36</v>
      </c>
      <c r="D716" s="412" t="s">
        <v>454</v>
      </c>
      <c r="E716" s="412"/>
      <c r="F716" s="412" t="s">
        <v>21</v>
      </c>
      <c r="G716" s="432" t="s">
        <v>455</v>
      </c>
      <c r="H716" s="412" t="s">
        <v>456</v>
      </c>
      <c r="I716" s="412">
        <v>1</v>
      </c>
      <c r="J716" s="460"/>
      <c r="K716" s="413"/>
      <c r="L716" s="202"/>
      <c r="M716" s="337">
        <v>36</v>
      </c>
      <c r="N716" s="178">
        <v>20.41</v>
      </c>
      <c r="O716" s="178"/>
      <c r="P716" s="178" t="s">
        <v>21</v>
      </c>
      <c r="Q716" s="176" t="s">
        <v>457</v>
      </c>
      <c r="R716" s="178" t="s">
        <v>456</v>
      </c>
      <c r="S716" s="178">
        <v>1</v>
      </c>
      <c r="T716" s="306">
        <v>11535</v>
      </c>
    </row>
    <row r="717" spans="1:20" ht="16.5" customHeight="1">
      <c r="A717" s="233"/>
      <c r="B717" s="405"/>
      <c r="C717" s="476">
        <v>37</v>
      </c>
      <c r="D717" s="412" t="s">
        <v>502</v>
      </c>
      <c r="E717" s="412"/>
      <c r="F717" s="412" t="s">
        <v>21</v>
      </c>
      <c r="G717" s="432" t="s">
        <v>503</v>
      </c>
      <c r="H717" s="412" t="s">
        <v>60</v>
      </c>
      <c r="I717" s="412">
        <v>133.66</v>
      </c>
      <c r="J717" s="460"/>
      <c r="K717" s="413"/>
      <c r="L717" s="202"/>
      <c r="M717" s="347">
        <v>37</v>
      </c>
      <c r="N717" s="270">
        <v>9</v>
      </c>
      <c r="O717" s="270"/>
      <c r="P717" s="270"/>
      <c r="Q717" s="271" t="s">
        <v>504</v>
      </c>
      <c r="R717" s="270"/>
      <c r="S717" s="270"/>
      <c r="T717" s="348"/>
    </row>
    <row r="718" spans="1:20" ht="16.5" customHeight="1">
      <c r="A718" s="233"/>
      <c r="B718" s="405"/>
      <c r="C718" s="476">
        <v>38</v>
      </c>
      <c r="D718" s="412" t="s">
        <v>505</v>
      </c>
      <c r="E718" s="412"/>
      <c r="F718" s="412" t="s">
        <v>21</v>
      </c>
      <c r="G718" s="432" t="s">
        <v>506</v>
      </c>
      <c r="H718" s="412" t="s">
        <v>32</v>
      </c>
      <c r="I718" s="412">
        <v>314</v>
      </c>
      <c r="J718" s="460"/>
      <c r="K718" s="461"/>
      <c r="L718" s="202"/>
      <c r="M718" s="337">
        <v>38</v>
      </c>
      <c r="N718" s="178" t="s">
        <v>507</v>
      </c>
      <c r="O718" s="178"/>
      <c r="P718" s="178" t="s">
        <v>21</v>
      </c>
      <c r="Q718" s="176" t="s">
        <v>508</v>
      </c>
      <c r="R718" s="178" t="s">
        <v>60</v>
      </c>
      <c r="S718" s="178">
        <v>133.66</v>
      </c>
      <c r="T718" s="306">
        <v>50753</v>
      </c>
    </row>
    <row r="719" spans="1:20" ht="16.5" customHeight="1">
      <c r="A719" s="233"/>
      <c r="B719" s="405"/>
      <c r="C719" s="629" t="s">
        <v>41</v>
      </c>
      <c r="D719" s="630"/>
      <c r="E719" s="630"/>
      <c r="F719" s="630"/>
      <c r="G719" s="630"/>
      <c r="H719" s="631"/>
      <c r="I719" s="163"/>
      <c r="J719" s="163"/>
      <c r="K719" s="414"/>
      <c r="L719" s="202"/>
      <c r="M719" s="629" t="s">
        <v>41</v>
      </c>
      <c r="N719" s="630"/>
      <c r="O719" s="630"/>
      <c r="P719" s="630"/>
      <c r="Q719" s="630"/>
      <c r="R719" s="631"/>
      <c r="S719" s="163"/>
      <c r="T719" s="163"/>
    </row>
    <row r="720" spans="1:20" ht="16.5" customHeight="1">
      <c r="A720" s="233"/>
      <c r="B720" s="405"/>
      <c r="C720" s="159">
        <v>39</v>
      </c>
      <c r="D720" s="159">
        <v>6</v>
      </c>
      <c r="E720" s="159" t="s">
        <v>21</v>
      </c>
      <c r="F720" s="159"/>
      <c r="G720" s="159" t="s">
        <v>393</v>
      </c>
      <c r="H720" s="159"/>
      <c r="I720" s="159"/>
      <c r="J720" s="159"/>
      <c r="K720" s="411"/>
      <c r="L720" s="202"/>
      <c r="M720" s="297"/>
      <c r="N720" s="297"/>
      <c r="O720" s="297"/>
      <c r="P720" s="297"/>
      <c r="Q720" s="297"/>
      <c r="R720" s="298"/>
      <c r="S720" s="178"/>
      <c r="T720" s="178"/>
    </row>
    <row r="721" spans="1:20" ht="16.5" customHeight="1">
      <c r="A721" s="233"/>
      <c r="B721" s="405"/>
      <c r="C721" s="412">
        <v>40</v>
      </c>
      <c r="D721" s="163" t="s">
        <v>509</v>
      </c>
      <c r="E721" s="163"/>
      <c r="F721" s="163" t="s">
        <v>21</v>
      </c>
      <c r="G721" s="155" t="s">
        <v>510</v>
      </c>
      <c r="H721" s="163" t="s">
        <v>85</v>
      </c>
      <c r="I721" s="163">
        <v>602.48800000000006</v>
      </c>
      <c r="J721" s="206"/>
      <c r="K721" s="413"/>
      <c r="L721" s="202"/>
      <c r="M721" s="297"/>
      <c r="N721" s="297"/>
      <c r="O721" s="297"/>
      <c r="P721" s="297"/>
      <c r="Q721" s="297"/>
      <c r="R721" s="298"/>
      <c r="S721" s="178"/>
      <c r="T721" s="178"/>
    </row>
    <row r="722" spans="1:20" ht="16.5" customHeight="1">
      <c r="A722" s="233"/>
      <c r="B722" s="405"/>
      <c r="C722" s="629" t="s">
        <v>41</v>
      </c>
      <c r="D722" s="630"/>
      <c r="E722" s="630"/>
      <c r="F722" s="630"/>
      <c r="G722" s="630"/>
      <c r="H722" s="631"/>
      <c r="I722" s="161"/>
      <c r="J722" s="162"/>
      <c r="K722" s="414"/>
      <c r="L722" s="202"/>
      <c r="M722" s="297"/>
      <c r="N722" s="297"/>
      <c r="O722" s="297"/>
      <c r="P722" s="297"/>
      <c r="Q722" s="297"/>
      <c r="R722" s="298"/>
      <c r="S722" s="178"/>
      <c r="T722" s="178"/>
    </row>
    <row r="723" spans="1:20" ht="16.5" customHeight="1">
      <c r="A723" s="233"/>
      <c r="B723" s="405"/>
      <c r="C723" s="418">
        <v>41</v>
      </c>
      <c r="D723" s="207">
        <v>8</v>
      </c>
      <c r="E723" s="207" t="s">
        <v>21</v>
      </c>
      <c r="F723" s="207"/>
      <c r="G723" s="207" t="s">
        <v>29</v>
      </c>
      <c r="H723" s="207"/>
      <c r="I723" s="207"/>
      <c r="J723" s="207"/>
      <c r="K723" s="419"/>
      <c r="L723" s="202"/>
      <c r="M723" s="259">
        <v>39</v>
      </c>
      <c r="N723" s="207">
        <v>20</v>
      </c>
      <c r="O723" s="207" t="s">
        <v>21</v>
      </c>
      <c r="P723" s="207"/>
      <c r="Q723" s="207" t="s">
        <v>29</v>
      </c>
      <c r="R723" s="207"/>
      <c r="S723" s="207"/>
      <c r="T723" s="207"/>
    </row>
    <row r="724" spans="1:20" ht="16.5" customHeight="1">
      <c r="A724" s="233"/>
      <c r="B724" s="405"/>
      <c r="C724" s="163">
        <v>42</v>
      </c>
      <c r="D724" s="412" t="s">
        <v>427</v>
      </c>
      <c r="E724" s="412"/>
      <c r="F724" s="412" t="s">
        <v>21</v>
      </c>
      <c r="G724" s="412" t="s">
        <v>428</v>
      </c>
      <c r="H724" s="412" t="s">
        <v>32</v>
      </c>
      <c r="I724" s="412">
        <v>2</v>
      </c>
      <c r="J724" s="460"/>
      <c r="K724" s="461"/>
      <c r="L724" s="202"/>
      <c r="M724" s="163">
        <v>40</v>
      </c>
      <c r="N724" s="178">
        <v>20.52</v>
      </c>
      <c r="O724" s="178"/>
      <c r="P724" s="178" t="s">
        <v>21</v>
      </c>
      <c r="Q724" s="178" t="s">
        <v>458</v>
      </c>
      <c r="R724" s="178" t="s">
        <v>146</v>
      </c>
      <c r="S724" s="178">
        <v>2</v>
      </c>
      <c r="T724" s="306">
        <v>225630</v>
      </c>
    </row>
    <row r="725" spans="1:20" ht="34.5" customHeight="1">
      <c r="A725" s="233"/>
      <c r="B725" s="405"/>
      <c r="C725" s="163">
        <v>43</v>
      </c>
      <c r="D725" s="183" t="s">
        <v>431</v>
      </c>
      <c r="E725" s="163"/>
      <c r="F725" s="163" t="s">
        <v>21</v>
      </c>
      <c r="G725" s="155" t="s">
        <v>432</v>
      </c>
      <c r="H725" s="163" t="s">
        <v>32</v>
      </c>
      <c r="I725" s="164">
        <v>2</v>
      </c>
      <c r="J725" s="167"/>
      <c r="K725" s="461"/>
      <c r="L725" s="202"/>
      <c r="M725" s="163">
        <v>41</v>
      </c>
      <c r="N725" s="183" t="s">
        <v>511</v>
      </c>
      <c r="O725" s="163"/>
      <c r="P725" s="163" t="s">
        <v>21</v>
      </c>
      <c r="Q725" s="155" t="s">
        <v>432</v>
      </c>
      <c r="R725" s="163" t="s">
        <v>146</v>
      </c>
      <c r="S725" s="164">
        <v>2</v>
      </c>
      <c r="T725" s="167">
        <v>374334</v>
      </c>
    </row>
    <row r="726" spans="1:20" ht="16.5" customHeight="1" thickBot="1">
      <c r="A726" s="233"/>
      <c r="B726" s="405"/>
      <c r="C726" s="629" t="s">
        <v>41</v>
      </c>
      <c r="D726" s="630"/>
      <c r="E726" s="630"/>
      <c r="F726" s="630"/>
      <c r="G726" s="630"/>
      <c r="H726" s="631"/>
      <c r="I726" s="163"/>
      <c r="J726" s="163"/>
      <c r="K726" s="414"/>
      <c r="L726" s="202"/>
      <c r="M726" s="629" t="s">
        <v>41</v>
      </c>
      <c r="N726" s="630"/>
      <c r="O726" s="630"/>
      <c r="P726" s="630"/>
      <c r="Q726" s="630"/>
      <c r="R726" s="631"/>
      <c r="S726" s="163"/>
      <c r="T726" s="163"/>
    </row>
    <row r="727" spans="1:20" ht="16.5" customHeight="1" thickBot="1">
      <c r="A727" s="233"/>
      <c r="B727" s="405"/>
      <c r="C727" s="632" t="s">
        <v>42</v>
      </c>
      <c r="D727" s="712"/>
      <c r="E727" s="712"/>
      <c r="F727" s="712"/>
      <c r="G727" s="712"/>
      <c r="H727" s="712"/>
      <c r="I727" s="712"/>
      <c r="J727" s="634"/>
      <c r="K727" s="415"/>
      <c r="L727" s="202"/>
      <c r="M727" s="632" t="s">
        <v>42</v>
      </c>
      <c r="N727" s="633"/>
      <c r="O727" s="633"/>
      <c r="P727" s="633"/>
      <c r="Q727" s="633"/>
      <c r="R727" s="633"/>
      <c r="S727" s="633"/>
      <c r="T727" s="634"/>
    </row>
    <row r="728" spans="1:20" ht="16.5" customHeight="1">
      <c r="A728" s="233"/>
      <c r="B728" s="405"/>
      <c r="C728" s="464"/>
      <c r="D728" s="464"/>
      <c r="E728" s="464"/>
      <c r="F728" s="464"/>
      <c r="G728" s="464"/>
      <c r="H728" s="464"/>
      <c r="I728" s="464"/>
      <c r="J728" s="464"/>
      <c r="K728" s="417"/>
      <c r="L728" s="202"/>
      <c r="M728" s="312"/>
      <c r="N728" s="312"/>
      <c r="O728" s="312"/>
      <c r="P728" s="312"/>
      <c r="Q728" s="312"/>
      <c r="R728" s="312"/>
      <c r="S728" s="312"/>
      <c r="T728" s="312"/>
    </row>
    <row r="729" spans="1:20" ht="16.5" customHeight="1">
      <c r="A729" s="233"/>
      <c r="B729" s="405"/>
      <c r="C729" s="464"/>
      <c r="D729" s="464"/>
      <c r="E729" s="464"/>
      <c r="F729" s="464"/>
      <c r="G729" s="464"/>
      <c r="H729" s="464"/>
      <c r="I729" s="464"/>
      <c r="J729" s="464"/>
      <c r="K729" s="417"/>
      <c r="L729" s="202"/>
      <c r="M729" s="312"/>
      <c r="N729" s="312"/>
      <c r="O729" s="312"/>
      <c r="P729" s="312"/>
      <c r="Q729" s="312"/>
      <c r="R729" s="312"/>
      <c r="S729" s="312"/>
      <c r="T729" s="312"/>
    </row>
    <row r="730" spans="1:20" ht="16.5" customHeight="1" thickBot="1">
      <c r="A730" s="233"/>
      <c r="B730" s="405"/>
      <c r="C730" s="464"/>
      <c r="D730" s="464"/>
      <c r="E730" s="464"/>
      <c r="F730" s="464"/>
      <c r="G730" s="464"/>
      <c r="H730" s="464"/>
      <c r="I730" s="464"/>
      <c r="J730" s="464"/>
      <c r="K730" s="417"/>
      <c r="L730" s="202"/>
      <c r="M730" s="312"/>
      <c r="N730" s="312"/>
      <c r="O730" s="312"/>
      <c r="P730" s="312"/>
      <c r="Q730" s="312"/>
      <c r="R730" s="312"/>
      <c r="S730" s="312"/>
      <c r="T730" s="312"/>
    </row>
    <row r="731" spans="1:20" ht="55.5" customHeight="1" thickBot="1">
      <c r="A731" s="233"/>
      <c r="B731" s="410">
        <v>13</v>
      </c>
      <c r="C731" s="647" t="s">
        <v>512</v>
      </c>
      <c r="D731" s="712"/>
      <c r="E731" s="712"/>
      <c r="F731" s="712"/>
      <c r="G731" s="712"/>
      <c r="H731" s="712"/>
      <c r="I731" s="712"/>
      <c r="J731" s="712"/>
      <c r="K731" s="713"/>
      <c r="L731" s="202"/>
      <c r="M731" s="647" t="s">
        <v>513</v>
      </c>
      <c r="N731" s="633"/>
      <c r="O731" s="633"/>
      <c r="P731" s="633"/>
      <c r="Q731" s="633"/>
      <c r="R731" s="633"/>
      <c r="S731" s="633"/>
      <c r="T731" s="633"/>
    </row>
    <row r="732" spans="1:20" ht="16.5" customHeight="1" thickBot="1">
      <c r="A732" s="233"/>
      <c r="B732" s="405"/>
      <c r="C732" s="714" t="s">
        <v>10</v>
      </c>
      <c r="D732" s="689"/>
      <c r="E732" s="689"/>
      <c r="F732" s="689"/>
      <c r="G732" s="689"/>
      <c r="H732" s="689"/>
      <c r="I732" s="689"/>
      <c r="J732" s="689"/>
      <c r="K732" s="715"/>
      <c r="L732" s="202"/>
      <c r="M732" s="644" t="s">
        <v>10</v>
      </c>
      <c r="N732" s="645"/>
      <c r="O732" s="645"/>
      <c r="P732" s="645"/>
      <c r="Q732" s="645"/>
      <c r="R732" s="645"/>
      <c r="S732" s="645"/>
      <c r="T732" s="646"/>
    </row>
    <row r="733" spans="1:20" ht="18" customHeight="1">
      <c r="A733" s="233"/>
      <c r="B733" s="405"/>
      <c r="C733" s="641" t="s">
        <v>11</v>
      </c>
      <c r="D733" s="707" t="s">
        <v>12</v>
      </c>
      <c r="E733" s="717" t="s">
        <v>13</v>
      </c>
      <c r="F733" s="718"/>
      <c r="G733" s="641" t="s">
        <v>14</v>
      </c>
      <c r="H733" s="707" t="s">
        <v>15</v>
      </c>
      <c r="I733" s="707" t="s">
        <v>16</v>
      </c>
      <c r="J733" s="709" t="s">
        <v>17</v>
      </c>
      <c r="K733" s="710" t="s">
        <v>18</v>
      </c>
      <c r="L733" s="202"/>
      <c r="M733" s="641" t="s">
        <v>11</v>
      </c>
      <c r="N733" s="635" t="s">
        <v>12</v>
      </c>
      <c r="O733" s="637" t="s">
        <v>13</v>
      </c>
      <c r="P733" s="638"/>
      <c r="Q733" s="641" t="s">
        <v>14</v>
      </c>
      <c r="R733" s="635" t="s">
        <v>15</v>
      </c>
      <c r="S733" s="635" t="s">
        <v>16</v>
      </c>
      <c r="T733" s="643" t="s">
        <v>17</v>
      </c>
    </row>
    <row r="734" spans="1:20" ht="16.5" customHeight="1">
      <c r="A734" s="233"/>
      <c r="B734" s="405"/>
      <c r="C734" s="716"/>
      <c r="D734" s="708"/>
      <c r="E734" s="154" t="s">
        <v>19</v>
      </c>
      <c r="F734" s="154" t="s">
        <v>20</v>
      </c>
      <c r="G734" s="716"/>
      <c r="H734" s="708"/>
      <c r="I734" s="708"/>
      <c r="J734" s="708"/>
      <c r="K734" s="711"/>
      <c r="L734" s="202"/>
      <c r="M734" s="642"/>
      <c r="N734" s="636"/>
      <c r="O734" s="154" t="s">
        <v>19</v>
      </c>
      <c r="P734" s="154" t="s">
        <v>20</v>
      </c>
      <c r="Q734" s="642"/>
      <c r="R734" s="636"/>
      <c r="S734" s="636"/>
      <c r="T734" s="636"/>
    </row>
    <row r="735" spans="1:20" ht="16.5" customHeight="1">
      <c r="A735" s="233"/>
      <c r="B735" s="405"/>
      <c r="C735" s="159">
        <v>1</v>
      </c>
      <c r="D735" s="159">
        <v>1</v>
      </c>
      <c r="E735" s="159" t="s">
        <v>21</v>
      </c>
      <c r="F735" s="159"/>
      <c r="G735" s="159" t="s">
        <v>54</v>
      </c>
      <c r="H735" s="159"/>
      <c r="I735" s="159"/>
      <c r="J735" s="159"/>
      <c r="K735" s="411"/>
      <c r="L735" s="202"/>
      <c r="M735" s="159">
        <v>1</v>
      </c>
      <c r="N735" s="159" t="s">
        <v>55</v>
      </c>
      <c r="O735" s="159" t="s">
        <v>21</v>
      </c>
      <c r="P735" s="159"/>
      <c r="Q735" s="159" t="s">
        <v>56</v>
      </c>
      <c r="R735" s="159"/>
      <c r="S735" s="159"/>
      <c r="T735" s="159"/>
    </row>
    <row r="736" spans="1:20" ht="16.5" customHeight="1">
      <c r="A736" s="233"/>
      <c r="B736" s="405"/>
      <c r="C736" s="270">
        <v>2</v>
      </c>
      <c r="D736" s="291">
        <v>1.1000000000000001</v>
      </c>
      <c r="E736" s="291"/>
      <c r="F736" s="291"/>
      <c r="G736" s="291" t="s">
        <v>57</v>
      </c>
      <c r="H736" s="291"/>
      <c r="I736" s="291"/>
      <c r="J736" s="291"/>
      <c r="K736" s="452"/>
      <c r="L736" s="202"/>
      <c r="M736" s="207"/>
      <c r="N736" s="159"/>
      <c r="O736" s="159"/>
      <c r="P736" s="159"/>
      <c r="Q736" s="159"/>
      <c r="R736" s="159"/>
      <c r="S736" s="159"/>
      <c r="T736" s="159"/>
    </row>
    <row r="737" spans="1:20" ht="45" customHeight="1">
      <c r="A737" s="233"/>
      <c r="B737" s="405"/>
      <c r="C737" s="412">
        <v>3</v>
      </c>
      <c r="D737" s="163" t="s">
        <v>58</v>
      </c>
      <c r="E737" s="163"/>
      <c r="F737" s="163" t="s">
        <v>21</v>
      </c>
      <c r="G737" s="155" t="s">
        <v>59</v>
      </c>
      <c r="H737" s="163" t="s">
        <v>60</v>
      </c>
      <c r="I737" s="163">
        <v>285.5</v>
      </c>
      <c r="J737" s="206"/>
      <c r="K737" s="413"/>
      <c r="L737" s="202"/>
      <c r="M737" s="178">
        <v>2</v>
      </c>
      <c r="N737" s="163" t="s">
        <v>61</v>
      </c>
      <c r="O737" s="163"/>
      <c r="P737" s="163" t="s">
        <v>21</v>
      </c>
      <c r="Q737" s="155" t="s">
        <v>59</v>
      </c>
      <c r="R737" s="163" t="s">
        <v>60</v>
      </c>
      <c r="S737" s="163">
        <v>105.19</v>
      </c>
      <c r="T737" s="206">
        <v>2030</v>
      </c>
    </row>
    <row r="738" spans="1:20" ht="28.5" customHeight="1">
      <c r="A738" s="233"/>
      <c r="B738" s="405"/>
      <c r="C738" s="412">
        <v>4</v>
      </c>
      <c r="D738" s="163" t="s">
        <v>62</v>
      </c>
      <c r="E738" s="163"/>
      <c r="F738" s="163" t="s">
        <v>21</v>
      </c>
      <c r="G738" s="155" t="s">
        <v>63</v>
      </c>
      <c r="H738" s="163" t="s">
        <v>25</v>
      </c>
      <c r="I738" s="164">
        <v>285.5</v>
      </c>
      <c r="J738" s="167"/>
      <c r="K738" s="420"/>
      <c r="L738" s="202"/>
      <c r="M738" s="178">
        <v>3</v>
      </c>
      <c r="N738" s="163" t="s">
        <v>62</v>
      </c>
      <c r="O738" s="163"/>
      <c r="P738" s="163" t="s">
        <v>21</v>
      </c>
      <c r="Q738" s="155" t="s">
        <v>63</v>
      </c>
      <c r="R738" s="163" t="s">
        <v>25</v>
      </c>
      <c r="S738" s="164">
        <v>9.14</v>
      </c>
      <c r="T738" s="167">
        <v>2824</v>
      </c>
    </row>
    <row r="739" spans="1:20" ht="16.5" customHeight="1">
      <c r="A739" s="233"/>
      <c r="B739" s="405"/>
      <c r="C739" s="629" t="s">
        <v>41</v>
      </c>
      <c r="D739" s="630"/>
      <c r="E739" s="630"/>
      <c r="F739" s="630"/>
      <c r="G739" s="630"/>
      <c r="H739" s="631"/>
      <c r="I739" s="161"/>
      <c r="J739" s="162"/>
      <c r="K739" s="414"/>
      <c r="L739" s="202"/>
      <c r="M739" s="629" t="s">
        <v>41</v>
      </c>
      <c r="N739" s="630"/>
      <c r="O739" s="630"/>
      <c r="P739" s="630"/>
      <c r="Q739" s="630"/>
      <c r="R739" s="631"/>
      <c r="S739" s="161"/>
      <c r="T739" s="162"/>
    </row>
    <row r="740" spans="1:20" ht="16.5" customHeight="1">
      <c r="A740" s="233"/>
      <c r="B740" s="405"/>
      <c r="C740" s="159">
        <v>5</v>
      </c>
      <c r="D740" s="159">
        <v>2.1</v>
      </c>
      <c r="E740" s="159" t="s">
        <v>21</v>
      </c>
      <c r="F740" s="159"/>
      <c r="G740" s="159" t="s">
        <v>65</v>
      </c>
      <c r="H740" s="159"/>
      <c r="I740" s="159"/>
      <c r="J740" s="159"/>
      <c r="K740" s="411"/>
      <c r="L740" s="202"/>
      <c r="M740" s="159">
        <v>4</v>
      </c>
      <c r="N740" s="159" t="s">
        <v>66</v>
      </c>
      <c r="O740" s="159" t="s">
        <v>21</v>
      </c>
      <c r="P740" s="159"/>
      <c r="Q740" s="159" t="s">
        <v>381</v>
      </c>
      <c r="R740" s="159"/>
      <c r="S740" s="159"/>
      <c r="T740" s="159"/>
    </row>
    <row r="741" spans="1:20" ht="16.5" customHeight="1">
      <c r="A741" s="233"/>
      <c r="B741" s="405"/>
      <c r="C741" s="465">
        <v>6</v>
      </c>
      <c r="D741" s="412" t="s">
        <v>71</v>
      </c>
      <c r="E741" s="412"/>
      <c r="F741" s="412" t="s">
        <v>21</v>
      </c>
      <c r="G741" s="432" t="s">
        <v>72</v>
      </c>
      <c r="H741" s="412" t="s">
        <v>73</v>
      </c>
      <c r="I741" s="412">
        <v>95.55</v>
      </c>
      <c r="J741" s="460"/>
      <c r="K741" s="435"/>
      <c r="L741" s="202"/>
      <c r="M741" s="269">
        <v>5</v>
      </c>
      <c r="N741" s="270"/>
      <c r="O741" s="270"/>
      <c r="P741" s="270"/>
      <c r="Q741" s="271" t="s">
        <v>382</v>
      </c>
      <c r="R741" s="270"/>
      <c r="S741" s="270"/>
      <c r="T741" s="270"/>
    </row>
    <row r="742" spans="1:20" ht="16.5" customHeight="1">
      <c r="A742" s="233"/>
      <c r="B742" s="405"/>
      <c r="C742" s="431">
        <v>7</v>
      </c>
      <c r="D742" s="412" t="s">
        <v>448</v>
      </c>
      <c r="E742" s="412"/>
      <c r="F742" s="412" t="s">
        <v>21</v>
      </c>
      <c r="G742" s="155" t="s">
        <v>449</v>
      </c>
      <c r="H742" s="412" t="s">
        <v>73</v>
      </c>
      <c r="I742" s="438">
        <v>1.1000000000000001</v>
      </c>
      <c r="J742" s="440"/>
      <c r="K742" s="435"/>
      <c r="L742" s="202"/>
      <c r="M742" s="275">
        <v>6</v>
      </c>
      <c r="N742" s="178" t="s">
        <v>71</v>
      </c>
      <c r="O742" s="178"/>
      <c r="P742" s="178" t="s">
        <v>21</v>
      </c>
      <c r="Q742" s="155" t="s">
        <v>72</v>
      </c>
      <c r="R742" s="178" t="s">
        <v>73</v>
      </c>
      <c r="S742" s="177">
        <v>68.099999999999994</v>
      </c>
      <c r="T742" s="180">
        <v>13594</v>
      </c>
    </row>
    <row r="743" spans="1:20" ht="16.5" customHeight="1">
      <c r="A743" s="233"/>
      <c r="B743" s="405"/>
      <c r="C743" s="639" t="s">
        <v>41</v>
      </c>
      <c r="D743" s="719"/>
      <c r="E743" s="719"/>
      <c r="F743" s="719"/>
      <c r="G743" s="719"/>
      <c r="H743" s="408"/>
      <c r="I743" s="175"/>
      <c r="J743" s="439"/>
      <c r="K743" s="437"/>
      <c r="L743" s="202"/>
      <c r="M743" s="639" t="s">
        <v>41</v>
      </c>
      <c r="N743" s="640"/>
      <c r="O743" s="640"/>
      <c r="P743" s="640"/>
      <c r="Q743" s="640"/>
      <c r="R743" s="153"/>
      <c r="S743" s="175"/>
      <c r="T743" s="179"/>
    </row>
    <row r="744" spans="1:20" ht="16.5" customHeight="1">
      <c r="A744" s="233"/>
      <c r="B744" s="405"/>
      <c r="C744" s="159">
        <v>8</v>
      </c>
      <c r="D744" s="159">
        <v>2.2000000000000002</v>
      </c>
      <c r="E744" s="159" t="s">
        <v>21</v>
      </c>
      <c r="F744" s="159"/>
      <c r="G744" s="159" t="s">
        <v>22</v>
      </c>
      <c r="H744" s="159"/>
      <c r="I744" s="159"/>
      <c r="J744" s="159"/>
      <c r="K744" s="411"/>
      <c r="L744" s="202"/>
      <c r="M744" s="159">
        <v>14</v>
      </c>
      <c r="N744" s="159"/>
      <c r="O744" s="159" t="s">
        <v>21</v>
      </c>
      <c r="P744" s="159"/>
      <c r="Q744" s="159" t="s">
        <v>22</v>
      </c>
      <c r="R744" s="159"/>
      <c r="S744" s="159"/>
      <c r="T744" s="159"/>
    </row>
    <row r="745" spans="1:20" ht="33.75" customHeight="1">
      <c r="A745" s="233"/>
      <c r="B745" s="405"/>
      <c r="C745" s="163">
        <v>9</v>
      </c>
      <c r="D745" s="163" t="s">
        <v>289</v>
      </c>
      <c r="E745" s="163"/>
      <c r="F745" s="163" t="s">
        <v>340</v>
      </c>
      <c r="G745" s="155" t="s">
        <v>290</v>
      </c>
      <c r="H745" s="163" t="s">
        <v>85</v>
      </c>
      <c r="I745" s="163">
        <v>128.9</v>
      </c>
      <c r="J745" s="206"/>
      <c r="K745" s="413"/>
      <c r="L745" s="202"/>
      <c r="M745" s="163">
        <v>15</v>
      </c>
      <c r="N745" s="163" t="s">
        <v>343</v>
      </c>
      <c r="O745" s="163"/>
      <c r="P745" s="163" t="s">
        <v>340</v>
      </c>
      <c r="Q745" s="155" t="s">
        <v>344</v>
      </c>
      <c r="R745" s="163" t="s">
        <v>73</v>
      </c>
      <c r="S745" s="163">
        <v>35.99</v>
      </c>
      <c r="T745" s="163">
        <v>64533</v>
      </c>
    </row>
    <row r="746" spans="1:20" ht="16.5" customHeight="1">
      <c r="A746" s="233"/>
      <c r="B746" s="405"/>
      <c r="C746" s="629" t="s">
        <v>41</v>
      </c>
      <c r="D746" s="630"/>
      <c r="E746" s="630"/>
      <c r="F746" s="630"/>
      <c r="G746" s="630"/>
      <c r="H746" s="631"/>
      <c r="I746" s="282"/>
      <c r="J746" s="282"/>
      <c r="K746" s="414"/>
      <c r="L746" s="202"/>
      <c r="M746" s="629" t="s">
        <v>41</v>
      </c>
      <c r="N746" s="630"/>
      <c r="O746" s="630"/>
      <c r="P746" s="630"/>
      <c r="Q746" s="630"/>
      <c r="R746" s="631"/>
      <c r="S746" s="282"/>
      <c r="T746" s="282"/>
    </row>
    <row r="747" spans="1:20" ht="36" customHeight="1">
      <c r="A747" s="233"/>
      <c r="B747" s="405"/>
      <c r="C747" s="159">
        <v>10</v>
      </c>
      <c r="D747" s="159">
        <v>2.2999999999999998</v>
      </c>
      <c r="E747" s="159" t="s">
        <v>21</v>
      </c>
      <c r="F747" s="159"/>
      <c r="G747" s="159" t="s">
        <v>89</v>
      </c>
      <c r="H747" s="159"/>
      <c r="I747" s="159"/>
      <c r="J747" s="159"/>
      <c r="K747" s="411"/>
      <c r="L747" s="202"/>
      <c r="M747" s="159">
        <v>18</v>
      </c>
      <c r="N747" s="159">
        <v>2.2999999999999998</v>
      </c>
      <c r="O747" s="159" t="s">
        <v>21</v>
      </c>
      <c r="P747" s="159"/>
      <c r="Q747" s="159" t="s">
        <v>89</v>
      </c>
      <c r="R747" s="159"/>
      <c r="S747" s="159"/>
      <c r="T747" s="159"/>
    </row>
    <row r="748" spans="1:20" ht="24" customHeight="1">
      <c r="A748" s="233"/>
      <c r="B748" s="405"/>
      <c r="C748" s="163">
        <v>11</v>
      </c>
      <c r="D748" s="183" t="s">
        <v>90</v>
      </c>
      <c r="E748" s="163"/>
      <c r="F748" s="163" t="s">
        <v>21</v>
      </c>
      <c r="G748" s="155" t="s">
        <v>91</v>
      </c>
      <c r="H748" s="163" t="s">
        <v>73</v>
      </c>
      <c r="I748" s="164">
        <v>96.649999999999991</v>
      </c>
      <c r="J748" s="210"/>
      <c r="K748" s="420"/>
      <c r="L748" s="202"/>
      <c r="M748" s="163">
        <v>19</v>
      </c>
      <c r="N748" s="183">
        <v>1.4</v>
      </c>
      <c r="O748" s="163"/>
      <c r="P748" s="163" t="s">
        <v>21</v>
      </c>
      <c r="Q748" s="155" t="s">
        <v>92</v>
      </c>
      <c r="R748" s="163" t="s">
        <v>73</v>
      </c>
      <c r="S748" s="164">
        <v>340.71</v>
      </c>
      <c r="T748" s="167">
        <v>5350</v>
      </c>
    </row>
    <row r="749" spans="1:20" ht="21" customHeight="1">
      <c r="A749" s="233"/>
      <c r="B749" s="405"/>
      <c r="C749" s="163">
        <v>12</v>
      </c>
      <c r="D749" s="183" t="s">
        <v>93</v>
      </c>
      <c r="E749" s="163"/>
      <c r="F749" s="163" t="s">
        <v>21</v>
      </c>
      <c r="G749" s="155" t="s">
        <v>94</v>
      </c>
      <c r="H749" s="163" t="s">
        <v>95</v>
      </c>
      <c r="I749" s="164">
        <v>2416.25</v>
      </c>
      <c r="J749" s="167"/>
      <c r="K749" s="420"/>
      <c r="L749" s="202"/>
      <c r="M749" s="163">
        <v>20</v>
      </c>
      <c r="N749" s="183">
        <v>1.2</v>
      </c>
      <c r="O749" s="163"/>
      <c r="P749" s="163" t="s">
        <v>21</v>
      </c>
      <c r="Q749" s="155" t="s">
        <v>96</v>
      </c>
      <c r="R749" s="163" t="s">
        <v>97</v>
      </c>
      <c r="S749" s="164">
        <v>6814.2</v>
      </c>
      <c r="T749" s="167">
        <v>1392</v>
      </c>
    </row>
    <row r="750" spans="1:20" ht="36" customHeight="1">
      <c r="A750" s="233"/>
      <c r="B750" s="405"/>
      <c r="C750" s="163">
        <v>13</v>
      </c>
      <c r="D750" s="183" t="s">
        <v>98</v>
      </c>
      <c r="E750" s="163"/>
      <c r="F750" s="163" t="s">
        <v>21</v>
      </c>
      <c r="G750" s="155" t="s">
        <v>99</v>
      </c>
      <c r="H750" s="163" t="s">
        <v>73</v>
      </c>
      <c r="I750" s="164">
        <v>96.649999999999991</v>
      </c>
      <c r="J750" s="167"/>
      <c r="K750" s="420"/>
      <c r="L750" s="202"/>
      <c r="M750" s="163">
        <v>21</v>
      </c>
      <c r="N750" s="183">
        <v>1.5</v>
      </c>
      <c r="O750" s="163"/>
      <c r="P750" s="163" t="s">
        <v>21</v>
      </c>
      <c r="Q750" s="155" t="s">
        <v>100</v>
      </c>
      <c r="R750" s="163" t="s">
        <v>73</v>
      </c>
      <c r="S750" s="164">
        <v>340.71</v>
      </c>
      <c r="T750" s="167">
        <v>3571</v>
      </c>
    </row>
    <row r="751" spans="1:20" ht="16.5" customHeight="1">
      <c r="A751" s="233"/>
      <c r="B751" s="405"/>
      <c r="C751" s="629" t="s">
        <v>41</v>
      </c>
      <c r="D751" s="630"/>
      <c r="E751" s="630"/>
      <c r="F751" s="630"/>
      <c r="G751" s="630"/>
      <c r="H751" s="631"/>
      <c r="I751" s="163"/>
      <c r="J751" s="163"/>
      <c r="K751" s="414"/>
      <c r="L751" s="202"/>
      <c r="M751" s="629" t="s">
        <v>41</v>
      </c>
      <c r="N751" s="630"/>
      <c r="O751" s="630"/>
      <c r="P751" s="630"/>
      <c r="Q751" s="630"/>
      <c r="R751" s="631"/>
      <c r="S751" s="163"/>
      <c r="T751" s="163"/>
    </row>
    <row r="752" spans="1:20" ht="16.5" customHeight="1">
      <c r="A752" s="233"/>
      <c r="B752" s="405"/>
      <c r="C752" s="418">
        <v>14</v>
      </c>
      <c r="D752" s="207" t="s">
        <v>105</v>
      </c>
      <c r="E752" s="207" t="s">
        <v>21</v>
      </c>
      <c r="F752" s="207"/>
      <c r="G752" s="207" t="s">
        <v>106</v>
      </c>
      <c r="H752" s="207"/>
      <c r="I752" s="207"/>
      <c r="J752" s="207"/>
      <c r="K752" s="419"/>
      <c r="L752" s="202"/>
      <c r="M752" s="259">
        <v>22</v>
      </c>
      <c r="N752" s="207">
        <v>2.6</v>
      </c>
      <c r="O752" s="207" t="s">
        <v>21</v>
      </c>
      <c r="P752" s="207"/>
      <c r="Q752" s="207" t="s">
        <v>101</v>
      </c>
      <c r="R752" s="207"/>
      <c r="S752" s="207"/>
      <c r="T752" s="207"/>
    </row>
    <row r="753" spans="1:20" ht="16.5" customHeight="1">
      <c r="A753" s="233"/>
      <c r="B753" s="405"/>
      <c r="C753" s="163">
        <v>15</v>
      </c>
      <c r="D753" s="412" t="s">
        <v>294</v>
      </c>
      <c r="E753" s="412"/>
      <c r="F753" s="412" t="s">
        <v>21</v>
      </c>
      <c r="G753" s="432" t="s">
        <v>233</v>
      </c>
      <c r="H753" s="412" t="s">
        <v>73</v>
      </c>
      <c r="I753" s="412">
        <v>38.650000000000006</v>
      </c>
      <c r="J753" s="460"/>
      <c r="K753" s="461"/>
      <c r="L753" s="202"/>
      <c r="M753" s="163">
        <v>23</v>
      </c>
      <c r="N753" s="178">
        <v>20.5</v>
      </c>
      <c r="O753" s="178"/>
      <c r="P753" s="178" t="s">
        <v>21</v>
      </c>
      <c r="Q753" s="176" t="s">
        <v>355</v>
      </c>
      <c r="R753" s="178" t="s">
        <v>25</v>
      </c>
      <c r="S753" s="178">
        <v>42.2</v>
      </c>
      <c r="T753" s="178">
        <v>25078</v>
      </c>
    </row>
    <row r="754" spans="1:20" ht="33.75" customHeight="1">
      <c r="A754" s="233"/>
      <c r="B754" s="405"/>
      <c r="C754" s="431">
        <v>16</v>
      </c>
      <c r="D754" s="183" t="s">
        <v>108</v>
      </c>
      <c r="E754" s="412"/>
      <c r="F754" s="412" t="s">
        <v>21</v>
      </c>
      <c r="G754" s="432" t="s">
        <v>109</v>
      </c>
      <c r="H754" s="412" t="s">
        <v>73</v>
      </c>
      <c r="I754" s="438">
        <v>108.9</v>
      </c>
      <c r="J754" s="440"/>
      <c r="K754" s="461"/>
      <c r="L754" s="202"/>
      <c r="M754" s="275">
        <v>24</v>
      </c>
      <c r="N754" s="183" t="s">
        <v>514</v>
      </c>
      <c r="O754" s="178"/>
      <c r="P754" s="178" t="s">
        <v>21</v>
      </c>
      <c r="Q754" s="176" t="s">
        <v>103</v>
      </c>
      <c r="R754" s="178" t="s">
        <v>25</v>
      </c>
      <c r="S754" s="177">
        <v>168.8</v>
      </c>
      <c r="T754" s="180">
        <v>55381</v>
      </c>
    </row>
    <row r="755" spans="1:20" ht="16.5" customHeight="1">
      <c r="A755" s="233"/>
      <c r="B755" s="405"/>
      <c r="C755" s="629" t="s">
        <v>41</v>
      </c>
      <c r="D755" s="630"/>
      <c r="E755" s="630"/>
      <c r="F755" s="630"/>
      <c r="G755" s="630"/>
      <c r="H755" s="631"/>
      <c r="I755" s="163"/>
      <c r="J755" s="163"/>
      <c r="K755" s="414"/>
      <c r="L755" s="202"/>
      <c r="M755" s="629" t="s">
        <v>41</v>
      </c>
      <c r="N755" s="630"/>
      <c r="O755" s="630"/>
      <c r="P755" s="630"/>
      <c r="Q755" s="630"/>
      <c r="R755" s="631"/>
      <c r="S755" s="163"/>
      <c r="T755" s="163"/>
    </row>
    <row r="756" spans="1:20" ht="16.5" customHeight="1">
      <c r="A756" s="233"/>
      <c r="B756" s="405"/>
      <c r="C756" s="418">
        <v>17</v>
      </c>
      <c r="D756" s="207">
        <v>3.3</v>
      </c>
      <c r="E756" s="207" t="s">
        <v>21</v>
      </c>
      <c r="F756" s="207"/>
      <c r="G756" s="207" t="s">
        <v>111</v>
      </c>
      <c r="H756" s="207"/>
      <c r="I756" s="207"/>
      <c r="J756" s="207"/>
      <c r="K756" s="419"/>
      <c r="L756" s="202"/>
      <c r="M756" s="259">
        <v>25</v>
      </c>
      <c r="N756" s="207">
        <v>5</v>
      </c>
      <c r="O756" s="207" t="s">
        <v>21</v>
      </c>
      <c r="P756" s="207"/>
      <c r="Q756" s="207" t="s">
        <v>107</v>
      </c>
      <c r="R756" s="207"/>
      <c r="S756" s="207"/>
      <c r="T756" s="207"/>
    </row>
    <row r="757" spans="1:20" ht="33" customHeight="1">
      <c r="A757" s="233"/>
      <c r="B757" s="405"/>
      <c r="C757" s="163">
        <v>18</v>
      </c>
      <c r="D757" s="183" t="s">
        <v>112</v>
      </c>
      <c r="E757" s="163"/>
      <c r="F757" s="163" t="s">
        <v>21</v>
      </c>
      <c r="G757" s="155" t="s">
        <v>113</v>
      </c>
      <c r="H757" s="163" t="s">
        <v>114</v>
      </c>
      <c r="I757" s="164">
        <v>13065</v>
      </c>
      <c r="J757" s="167"/>
      <c r="K757" s="420"/>
      <c r="L757" s="202"/>
      <c r="M757" s="163">
        <v>26</v>
      </c>
      <c r="N757" s="183" t="s">
        <v>392</v>
      </c>
      <c r="O757" s="163"/>
      <c r="P757" s="163" t="s">
        <v>21</v>
      </c>
      <c r="Q757" s="155" t="s">
        <v>110</v>
      </c>
      <c r="R757" s="163" t="s">
        <v>73</v>
      </c>
      <c r="S757" s="164">
        <v>99.44</v>
      </c>
      <c r="T757" s="167">
        <v>535504</v>
      </c>
    </row>
    <row r="758" spans="1:20" ht="16.5" customHeight="1">
      <c r="A758" s="233"/>
      <c r="B758" s="405"/>
      <c r="C758" s="629" t="s">
        <v>41</v>
      </c>
      <c r="D758" s="630"/>
      <c r="E758" s="630"/>
      <c r="F758" s="630"/>
      <c r="G758" s="630"/>
      <c r="H758" s="631"/>
      <c r="I758" s="163"/>
      <c r="J758" s="163"/>
      <c r="K758" s="414"/>
      <c r="L758" s="202"/>
      <c r="M758" s="629" t="s">
        <v>41</v>
      </c>
      <c r="N758" s="630"/>
      <c r="O758" s="630"/>
      <c r="P758" s="630"/>
      <c r="Q758" s="630"/>
      <c r="R758" s="631"/>
      <c r="S758" s="163"/>
      <c r="T758" s="163"/>
    </row>
    <row r="759" spans="1:20" ht="16.5" customHeight="1">
      <c r="A759" s="233"/>
      <c r="B759" s="405"/>
      <c r="C759" s="418">
        <v>19</v>
      </c>
      <c r="D759" s="207">
        <v>5.2</v>
      </c>
      <c r="E759" s="207" t="s">
        <v>21</v>
      </c>
      <c r="F759" s="207"/>
      <c r="G759" s="207" t="s">
        <v>515</v>
      </c>
      <c r="H759" s="207"/>
      <c r="I759" s="207"/>
      <c r="J759" s="207"/>
      <c r="K759" s="419"/>
      <c r="L759" s="202"/>
      <c r="M759" s="259">
        <v>27</v>
      </c>
      <c r="N759" s="207">
        <v>23</v>
      </c>
      <c r="O759" s="207" t="s">
        <v>21</v>
      </c>
      <c r="P759" s="207"/>
      <c r="Q759" s="207" t="s">
        <v>111</v>
      </c>
      <c r="R759" s="207"/>
      <c r="S759" s="207"/>
      <c r="T759" s="207"/>
    </row>
    <row r="760" spans="1:20" ht="30" customHeight="1">
      <c r="A760" s="233"/>
      <c r="B760" s="405"/>
      <c r="C760" s="220">
        <v>20</v>
      </c>
      <c r="D760" s="183" t="s">
        <v>516</v>
      </c>
      <c r="E760" s="163"/>
      <c r="F760" s="163" t="s">
        <v>21</v>
      </c>
      <c r="G760" s="155" t="s">
        <v>517</v>
      </c>
      <c r="H760" s="163" t="s">
        <v>60</v>
      </c>
      <c r="I760" s="164">
        <v>43.7</v>
      </c>
      <c r="J760" s="167"/>
      <c r="K760" s="420"/>
      <c r="L760" s="202"/>
      <c r="M760" s="220">
        <v>28</v>
      </c>
      <c r="N760" s="183" t="s">
        <v>115</v>
      </c>
      <c r="O760" s="163"/>
      <c r="P760" s="163" t="s">
        <v>21</v>
      </c>
      <c r="Q760" s="155" t="s">
        <v>113</v>
      </c>
      <c r="R760" s="163" t="s">
        <v>114</v>
      </c>
      <c r="S760" s="164">
        <v>8949.27</v>
      </c>
      <c r="T760" s="167">
        <v>5903</v>
      </c>
    </row>
    <row r="761" spans="1:20" ht="16.5" customHeight="1">
      <c r="A761" s="233"/>
      <c r="B761" s="405"/>
      <c r="C761" s="629" t="s">
        <v>41</v>
      </c>
      <c r="D761" s="630"/>
      <c r="E761" s="630"/>
      <c r="F761" s="630"/>
      <c r="G761" s="630"/>
      <c r="H761" s="631"/>
      <c r="I761" s="163"/>
      <c r="J761" s="163"/>
      <c r="K761" s="414"/>
      <c r="L761" s="202"/>
      <c r="M761" s="629" t="s">
        <v>41</v>
      </c>
      <c r="N761" s="630"/>
      <c r="O761" s="630"/>
      <c r="P761" s="630"/>
      <c r="Q761" s="630"/>
      <c r="R761" s="631"/>
      <c r="S761" s="163"/>
      <c r="T761" s="163"/>
    </row>
    <row r="762" spans="1:20" ht="16.5" customHeight="1">
      <c r="A762" s="233"/>
      <c r="B762" s="405"/>
      <c r="C762" s="418">
        <v>21</v>
      </c>
      <c r="D762" s="207">
        <v>8</v>
      </c>
      <c r="E762" s="207" t="s">
        <v>21</v>
      </c>
      <c r="F762" s="207"/>
      <c r="G762" s="207" t="s">
        <v>29</v>
      </c>
      <c r="H762" s="207"/>
      <c r="I762" s="207"/>
      <c r="J762" s="207"/>
      <c r="K762" s="419"/>
      <c r="L762" s="202"/>
      <c r="M762" s="259">
        <v>30</v>
      </c>
      <c r="N762" s="207">
        <v>6</v>
      </c>
      <c r="O762" s="207" t="s">
        <v>21</v>
      </c>
      <c r="P762" s="207"/>
      <c r="Q762" s="207" t="s">
        <v>393</v>
      </c>
      <c r="R762" s="207"/>
      <c r="S762" s="207"/>
      <c r="T762" s="207"/>
    </row>
    <row r="763" spans="1:20" ht="42.75" customHeight="1">
      <c r="A763" s="233"/>
      <c r="B763" s="405"/>
      <c r="C763" s="220">
        <v>22</v>
      </c>
      <c r="D763" s="183" t="s">
        <v>427</v>
      </c>
      <c r="E763" s="163"/>
      <c r="F763" s="163" t="s">
        <v>21</v>
      </c>
      <c r="G763" s="155" t="s">
        <v>428</v>
      </c>
      <c r="H763" s="163" t="s">
        <v>32</v>
      </c>
      <c r="I763" s="164">
        <v>5</v>
      </c>
      <c r="J763" s="167"/>
      <c r="K763" s="420"/>
      <c r="L763" s="202"/>
      <c r="M763" s="220">
        <v>31</v>
      </c>
      <c r="N763" s="183" t="s">
        <v>315</v>
      </c>
      <c r="O763" s="163"/>
      <c r="P763" s="163" t="s">
        <v>21</v>
      </c>
      <c r="Q763" s="155" t="s">
        <v>316</v>
      </c>
      <c r="R763" s="163" t="s">
        <v>25</v>
      </c>
      <c r="S763" s="164">
        <v>23.98</v>
      </c>
      <c r="T763" s="167">
        <v>220663</v>
      </c>
    </row>
    <row r="764" spans="1:20" ht="32.25" customHeight="1">
      <c r="A764" s="233"/>
      <c r="B764" s="405"/>
      <c r="C764" s="163">
        <v>23</v>
      </c>
      <c r="D764" s="183" t="s">
        <v>431</v>
      </c>
      <c r="E764" s="163"/>
      <c r="F764" s="163" t="s">
        <v>21</v>
      </c>
      <c r="G764" s="155" t="s">
        <v>432</v>
      </c>
      <c r="H764" s="163" t="s">
        <v>32</v>
      </c>
      <c r="I764" s="164">
        <v>5</v>
      </c>
      <c r="J764" s="167"/>
      <c r="K764" s="420"/>
      <c r="L764" s="202"/>
      <c r="M764" s="163">
        <v>32</v>
      </c>
      <c r="N764" s="183" t="s">
        <v>292</v>
      </c>
      <c r="O764" s="163"/>
      <c r="P764" s="163" t="s">
        <v>21</v>
      </c>
      <c r="Q764" s="155" t="s">
        <v>293</v>
      </c>
      <c r="R764" s="163" t="s">
        <v>73</v>
      </c>
      <c r="S764" s="164">
        <v>23.98</v>
      </c>
      <c r="T764" s="167">
        <v>40659</v>
      </c>
    </row>
    <row r="765" spans="1:20" ht="16.5" customHeight="1" thickBot="1">
      <c r="A765" s="233"/>
      <c r="B765" s="405"/>
      <c r="C765" s="629" t="s">
        <v>41</v>
      </c>
      <c r="D765" s="630"/>
      <c r="E765" s="630"/>
      <c r="F765" s="630"/>
      <c r="G765" s="630"/>
      <c r="H765" s="631"/>
      <c r="I765" s="163"/>
      <c r="J765" s="163"/>
      <c r="K765" s="414"/>
      <c r="L765" s="202"/>
      <c r="M765" s="629" t="s">
        <v>41</v>
      </c>
      <c r="N765" s="630"/>
      <c r="O765" s="630"/>
      <c r="P765" s="630"/>
      <c r="Q765" s="630"/>
      <c r="R765" s="631"/>
      <c r="S765" s="163"/>
      <c r="T765" s="163"/>
    </row>
    <row r="766" spans="1:20" ht="16.5" customHeight="1" thickBot="1">
      <c r="A766" s="233"/>
      <c r="B766" s="405"/>
      <c r="C766" s="632" t="s">
        <v>42</v>
      </c>
      <c r="D766" s="712"/>
      <c r="E766" s="712"/>
      <c r="F766" s="712"/>
      <c r="G766" s="712"/>
      <c r="H766" s="712"/>
      <c r="I766" s="712"/>
      <c r="J766" s="634"/>
      <c r="K766" s="415"/>
      <c r="L766" s="202"/>
      <c r="M766" s="632" t="s">
        <v>42</v>
      </c>
      <c r="N766" s="633"/>
      <c r="O766" s="633"/>
      <c r="P766" s="633"/>
      <c r="Q766" s="633"/>
      <c r="R766" s="633"/>
      <c r="S766" s="633"/>
      <c r="T766" s="634"/>
    </row>
    <row r="767" spans="1:20" ht="16.5" customHeight="1">
      <c r="A767" s="233"/>
      <c r="B767" s="405"/>
      <c r="C767" s="454"/>
      <c r="D767" s="454"/>
      <c r="E767" s="454"/>
      <c r="F767" s="454"/>
      <c r="G767" s="454"/>
      <c r="H767" s="454"/>
      <c r="I767" s="454"/>
      <c r="J767" s="454"/>
      <c r="K767" s="455"/>
      <c r="L767" s="202"/>
      <c r="M767" s="299"/>
      <c r="N767" s="299"/>
      <c r="O767" s="299"/>
      <c r="P767" s="299"/>
      <c r="Q767" s="299"/>
      <c r="R767" s="299"/>
      <c r="S767" s="299"/>
      <c r="T767" s="299"/>
    </row>
    <row r="768" spans="1:20" ht="16.5" customHeight="1" thickBot="1">
      <c r="A768" s="233"/>
      <c r="B768" s="405"/>
      <c r="C768" s="714" t="s">
        <v>203</v>
      </c>
      <c r="D768" s="689"/>
      <c r="E768" s="689"/>
      <c r="F768" s="689"/>
      <c r="G768" s="689"/>
      <c r="H768" s="689"/>
      <c r="I768" s="689"/>
      <c r="J768" s="689"/>
      <c r="K768" s="715"/>
      <c r="L768" s="202"/>
      <c r="M768" s="644" t="s">
        <v>203</v>
      </c>
      <c r="N768" s="645"/>
      <c r="O768" s="645"/>
      <c r="P768" s="645"/>
      <c r="Q768" s="645"/>
      <c r="R768" s="645"/>
      <c r="S768" s="645"/>
      <c r="T768" s="646"/>
    </row>
    <row r="769" spans="1:20" ht="16.5" customHeight="1">
      <c r="A769" s="233"/>
      <c r="B769" s="405"/>
      <c r="C769" s="641" t="s">
        <v>11</v>
      </c>
      <c r="D769" s="707" t="s">
        <v>12</v>
      </c>
      <c r="E769" s="717" t="s">
        <v>13</v>
      </c>
      <c r="F769" s="718"/>
      <c r="G769" s="641" t="s">
        <v>14</v>
      </c>
      <c r="H769" s="707" t="s">
        <v>15</v>
      </c>
      <c r="I769" s="707" t="s">
        <v>16</v>
      </c>
      <c r="J769" s="709" t="s">
        <v>17</v>
      </c>
      <c r="K769" s="710" t="s">
        <v>18</v>
      </c>
      <c r="L769" s="202"/>
      <c r="M769" s="641" t="s">
        <v>11</v>
      </c>
      <c r="N769" s="635" t="s">
        <v>12</v>
      </c>
      <c r="O769" s="637" t="s">
        <v>13</v>
      </c>
      <c r="P769" s="638"/>
      <c r="Q769" s="641" t="s">
        <v>14</v>
      </c>
      <c r="R769" s="635" t="s">
        <v>15</v>
      </c>
      <c r="S769" s="635" t="s">
        <v>16</v>
      </c>
      <c r="T769" s="643" t="s">
        <v>17</v>
      </c>
    </row>
    <row r="770" spans="1:20" ht="16.5" customHeight="1">
      <c r="A770" s="233"/>
      <c r="B770" s="405"/>
      <c r="C770" s="716"/>
      <c r="D770" s="708"/>
      <c r="E770" s="154" t="s">
        <v>19</v>
      </c>
      <c r="F770" s="154" t="s">
        <v>20</v>
      </c>
      <c r="G770" s="716"/>
      <c r="H770" s="708"/>
      <c r="I770" s="708"/>
      <c r="J770" s="708"/>
      <c r="K770" s="711"/>
      <c r="L770" s="202"/>
      <c r="M770" s="642"/>
      <c r="N770" s="636"/>
      <c r="O770" s="154" t="s">
        <v>19</v>
      </c>
      <c r="P770" s="154" t="s">
        <v>20</v>
      </c>
      <c r="Q770" s="642"/>
      <c r="R770" s="636"/>
      <c r="S770" s="636"/>
      <c r="T770" s="636"/>
    </row>
    <row r="771" spans="1:20" ht="16.5" customHeight="1">
      <c r="A771" s="233"/>
      <c r="B771" s="405"/>
      <c r="C771" s="159">
        <v>1</v>
      </c>
      <c r="D771" s="159" t="s">
        <v>484</v>
      </c>
      <c r="E771" s="159" t="s">
        <v>21</v>
      </c>
      <c r="F771" s="159"/>
      <c r="G771" s="159" t="s">
        <v>518</v>
      </c>
      <c r="H771" s="159"/>
      <c r="I771" s="159"/>
      <c r="J771" s="159"/>
      <c r="K771" s="411"/>
      <c r="L771" s="202"/>
      <c r="M771" s="159">
        <v>1</v>
      </c>
      <c r="N771" s="159">
        <v>3</v>
      </c>
      <c r="O771" s="159" t="s">
        <v>21</v>
      </c>
      <c r="P771" s="159"/>
      <c r="Q771" s="159" t="s">
        <v>150</v>
      </c>
      <c r="R771" s="159"/>
      <c r="S771" s="159"/>
      <c r="T771" s="159"/>
    </row>
    <row r="772" spans="1:20" ht="16.5" customHeight="1">
      <c r="A772" s="233"/>
      <c r="B772" s="405"/>
      <c r="C772" s="412">
        <v>2</v>
      </c>
      <c r="D772" s="163" t="s">
        <v>519</v>
      </c>
      <c r="E772" s="163"/>
      <c r="F772" s="163" t="s">
        <v>21</v>
      </c>
      <c r="G772" s="155" t="s">
        <v>520</v>
      </c>
      <c r="H772" s="163" t="s">
        <v>32</v>
      </c>
      <c r="I772" s="163">
        <v>43.7</v>
      </c>
      <c r="J772" s="206"/>
      <c r="K772" s="413"/>
      <c r="L772" s="202"/>
      <c r="M772" s="178">
        <v>2</v>
      </c>
      <c r="N772" s="163" t="s">
        <v>521</v>
      </c>
      <c r="O772" s="163"/>
      <c r="P772" s="163" t="s">
        <v>21</v>
      </c>
      <c r="Q772" s="155" t="s">
        <v>522</v>
      </c>
      <c r="R772" s="163" t="s">
        <v>60</v>
      </c>
      <c r="S772" s="163">
        <v>105.19</v>
      </c>
      <c r="T772" s="206">
        <v>35957</v>
      </c>
    </row>
    <row r="773" spans="1:20" ht="16.5" customHeight="1" thickBot="1">
      <c r="A773" s="233"/>
      <c r="B773" s="405"/>
      <c r="C773" s="629" t="s">
        <v>41</v>
      </c>
      <c r="D773" s="630"/>
      <c r="E773" s="630"/>
      <c r="F773" s="630"/>
      <c r="G773" s="630"/>
      <c r="H773" s="631"/>
      <c r="I773" s="161"/>
      <c r="J773" s="206"/>
      <c r="K773" s="414"/>
      <c r="L773" s="202"/>
      <c r="M773" s="629" t="s">
        <v>41</v>
      </c>
      <c r="N773" s="630"/>
      <c r="O773" s="630"/>
      <c r="P773" s="630"/>
      <c r="Q773" s="630"/>
      <c r="R773" s="631"/>
      <c r="S773" s="161"/>
      <c r="T773" s="206"/>
    </row>
    <row r="774" spans="1:20" ht="16.5" customHeight="1" thickBot="1">
      <c r="A774" s="233"/>
      <c r="B774" s="405"/>
      <c r="C774" s="632" t="s">
        <v>52</v>
      </c>
      <c r="D774" s="712"/>
      <c r="E774" s="712"/>
      <c r="F774" s="712"/>
      <c r="G774" s="712"/>
      <c r="H774" s="712"/>
      <c r="I774" s="712"/>
      <c r="J774" s="634"/>
      <c r="K774" s="415"/>
      <c r="L774" s="202"/>
      <c r="M774" s="632" t="s">
        <v>52</v>
      </c>
      <c r="N774" s="633"/>
      <c r="O774" s="633"/>
      <c r="P774" s="633"/>
      <c r="Q774" s="633"/>
      <c r="R774" s="633"/>
      <c r="S774" s="633"/>
      <c r="T774" s="634"/>
    </row>
    <row r="775" spans="1:20" ht="16.5" customHeight="1">
      <c r="A775" s="233"/>
      <c r="B775" s="405"/>
      <c r="C775" s="408"/>
      <c r="D775" s="408"/>
      <c r="E775" s="408"/>
      <c r="F775" s="408"/>
      <c r="G775" s="408"/>
      <c r="H775" s="408"/>
      <c r="I775" s="408"/>
      <c r="J775" s="482"/>
      <c r="K775" s="483"/>
      <c r="L775" s="202"/>
      <c r="M775" s="153"/>
      <c r="N775" s="153"/>
      <c r="O775" s="153"/>
      <c r="P775" s="153"/>
      <c r="Q775" s="153"/>
      <c r="R775" s="153"/>
      <c r="S775" s="153"/>
      <c r="T775" s="308"/>
    </row>
    <row r="776" spans="1:20" ht="16.5" customHeight="1" thickBot="1">
      <c r="A776" s="233"/>
      <c r="B776" s="405"/>
      <c r="C776" s="408"/>
      <c r="D776" s="408"/>
      <c r="E776" s="408"/>
      <c r="F776" s="408"/>
      <c r="G776" s="408"/>
      <c r="H776" s="408"/>
      <c r="I776" s="408"/>
      <c r="J776" s="408"/>
      <c r="K776" s="483"/>
      <c r="L776" s="202"/>
      <c r="M776" s="153"/>
      <c r="N776" s="153"/>
      <c r="O776" s="153"/>
      <c r="P776" s="153"/>
      <c r="Q776" s="153"/>
      <c r="R776" s="153"/>
      <c r="S776" s="153"/>
      <c r="T776" s="153"/>
    </row>
    <row r="777" spans="1:20" ht="16.5" customHeight="1" thickBot="1">
      <c r="A777" s="233"/>
      <c r="B777" s="410">
        <v>14</v>
      </c>
      <c r="C777" s="647" t="s">
        <v>523</v>
      </c>
      <c r="D777" s="712"/>
      <c r="E777" s="712"/>
      <c r="F777" s="712"/>
      <c r="G777" s="712"/>
      <c r="H777" s="712"/>
      <c r="I777" s="712"/>
      <c r="J777" s="712"/>
      <c r="K777" s="713"/>
      <c r="L777" s="202"/>
      <c r="M777" s="153"/>
      <c r="N777" s="153"/>
      <c r="O777" s="153"/>
      <c r="P777" s="153"/>
      <c r="Q777" s="153"/>
      <c r="R777" s="153"/>
      <c r="S777" s="153"/>
      <c r="T777" s="153"/>
    </row>
    <row r="778" spans="1:20" ht="16.5" customHeight="1" thickBot="1">
      <c r="A778" s="233"/>
      <c r="B778" s="405"/>
      <c r="C778" s="714" t="s">
        <v>10</v>
      </c>
      <c r="D778" s="689"/>
      <c r="E778" s="689"/>
      <c r="F778" s="689"/>
      <c r="G778" s="689"/>
      <c r="H778" s="689"/>
      <c r="I778" s="689"/>
      <c r="J778" s="689"/>
      <c r="K778" s="715"/>
      <c r="L778" s="202"/>
      <c r="M778" s="153"/>
      <c r="N778" s="153"/>
      <c r="O778" s="153"/>
      <c r="P778" s="153"/>
      <c r="Q778" s="153"/>
      <c r="R778" s="153"/>
      <c r="S778" s="153"/>
      <c r="T778" s="153"/>
    </row>
    <row r="779" spans="1:20" ht="16.5" customHeight="1">
      <c r="A779" s="233"/>
      <c r="B779" s="405"/>
      <c r="C779" s="641" t="s">
        <v>11</v>
      </c>
      <c r="D779" s="707" t="s">
        <v>12</v>
      </c>
      <c r="E779" s="717" t="s">
        <v>13</v>
      </c>
      <c r="F779" s="718"/>
      <c r="G779" s="641" t="s">
        <v>14</v>
      </c>
      <c r="H779" s="707" t="s">
        <v>15</v>
      </c>
      <c r="I779" s="707" t="s">
        <v>16</v>
      </c>
      <c r="J779" s="709" t="s">
        <v>17</v>
      </c>
      <c r="K779" s="710" t="s">
        <v>18</v>
      </c>
      <c r="L779" s="202"/>
      <c r="M779" s="153"/>
      <c r="N779" s="153"/>
      <c r="O779" s="153"/>
      <c r="P779" s="153"/>
      <c r="Q779" s="153"/>
      <c r="R779" s="153"/>
      <c r="S779" s="153"/>
      <c r="T779" s="153"/>
    </row>
    <row r="780" spans="1:20" ht="16.5" customHeight="1">
      <c r="A780" s="233"/>
      <c r="B780" s="405"/>
      <c r="C780" s="716"/>
      <c r="D780" s="708"/>
      <c r="E780" s="154" t="s">
        <v>19</v>
      </c>
      <c r="F780" s="154" t="s">
        <v>20</v>
      </c>
      <c r="G780" s="716"/>
      <c r="H780" s="708"/>
      <c r="I780" s="708"/>
      <c r="J780" s="708"/>
      <c r="K780" s="711"/>
      <c r="L780" s="202"/>
      <c r="M780" s="153"/>
      <c r="N780" s="153"/>
      <c r="O780" s="153"/>
      <c r="P780" s="153"/>
      <c r="Q780" s="153"/>
      <c r="R780" s="153"/>
      <c r="S780" s="153"/>
      <c r="T780" s="153"/>
    </row>
    <row r="781" spans="1:20" ht="16.5" customHeight="1">
      <c r="A781" s="233"/>
      <c r="B781" s="405"/>
      <c r="C781" s="159">
        <v>1</v>
      </c>
      <c r="D781" s="159">
        <v>1</v>
      </c>
      <c r="E781" s="159" t="s">
        <v>21</v>
      </c>
      <c r="F781" s="159"/>
      <c r="G781" s="159" t="s">
        <v>54</v>
      </c>
      <c r="H781" s="159"/>
      <c r="I781" s="159"/>
      <c r="J781" s="159"/>
      <c r="K781" s="411"/>
      <c r="L781" s="202"/>
      <c r="M781" s="153"/>
      <c r="N781" s="153"/>
      <c r="O781" s="153"/>
      <c r="P781" s="153"/>
      <c r="Q781" s="153"/>
      <c r="R781" s="153"/>
      <c r="S781" s="153"/>
      <c r="T781" s="153"/>
    </row>
    <row r="782" spans="1:20" ht="16.5" customHeight="1">
      <c r="A782" s="233"/>
      <c r="B782" s="405"/>
      <c r="C782" s="270">
        <v>2</v>
      </c>
      <c r="D782" s="291">
        <v>1.1000000000000001</v>
      </c>
      <c r="E782" s="291"/>
      <c r="F782" s="291"/>
      <c r="G782" s="184" t="s">
        <v>57</v>
      </c>
      <c r="H782" s="291"/>
      <c r="I782" s="291"/>
      <c r="J782" s="291"/>
      <c r="K782" s="452"/>
      <c r="L782" s="202"/>
      <c r="M782" s="153"/>
      <c r="N782" s="153"/>
      <c r="O782" s="153"/>
      <c r="P782" s="153"/>
      <c r="Q782" s="153"/>
      <c r="R782" s="153"/>
      <c r="S782" s="153"/>
      <c r="T782" s="153"/>
    </row>
    <row r="783" spans="1:20" ht="16.5" customHeight="1">
      <c r="A783" s="233"/>
      <c r="B783" s="405"/>
      <c r="C783" s="412">
        <v>3</v>
      </c>
      <c r="D783" s="163" t="s">
        <v>58</v>
      </c>
      <c r="E783" s="163"/>
      <c r="F783" s="163" t="s">
        <v>21</v>
      </c>
      <c r="G783" s="155" t="s">
        <v>59</v>
      </c>
      <c r="H783" s="163" t="s">
        <v>60</v>
      </c>
      <c r="I783" s="163">
        <v>105.19</v>
      </c>
      <c r="J783" s="206"/>
      <c r="K783" s="413"/>
      <c r="L783" s="202"/>
      <c r="M783" s="153"/>
      <c r="N783" s="153"/>
      <c r="O783" s="153"/>
      <c r="P783" s="153"/>
      <c r="Q783" s="153"/>
      <c r="R783" s="153"/>
      <c r="S783" s="153"/>
      <c r="T783" s="153"/>
    </row>
    <row r="784" spans="1:20" ht="16.5" customHeight="1">
      <c r="A784" s="233"/>
      <c r="B784" s="405"/>
      <c r="C784" s="412">
        <v>4</v>
      </c>
      <c r="D784" s="163" t="s">
        <v>62</v>
      </c>
      <c r="E784" s="163"/>
      <c r="F784" s="163" t="s">
        <v>21</v>
      </c>
      <c r="G784" s="155" t="s">
        <v>63</v>
      </c>
      <c r="H784" s="163" t="s">
        <v>25</v>
      </c>
      <c r="I784" s="164">
        <v>9.14</v>
      </c>
      <c r="J784" s="167"/>
      <c r="K784" s="420"/>
      <c r="L784" s="202"/>
      <c r="M784" s="153"/>
      <c r="N784" s="153"/>
      <c r="O784" s="153"/>
      <c r="P784" s="153"/>
      <c r="Q784" s="153"/>
      <c r="R784" s="153"/>
      <c r="S784" s="153"/>
      <c r="T784" s="153"/>
    </row>
    <row r="785" spans="1:20" ht="16.5" customHeight="1">
      <c r="A785" s="233"/>
      <c r="B785" s="405"/>
      <c r="C785" s="629" t="s">
        <v>41</v>
      </c>
      <c r="D785" s="630"/>
      <c r="E785" s="630"/>
      <c r="F785" s="630"/>
      <c r="G785" s="630"/>
      <c r="H785" s="631"/>
      <c r="I785" s="161"/>
      <c r="J785" s="162"/>
      <c r="K785" s="414"/>
      <c r="L785" s="202"/>
      <c r="M785" s="153"/>
      <c r="N785" s="153"/>
      <c r="O785" s="153"/>
      <c r="P785" s="153"/>
      <c r="Q785" s="153"/>
      <c r="R785" s="153"/>
      <c r="S785" s="153"/>
      <c r="T785" s="153"/>
    </row>
    <row r="786" spans="1:20" ht="16.5" customHeight="1">
      <c r="A786" s="233"/>
      <c r="B786" s="405"/>
      <c r="C786" s="159">
        <v>5</v>
      </c>
      <c r="D786" s="159">
        <v>2.1</v>
      </c>
      <c r="E786" s="159" t="s">
        <v>21</v>
      </c>
      <c r="F786" s="159"/>
      <c r="G786" s="159" t="s">
        <v>65</v>
      </c>
      <c r="H786" s="159"/>
      <c r="I786" s="159"/>
      <c r="J786" s="159"/>
      <c r="K786" s="411"/>
      <c r="L786" s="202"/>
      <c r="M786" s="153"/>
      <c r="N786" s="153"/>
      <c r="O786" s="153"/>
      <c r="P786" s="153"/>
      <c r="Q786" s="153"/>
      <c r="R786" s="153"/>
      <c r="S786" s="153"/>
      <c r="T786" s="153"/>
    </row>
    <row r="787" spans="1:20" ht="16.5" customHeight="1">
      <c r="A787" s="233"/>
      <c r="B787" s="405"/>
      <c r="C787" s="429">
        <v>6</v>
      </c>
      <c r="D787" s="270" t="s">
        <v>68</v>
      </c>
      <c r="E787" s="270"/>
      <c r="F787" s="270"/>
      <c r="G787" s="271" t="s">
        <v>69</v>
      </c>
      <c r="H787" s="270"/>
      <c r="I787" s="270"/>
      <c r="J787" s="270"/>
      <c r="K787" s="430"/>
      <c r="L787" s="202"/>
      <c r="M787" s="153"/>
      <c r="N787" s="153"/>
      <c r="O787" s="153"/>
      <c r="P787" s="153"/>
      <c r="Q787" s="153"/>
      <c r="R787" s="153"/>
      <c r="S787" s="153"/>
      <c r="T787" s="153"/>
    </row>
    <row r="788" spans="1:20" ht="16.5" customHeight="1">
      <c r="A788" s="233"/>
      <c r="B788" s="405"/>
      <c r="C788" s="431">
        <v>7</v>
      </c>
      <c r="D788" s="412" t="s">
        <v>71</v>
      </c>
      <c r="E788" s="412"/>
      <c r="F788" s="412" t="s">
        <v>21</v>
      </c>
      <c r="G788" s="155" t="s">
        <v>72</v>
      </c>
      <c r="H788" s="412" t="s">
        <v>73</v>
      </c>
      <c r="I788" s="438">
        <v>68.099999999999994</v>
      </c>
      <c r="J788" s="440"/>
      <c r="K788" s="435"/>
      <c r="L788" s="202"/>
      <c r="M788" s="153"/>
      <c r="N788" s="153"/>
      <c r="O788" s="153"/>
      <c r="P788" s="153"/>
      <c r="Q788" s="153"/>
      <c r="R788" s="153"/>
      <c r="S788" s="153"/>
      <c r="T788" s="153"/>
    </row>
    <row r="789" spans="1:20" ht="16.5" customHeight="1">
      <c r="A789" s="233"/>
      <c r="B789" s="405"/>
      <c r="C789" s="429">
        <v>8</v>
      </c>
      <c r="D789" s="270" t="s">
        <v>76</v>
      </c>
      <c r="E789" s="270"/>
      <c r="F789" s="270"/>
      <c r="G789" s="271" t="s">
        <v>77</v>
      </c>
      <c r="H789" s="270"/>
      <c r="I789" s="270"/>
      <c r="J789" s="270"/>
      <c r="K789" s="430"/>
      <c r="L789" s="202"/>
      <c r="M789" s="153"/>
      <c r="N789" s="153"/>
      <c r="O789" s="153"/>
      <c r="P789" s="153"/>
      <c r="Q789" s="153"/>
      <c r="R789" s="153"/>
      <c r="S789" s="153"/>
      <c r="T789" s="153"/>
    </row>
    <row r="790" spans="1:20" ht="16.5" customHeight="1">
      <c r="A790" s="233"/>
      <c r="B790" s="405"/>
      <c r="C790" s="431">
        <v>9</v>
      </c>
      <c r="D790" s="412" t="s">
        <v>79</v>
      </c>
      <c r="E790" s="412"/>
      <c r="F790" s="412" t="s">
        <v>21</v>
      </c>
      <c r="G790" s="432" t="s">
        <v>80</v>
      </c>
      <c r="H790" s="412" t="s">
        <v>73</v>
      </c>
      <c r="I790" s="438">
        <v>37.32</v>
      </c>
      <c r="J790" s="167"/>
      <c r="K790" s="435"/>
      <c r="L790" s="202"/>
      <c r="M790" s="153"/>
      <c r="N790" s="153"/>
      <c r="O790" s="153"/>
      <c r="P790" s="153"/>
      <c r="Q790" s="153"/>
      <c r="R790" s="153"/>
      <c r="S790" s="153"/>
      <c r="T790" s="153"/>
    </row>
    <row r="791" spans="1:20" ht="16.5" customHeight="1">
      <c r="A791" s="233"/>
      <c r="B791" s="405"/>
      <c r="C791" s="291">
        <v>10</v>
      </c>
      <c r="D791" s="291" t="s">
        <v>336</v>
      </c>
      <c r="E791" s="291"/>
      <c r="F791" s="291"/>
      <c r="G791" s="291" t="s">
        <v>337</v>
      </c>
      <c r="H791" s="291"/>
      <c r="I791" s="291"/>
      <c r="J791" s="291"/>
      <c r="K791" s="452"/>
      <c r="L791" s="202"/>
      <c r="M791" s="153"/>
      <c r="N791" s="153"/>
      <c r="O791" s="153"/>
      <c r="P791" s="153"/>
      <c r="Q791" s="153"/>
      <c r="R791" s="153"/>
      <c r="S791" s="153"/>
      <c r="T791" s="153"/>
    </row>
    <row r="792" spans="1:20" ht="16.5" customHeight="1">
      <c r="A792" s="233"/>
      <c r="B792" s="405"/>
      <c r="C792" s="465">
        <v>11</v>
      </c>
      <c r="D792" s="412" t="s">
        <v>338</v>
      </c>
      <c r="E792" s="412"/>
      <c r="F792" s="412" t="s">
        <v>21</v>
      </c>
      <c r="G792" s="432" t="s">
        <v>339</v>
      </c>
      <c r="H792" s="412" t="s">
        <v>73</v>
      </c>
      <c r="I792" s="412">
        <v>245.95999999999998</v>
      </c>
      <c r="J792" s="460"/>
      <c r="K792" s="484"/>
      <c r="L792" s="202"/>
      <c r="M792" s="153"/>
      <c r="N792" s="153"/>
      <c r="O792" s="153"/>
      <c r="P792" s="153"/>
      <c r="Q792" s="153"/>
      <c r="R792" s="153"/>
      <c r="S792" s="153"/>
      <c r="T792" s="153"/>
    </row>
    <row r="793" spans="1:20" ht="16.5" customHeight="1">
      <c r="A793" s="233"/>
      <c r="B793" s="405"/>
      <c r="C793" s="639" t="s">
        <v>41</v>
      </c>
      <c r="D793" s="719"/>
      <c r="E793" s="719"/>
      <c r="F793" s="719"/>
      <c r="G793" s="719"/>
      <c r="H793" s="408"/>
      <c r="I793" s="175"/>
      <c r="J793" s="439"/>
      <c r="K793" s="437"/>
      <c r="L793" s="202"/>
      <c r="M793" s="153"/>
      <c r="N793" s="153"/>
      <c r="O793" s="153"/>
      <c r="P793" s="153"/>
      <c r="Q793" s="153"/>
      <c r="R793" s="153"/>
      <c r="S793" s="153"/>
      <c r="T793" s="153"/>
    </row>
    <row r="794" spans="1:20" ht="16.5" customHeight="1">
      <c r="A794" s="233"/>
      <c r="B794" s="405"/>
      <c r="C794" s="159">
        <v>12</v>
      </c>
      <c r="D794" s="159">
        <v>2.2000000000000002</v>
      </c>
      <c r="E794" s="159" t="s">
        <v>21</v>
      </c>
      <c r="F794" s="159"/>
      <c r="G794" s="159" t="s">
        <v>22</v>
      </c>
      <c r="H794" s="159"/>
      <c r="I794" s="159"/>
      <c r="J794" s="159"/>
      <c r="K794" s="411"/>
      <c r="L794" s="202"/>
      <c r="M794" s="153"/>
      <c r="N794" s="153"/>
      <c r="O794" s="153"/>
      <c r="P794" s="153"/>
      <c r="Q794" s="153"/>
      <c r="R794" s="153"/>
      <c r="S794" s="153"/>
      <c r="T794" s="153"/>
    </row>
    <row r="795" spans="1:20" ht="16.5" customHeight="1">
      <c r="A795" s="233"/>
      <c r="B795" s="405"/>
      <c r="C795" s="163">
        <v>13</v>
      </c>
      <c r="D795" s="163" t="s">
        <v>341</v>
      </c>
      <c r="E795" s="163"/>
      <c r="F795" s="163" t="s">
        <v>340</v>
      </c>
      <c r="G795" s="155" t="s">
        <v>342</v>
      </c>
      <c r="H795" s="163" t="s">
        <v>85</v>
      </c>
      <c r="I795" s="163">
        <v>35.99</v>
      </c>
      <c r="J795" s="206"/>
      <c r="K795" s="413"/>
      <c r="L795" s="202"/>
      <c r="M795" s="153"/>
      <c r="N795" s="153"/>
      <c r="O795" s="153"/>
      <c r="P795" s="153"/>
      <c r="Q795" s="153"/>
      <c r="R795" s="153"/>
      <c r="S795" s="153"/>
      <c r="T795" s="153"/>
    </row>
    <row r="796" spans="1:20" ht="16.5" customHeight="1">
      <c r="A796" s="233"/>
      <c r="B796" s="405"/>
      <c r="C796" s="163">
        <v>14</v>
      </c>
      <c r="D796" s="163" t="s">
        <v>289</v>
      </c>
      <c r="E796" s="163"/>
      <c r="F796" s="163" t="s">
        <v>340</v>
      </c>
      <c r="G796" s="155" t="s">
        <v>290</v>
      </c>
      <c r="H796" s="163" t="s">
        <v>85</v>
      </c>
      <c r="I796" s="163">
        <v>146.49</v>
      </c>
      <c r="J796" s="206"/>
      <c r="K796" s="413"/>
      <c r="L796" s="202"/>
      <c r="M796" s="153"/>
      <c r="N796" s="153"/>
      <c r="O796" s="153"/>
      <c r="P796" s="153"/>
      <c r="Q796" s="153"/>
      <c r="R796" s="153"/>
      <c r="S796" s="153"/>
      <c r="T796" s="153"/>
    </row>
    <row r="797" spans="1:20" ht="16.5" customHeight="1">
      <c r="A797" s="233"/>
      <c r="B797" s="405"/>
      <c r="C797" s="163">
        <v>15</v>
      </c>
      <c r="D797" s="163" t="s">
        <v>83</v>
      </c>
      <c r="E797" s="163"/>
      <c r="F797" s="163" t="s">
        <v>21</v>
      </c>
      <c r="G797" s="155" t="s">
        <v>84</v>
      </c>
      <c r="H797" s="163" t="s">
        <v>85</v>
      </c>
      <c r="I797" s="163">
        <v>10.67</v>
      </c>
      <c r="J797" s="206"/>
      <c r="K797" s="413"/>
      <c r="L797" s="202"/>
      <c r="M797" s="153"/>
      <c r="N797" s="153"/>
      <c r="O797" s="153"/>
      <c r="P797" s="153"/>
      <c r="Q797" s="153"/>
      <c r="R797" s="153"/>
      <c r="S797" s="153"/>
      <c r="T797" s="153"/>
    </row>
    <row r="798" spans="1:20" ht="16.5" customHeight="1">
      <c r="A798" s="233"/>
      <c r="B798" s="405"/>
      <c r="C798" s="629" t="s">
        <v>41</v>
      </c>
      <c r="D798" s="630"/>
      <c r="E798" s="630"/>
      <c r="F798" s="630"/>
      <c r="G798" s="630"/>
      <c r="H798" s="631"/>
      <c r="I798" s="282"/>
      <c r="J798" s="282"/>
      <c r="K798" s="414"/>
      <c r="L798" s="202"/>
      <c r="M798" s="153"/>
      <c r="N798" s="153"/>
      <c r="O798" s="153"/>
      <c r="P798" s="153"/>
      <c r="Q798" s="153"/>
      <c r="R798" s="153"/>
      <c r="S798" s="153"/>
      <c r="T798" s="153"/>
    </row>
    <row r="799" spans="1:20" ht="16.5" customHeight="1">
      <c r="A799" s="233"/>
      <c r="B799" s="405"/>
      <c r="C799" s="159">
        <v>16</v>
      </c>
      <c r="D799" s="159">
        <v>2.2999999999999998</v>
      </c>
      <c r="E799" s="159" t="s">
        <v>21</v>
      </c>
      <c r="F799" s="159"/>
      <c r="G799" s="159" t="s">
        <v>89</v>
      </c>
      <c r="H799" s="159"/>
      <c r="I799" s="159"/>
      <c r="J799" s="159"/>
      <c r="K799" s="411"/>
      <c r="L799" s="202"/>
      <c r="M799" s="153"/>
      <c r="N799" s="153"/>
      <c r="O799" s="153"/>
      <c r="P799" s="153"/>
      <c r="Q799" s="153"/>
      <c r="R799" s="153"/>
      <c r="S799" s="153"/>
      <c r="T799" s="153"/>
    </row>
    <row r="800" spans="1:20" ht="16.5" customHeight="1">
      <c r="A800" s="233"/>
      <c r="B800" s="405"/>
      <c r="C800" s="163">
        <v>17</v>
      </c>
      <c r="D800" s="183" t="s">
        <v>90</v>
      </c>
      <c r="E800" s="163"/>
      <c r="F800" s="163" t="s">
        <v>21</v>
      </c>
      <c r="G800" s="155" t="s">
        <v>91</v>
      </c>
      <c r="H800" s="163" t="s">
        <v>73</v>
      </c>
      <c r="I800" s="164">
        <v>340.71</v>
      </c>
      <c r="J800" s="167"/>
      <c r="K800" s="420"/>
      <c r="L800" s="202"/>
      <c r="M800" s="153"/>
      <c r="N800" s="153"/>
      <c r="O800" s="153"/>
      <c r="P800" s="153"/>
      <c r="Q800" s="153"/>
      <c r="R800" s="153"/>
      <c r="S800" s="153"/>
      <c r="T800" s="153"/>
    </row>
    <row r="801" spans="1:20" ht="16.5" customHeight="1">
      <c r="A801" s="233"/>
      <c r="B801" s="405"/>
      <c r="C801" s="163">
        <v>18</v>
      </c>
      <c r="D801" s="183" t="s">
        <v>93</v>
      </c>
      <c r="E801" s="163"/>
      <c r="F801" s="163" t="s">
        <v>21</v>
      </c>
      <c r="G801" s="155" t="s">
        <v>94</v>
      </c>
      <c r="H801" s="163" t="s">
        <v>95</v>
      </c>
      <c r="I801" s="164">
        <v>6814.2</v>
      </c>
      <c r="J801" s="167"/>
      <c r="K801" s="420"/>
      <c r="L801" s="202"/>
      <c r="M801" s="153"/>
      <c r="N801" s="153"/>
      <c r="O801" s="153"/>
      <c r="P801" s="153"/>
      <c r="Q801" s="153"/>
      <c r="R801" s="153"/>
      <c r="S801" s="153"/>
      <c r="T801" s="153"/>
    </row>
    <row r="802" spans="1:20" ht="16.5" customHeight="1">
      <c r="A802" s="233"/>
      <c r="B802" s="405"/>
      <c r="C802" s="163">
        <v>19</v>
      </c>
      <c r="D802" s="183" t="s">
        <v>98</v>
      </c>
      <c r="E802" s="163"/>
      <c r="F802" s="163" t="s">
        <v>21</v>
      </c>
      <c r="G802" s="155" t="s">
        <v>99</v>
      </c>
      <c r="H802" s="163" t="s">
        <v>73</v>
      </c>
      <c r="I802" s="164">
        <v>340.71</v>
      </c>
      <c r="J802" s="167"/>
      <c r="K802" s="420"/>
      <c r="L802" s="202"/>
      <c r="M802" s="153"/>
      <c r="N802" s="153"/>
      <c r="O802" s="153"/>
      <c r="P802" s="153"/>
      <c r="Q802" s="153"/>
      <c r="R802" s="153"/>
      <c r="S802" s="153"/>
      <c r="T802" s="153"/>
    </row>
    <row r="803" spans="1:20" ht="16.5" customHeight="1">
      <c r="A803" s="233"/>
      <c r="B803" s="405"/>
      <c r="C803" s="629" t="s">
        <v>41</v>
      </c>
      <c r="D803" s="630"/>
      <c r="E803" s="630"/>
      <c r="F803" s="630"/>
      <c r="G803" s="630"/>
      <c r="H803" s="631"/>
      <c r="I803" s="163"/>
      <c r="J803" s="163"/>
      <c r="K803" s="414"/>
      <c r="L803" s="202"/>
      <c r="M803" s="153"/>
      <c r="N803" s="153"/>
      <c r="O803" s="153"/>
      <c r="P803" s="153"/>
      <c r="Q803" s="153"/>
      <c r="R803" s="153"/>
      <c r="S803" s="153"/>
      <c r="T803" s="153"/>
    </row>
    <row r="804" spans="1:20" ht="16.5" customHeight="1">
      <c r="A804" s="233"/>
      <c r="B804" s="405"/>
      <c r="C804" s="418">
        <v>20</v>
      </c>
      <c r="D804" s="207">
        <v>2.5</v>
      </c>
      <c r="E804" s="207" t="s">
        <v>21</v>
      </c>
      <c r="F804" s="207"/>
      <c r="G804" s="207" t="s">
        <v>291</v>
      </c>
      <c r="H804" s="207"/>
      <c r="I804" s="207"/>
      <c r="J804" s="207"/>
      <c r="K804" s="419"/>
      <c r="L804" s="202"/>
      <c r="M804" s="153"/>
      <c r="N804" s="153"/>
      <c r="O804" s="153"/>
      <c r="P804" s="153"/>
      <c r="Q804" s="153"/>
      <c r="R804" s="153"/>
      <c r="S804" s="153"/>
      <c r="T804" s="153"/>
    </row>
    <row r="805" spans="1:20" ht="16.5" customHeight="1">
      <c r="A805" s="233"/>
      <c r="B805" s="405"/>
      <c r="C805" s="163">
        <v>21</v>
      </c>
      <c r="D805" s="183" t="s">
        <v>292</v>
      </c>
      <c r="E805" s="163"/>
      <c r="F805" s="163" t="s">
        <v>21</v>
      </c>
      <c r="G805" s="155" t="s">
        <v>293</v>
      </c>
      <c r="H805" s="163" t="s">
        <v>73</v>
      </c>
      <c r="I805" s="164">
        <v>23.98</v>
      </c>
      <c r="J805" s="167"/>
      <c r="K805" s="420"/>
      <c r="L805" s="202"/>
      <c r="M805" s="153"/>
      <c r="N805" s="153"/>
      <c r="O805" s="153"/>
      <c r="P805" s="153"/>
      <c r="Q805" s="153"/>
      <c r="R805" s="153"/>
      <c r="S805" s="153"/>
      <c r="T805" s="153"/>
    </row>
    <row r="806" spans="1:20" ht="16.5" customHeight="1">
      <c r="A806" s="233"/>
      <c r="B806" s="405"/>
      <c r="C806" s="629" t="s">
        <v>41</v>
      </c>
      <c r="D806" s="630"/>
      <c r="E806" s="630"/>
      <c r="F806" s="630"/>
      <c r="G806" s="630"/>
      <c r="H806" s="631"/>
      <c r="I806" s="163"/>
      <c r="J806" s="163"/>
      <c r="K806" s="414"/>
      <c r="L806" s="202"/>
      <c r="M806" s="153"/>
      <c r="N806" s="153"/>
      <c r="O806" s="153"/>
      <c r="P806" s="153"/>
      <c r="Q806" s="153"/>
      <c r="R806" s="153"/>
      <c r="S806" s="153"/>
      <c r="T806" s="153"/>
    </row>
    <row r="807" spans="1:20" ht="16.5" customHeight="1">
      <c r="A807" s="233"/>
      <c r="B807" s="405"/>
      <c r="C807" s="418">
        <v>22</v>
      </c>
      <c r="D807" s="207">
        <v>2.6</v>
      </c>
      <c r="E807" s="207" t="s">
        <v>21</v>
      </c>
      <c r="F807" s="207"/>
      <c r="G807" s="207" t="s">
        <v>101</v>
      </c>
      <c r="H807" s="207"/>
      <c r="I807" s="207"/>
      <c r="J807" s="207"/>
      <c r="K807" s="419"/>
      <c r="L807" s="202"/>
      <c r="M807" s="153"/>
      <c r="N807" s="153"/>
      <c r="O807" s="153"/>
      <c r="P807" s="153"/>
      <c r="Q807" s="153"/>
      <c r="R807" s="153"/>
      <c r="S807" s="153"/>
      <c r="T807" s="153"/>
    </row>
    <row r="808" spans="1:20" ht="16.5" customHeight="1">
      <c r="A808" s="233"/>
      <c r="B808" s="405"/>
      <c r="C808" s="163">
        <v>23</v>
      </c>
      <c r="D808" s="412" t="s">
        <v>353</v>
      </c>
      <c r="E808" s="412"/>
      <c r="F808" s="412" t="s">
        <v>21</v>
      </c>
      <c r="G808" s="432" t="s">
        <v>354</v>
      </c>
      <c r="H808" s="412" t="s">
        <v>25</v>
      </c>
      <c r="I808" s="412">
        <v>42.2</v>
      </c>
      <c r="J808" s="460"/>
      <c r="K808" s="461"/>
      <c r="L808" s="202"/>
      <c r="M808" s="153"/>
      <c r="N808" s="153"/>
      <c r="O808" s="153"/>
      <c r="P808" s="153"/>
      <c r="Q808" s="153"/>
      <c r="R808" s="153"/>
      <c r="S808" s="153"/>
      <c r="T808" s="153"/>
    </row>
    <row r="809" spans="1:20" ht="16.5" customHeight="1">
      <c r="A809" s="233"/>
      <c r="B809" s="405"/>
      <c r="C809" s="431">
        <v>24</v>
      </c>
      <c r="D809" s="183" t="s">
        <v>102</v>
      </c>
      <c r="E809" s="412"/>
      <c r="F809" s="412" t="s">
        <v>21</v>
      </c>
      <c r="G809" s="432" t="s">
        <v>103</v>
      </c>
      <c r="H809" s="412" t="s">
        <v>25</v>
      </c>
      <c r="I809" s="438">
        <v>168.8</v>
      </c>
      <c r="J809" s="440"/>
      <c r="K809" s="461"/>
      <c r="L809" s="202"/>
      <c r="M809" s="153"/>
      <c r="N809" s="153"/>
      <c r="O809" s="153"/>
      <c r="P809" s="153"/>
      <c r="Q809" s="153"/>
      <c r="R809" s="153"/>
      <c r="S809" s="153"/>
      <c r="T809" s="153"/>
    </row>
    <row r="810" spans="1:20" ht="16.5" customHeight="1">
      <c r="A810" s="233"/>
      <c r="B810" s="405"/>
      <c r="C810" s="629" t="s">
        <v>41</v>
      </c>
      <c r="D810" s="630"/>
      <c r="E810" s="630"/>
      <c r="F810" s="630"/>
      <c r="G810" s="630"/>
      <c r="H810" s="631"/>
      <c r="I810" s="163"/>
      <c r="J810" s="163"/>
      <c r="K810" s="414"/>
      <c r="L810" s="202"/>
      <c r="M810" s="153"/>
      <c r="N810" s="153"/>
      <c r="O810" s="153"/>
      <c r="P810" s="153"/>
      <c r="Q810" s="153"/>
      <c r="R810" s="153"/>
      <c r="S810" s="153"/>
      <c r="T810" s="153"/>
    </row>
    <row r="811" spans="1:20" ht="16.5" customHeight="1">
      <c r="A811" s="233"/>
      <c r="B811" s="405"/>
      <c r="C811" s="418">
        <v>25</v>
      </c>
      <c r="D811" s="207" t="s">
        <v>105</v>
      </c>
      <c r="E811" s="207" t="s">
        <v>21</v>
      </c>
      <c r="F811" s="207"/>
      <c r="G811" s="207" t="s">
        <v>106</v>
      </c>
      <c r="H811" s="207"/>
      <c r="I811" s="207"/>
      <c r="J811" s="207"/>
      <c r="K811" s="419"/>
      <c r="L811" s="202"/>
      <c r="M811" s="153"/>
      <c r="N811" s="153"/>
      <c r="O811" s="153"/>
      <c r="P811" s="153"/>
      <c r="Q811" s="153"/>
      <c r="R811" s="153"/>
      <c r="S811" s="153"/>
      <c r="T811" s="153"/>
    </row>
    <row r="812" spans="1:20" ht="16.5" customHeight="1">
      <c r="A812" s="233"/>
      <c r="B812" s="405"/>
      <c r="C812" s="163">
        <v>26</v>
      </c>
      <c r="D812" s="183" t="s">
        <v>108</v>
      </c>
      <c r="E812" s="163"/>
      <c r="F812" s="163" t="s">
        <v>21</v>
      </c>
      <c r="G812" s="155" t="s">
        <v>109</v>
      </c>
      <c r="H812" s="163" t="s">
        <v>73</v>
      </c>
      <c r="I812" s="164">
        <v>99.44</v>
      </c>
      <c r="J812" s="167"/>
      <c r="K812" s="420"/>
      <c r="L812" s="202"/>
      <c r="M812" s="153"/>
      <c r="N812" s="153"/>
      <c r="O812" s="153"/>
      <c r="P812" s="153"/>
      <c r="Q812" s="153"/>
      <c r="R812" s="153"/>
      <c r="S812" s="153"/>
      <c r="T812" s="153"/>
    </row>
    <row r="813" spans="1:20" ht="16.5" customHeight="1">
      <c r="A813" s="233"/>
      <c r="B813" s="405"/>
      <c r="C813" s="629" t="s">
        <v>41</v>
      </c>
      <c r="D813" s="630"/>
      <c r="E813" s="630"/>
      <c r="F813" s="630"/>
      <c r="G813" s="630"/>
      <c r="H813" s="631"/>
      <c r="I813" s="163"/>
      <c r="J813" s="163"/>
      <c r="K813" s="414"/>
      <c r="L813" s="202"/>
      <c r="M813" s="153"/>
      <c r="N813" s="153"/>
      <c r="O813" s="153"/>
      <c r="P813" s="153"/>
      <c r="Q813" s="153"/>
      <c r="R813" s="153"/>
      <c r="S813" s="153"/>
      <c r="T813" s="153"/>
    </row>
    <row r="814" spans="1:20" ht="16.5" customHeight="1">
      <c r="A814" s="233"/>
      <c r="B814" s="405"/>
      <c r="C814" s="418">
        <v>27</v>
      </c>
      <c r="D814" s="207">
        <v>3.3</v>
      </c>
      <c r="E814" s="207" t="s">
        <v>21</v>
      </c>
      <c r="F814" s="207"/>
      <c r="G814" s="207" t="s">
        <v>111</v>
      </c>
      <c r="H814" s="207"/>
      <c r="I814" s="207"/>
      <c r="J814" s="207"/>
      <c r="K814" s="419"/>
      <c r="L814" s="202"/>
      <c r="M814" s="153"/>
      <c r="N814" s="153"/>
      <c r="O814" s="153"/>
      <c r="P814" s="153"/>
      <c r="Q814" s="153"/>
      <c r="R814" s="153"/>
      <c r="S814" s="153"/>
      <c r="T814" s="153"/>
    </row>
    <row r="815" spans="1:20" ht="16.5" customHeight="1">
      <c r="A815" s="233"/>
      <c r="B815" s="405"/>
      <c r="C815" s="220">
        <v>28</v>
      </c>
      <c r="D815" s="183" t="s">
        <v>112</v>
      </c>
      <c r="E815" s="163"/>
      <c r="F815" s="163" t="s">
        <v>21</v>
      </c>
      <c r="G815" s="155" t="s">
        <v>113</v>
      </c>
      <c r="H815" s="163" t="s">
        <v>114</v>
      </c>
      <c r="I815" s="164">
        <v>8949.27</v>
      </c>
      <c r="J815" s="167"/>
      <c r="K815" s="420"/>
      <c r="L815" s="202"/>
      <c r="M815" s="153"/>
      <c r="N815" s="153"/>
      <c r="O815" s="153"/>
      <c r="P815" s="153"/>
      <c r="Q815" s="153"/>
      <c r="R815" s="153"/>
      <c r="S815" s="153"/>
      <c r="T815" s="153"/>
    </row>
    <row r="816" spans="1:20" ht="16.5" customHeight="1">
      <c r="A816" s="233"/>
      <c r="B816" s="405"/>
      <c r="C816" s="163">
        <v>29</v>
      </c>
      <c r="D816" s="183" t="s">
        <v>524</v>
      </c>
      <c r="E816" s="163"/>
      <c r="F816" s="163" t="s">
        <v>21</v>
      </c>
      <c r="G816" s="155" t="s">
        <v>525</v>
      </c>
      <c r="H816" s="163" t="s">
        <v>114</v>
      </c>
      <c r="I816" s="164">
        <v>19575</v>
      </c>
      <c r="J816" s="167"/>
      <c r="K816" s="420"/>
      <c r="L816" s="202"/>
      <c r="M816" s="153"/>
      <c r="N816" s="153"/>
      <c r="O816" s="153"/>
      <c r="P816" s="153"/>
      <c r="Q816" s="153"/>
      <c r="R816" s="153"/>
      <c r="S816" s="153"/>
      <c r="T816" s="153"/>
    </row>
    <row r="817" spans="1:20" ht="16.5" customHeight="1">
      <c r="A817" s="233"/>
      <c r="B817" s="405"/>
      <c r="C817" s="629" t="s">
        <v>41</v>
      </c>
      <c r="D817" s="630"/>
      <c r="E817" s="630"/>
      <c r="F817" s="630"/>
      <c r="G817" s="630"/>
      <c r="H817" s="631"/>
      <c r="I817" s="163"/>
      <c r="J817" s="163"/>
      <c r="K817" s="414"/>
      <c r="L817" s="202"/>
      <c r="M817" s="153"/>
      <c r="N817" s="153"/>
      <c r="O817" s="153"/>
      <c r="P817" s="153"/>
      <c r="Q817" s="153"/>
      <c r="R817" s="153"/>
      <c r="S817" s="153"/>
      <c r="T817" s="153"/>
    </row>
    <row r="818" spans="1:20" ht="16.5" customHeight="1">
      <c r="A818" s="233"/>
      <c r="B818" s="405"/>
      <c r="C818" s="418">
        <v>30</v>
      </c>
      <c r="D818" s="207">
        <v>6</v>
      </c>
      <c r="E818" s="207" t="s">
        <v>21</v>
      </c>
      <c r="F818" s="207"/>
      <c r="G818" s="207" t="s">
        <v>310</v>
      </c>
      <c r="H818" s="207"/>
      <c r="I818" s="207"/>
      <c r="J818" s="207"/>
      <c r="K818" s="419"/>
      <c r="L818" s="202"/>
      <c r="M818" s="153"/>
      <c r="N818" s="153"/>
      <c r="O818" s="153"/>
      <c r="P818" s="153"/>
      <c r="Q818" s="153"/>
      <c r="R818" s="153"/>
      <c r="S818" s="153"/>
      <c r="T818" s="153"/>
    </row>
    <row r="819" spans="1:20" ht="16.5" customHeight="1">
      <c r="A819" s="233"/>
      <c r="B819" s="405"/>
      <c r="C819" s="220">
        <v>31</v>
      </c>
      <c r="D819" s="183" t="s">
        <v>312</v>
      </c>
      <c r="E819" s="163"/>
      <c r="F819" s="163" t="s">
        <v>21</v>
      </c>
      <c r="G819" s="155" t="s">
        <v>313</v>
      </c>
      <c r="H819" s="163" t="s">
        <v>314</v>
      </c>
      <c r="I819" s="164">
        <v>23.98</v>
      </c>
      <c r="J819" s="167"/>
      <c r="K819" s="420"/>
      <c r="L819" s="202"/>
      <c r="M819" s="153"/>
      <c r="N819" s="153"/>
      <c r="O819" s="153"/>
      <c r="P819" s="153"/>
      <c r="Q819" s="153"/>
      <c r="R819" s="153"/>
      <c r="S819" s="153"/>
      <c r="T819" s="153"/>
    </row>
    <row r="820" spans="1:20" ht="16.5" customHeight="1">
      <c r="A820" s="233"/>
      <c r="B820" s="405"/>
      <c r="C820" s="629" t="s">
        <v>41</v>
      </c>
      <c r="D820" s="630"/>
      <c r="E820" s="630"/>
      <c r="F820" s="630"/>
      <c r="G820" s="630"/>
      <c r="H820" s="631"/>
      <c r="I820" s="163"/>
      <c r="J820" s="163"/>
      <c r="K820" s="414"/>
      <c r="L820" s="202"/>
      <c r="M820" s="153"/>
      <c r="N820" s="153"/>
      <c r="O820" s="153"/>
      <c r="P820" s="153"/>
      <c r="Q820" s="153"/>
      <c r="R820" s="153"/>
      <c r="S820" s="153"/>
      <c r="T820" s="153"/>
    </row>
    <row r="821" spans="1:20" ht="16.5" customHeight="1">
      <c r="A821" s="233"/>
      <c r="B821" s="405"/>
      <c r="C821" s="418">
        <v>32</v>
      </c>
      <c r="D821" s="207">
        <v>8</v>
      </c>
      <c r="E821" s="207" t="s">
        <v>21</v>
      </c>
      <c r="F821" s="207"/>
      <c r="G821" s="207" t="s">
        <v>29</v>
      </c>
      <c r="H821" s="207"/>
      <c r="I821" s="207"/>
      <c r="J821" s="207"/>
      <c r="K821" s="419"/>
      <c r="L821" s="202"/>
      <c r="M821" s="153"/>
      <c r="N821" s="153"/>
      <c r="O821" s="153"/>
      <c r="P821" s="153"/>
      <c r="Q821" s="153"/>
      <c r="R821" s="153"/>
      <c r="S821" s="153"/>
      <c r="T821" s="153"/>
    </row>
    <row r="822" spans="1:20" ht="16.5" customHeight="1">
      <c r="A822" s="233"/>
      <c r="B822" s="405"/>
      <c r="C822" s="163">
        <v>33</v>
      </c>
      <c r="D822" s="412" t="s">
        <v>427</v>
      </c>
      <c r="E822" s="412"/>
      <c r="F822" s="412" t="s">
        <v>21</v>
      </c>
      <c r="G822" s="432" t="s">
        <v>428</v>
      </c>
      <c r="H822" s="412" t="s">
        <v>32</v>
      </c>
      <c r="I822" s="412">
        <v>2</v>
      </c>
      <c r="J822" s="460"/>
      <c r="K822" s="461"/>
      <c r="L822" s="202"/>
      <c r="M822" s="153"/>
      <c r="N822" s="153"/>
      <c r="O822" s="153"/>
      <c r="P822" s="153"/>
      <c r="Q822" s="153"/>
      <c r="R822" s="153"/>
      <c r="S822" s="153"/>
      <c r="T822" s="153"/>
    </row>
    <row r="823" spans="1:20" ht="16.5" customHeight="1">
      <c r="A823" s="233"/>
      <c r="B823" s="405"/>
      <c r="C823" s="163">
        <v>34</v>
      </c>
      <c r="D823" s="412" t="s">
        <v>429</v>
      </c>
      <c r="E823" s="412"/>
      <c r="F823" s="412" t="s">
        <v>21</v>
      </c>
      <c r="G823" s="432" t="s">
        <v>430</v>
      </c>
      <c r="H823" s="412" t="s">
        <v>32</v>
      </c>
      <c r="I823" s="412">
        <v>1</v>
      </c>
      <c r="J823" s="460"/>
      <c r="K823" s="461"/>
      <c r="L823" s="202"/>
      <c r="M823" s="153"/>
      <c r="N823" s="153"/>
      <c r="O823" s="153"/>
      <c r="P823" s="153"/>
      <c r="Q823" s="153"/>
      <c r="R823" s="153"/>
      <c r="S823" s="153"/>
      <c r="T823" s="153"/>
    </row>
    <row r="824" spans="1:20" ht="16.5" customHeight="1">
      <c r="A824" s="233"/>
      <c r="B824" s="405"/>
      <c r="C824" s="220">
        <v>35</v>
      </c>
      <c r="D824" s="183" t="s">
        <v>431</v>
      </c>
      <c r="E824" s="163"/>
      <c r="F824" s="163" t="s">
        <v>21</v>
      </c>
      <c r="G824" s="155" t="s">
        <v>432</v>
      </c>
      <c r="H824" s="163" t="s">
        <v>32</v>
      </c>
      <c r="I824" s="164">
        <v>1</v>
      </c>
      <c r="J824" s="167"/>
      <c r="K824" s="461"/>
      <c r="L824" s="202"/>
      <c r="M824" s="153"/>
      <c r="N824" s="153"/>
      <c r="O824" s="153"/>
      <c r="P824" s="153"/>
      <c r="Q824" s="153"/>
      <c r="R824" s="153"/>
      <c r="S824" s="153"/>
      <c r="T824" s="153"/>
    </row>
    <row r="825" spans="1:20" ht="16.5" customHeight="1">
      <c r="A825" s="233"/>
      <c r="B825" s="405"/>
      <c r="C825" s="629" t="s">
        <v>41</v>
      </c>
      <c r="D825" s="630"/>
      <c r="E825" s="630"/>
      <c r="F825" s="630"/>
      <c r="G825" s="630"/>
      <c r="H825" s="631"/>
      <c r="I825" s="163"/>
      <c r="J825" s="163"/>
      <c r="K825" s="414"/>
      <c r="L825" s="202"/>
      <c r="M825" s="153"/>
      <c r="N825" s="153"/>
      <c r="O825" s="153"/>
      <c r="P825" s="153"/>
      <c r="Q825" s="153"/>
      <c r="R825" s="153"/>
      <c r="S825" s="153"/>
      <c r="T825" s="153"/>
    </row>
    <row r="826" spans="1:20" ht="16.5" customHeight="1">
      <c r="A826" s="233"/>
      <c r="B826" s="405"/>
      <c r="C826" s="418">
        <v>36</v>
      </c>
      <c r="D826" s="207">
        <v>4.17</v>
      </c>
      <c r="E826" s="207" t="s">
        <v>21</v>
      </c>
      <c r="F826" s="207"/>
      <c r="G826" s="207" t="s">
        <v>418</v>
      </c>
      <c r="H826" s="207"/>
      <c r="I826" s="207"/>
      <c r="J826" s="207"/>
      <c r="K826" s="419"/>
      <c r="L826" s="202"/>
      <c r="M826" s="153"/>
      <c r="N826" s="153"/>
      <c r="O826" s="153"/>
      <c r="P826" s="153"/>
      <c r="Q826" s="153"/>
      <c r="R826" s="153"/>
      <c r="S826" s="153"/>
      <c r="T826" s="153"/>
    </row>
    <row r="827" spans="1:20" ht="16.5" customHeight="1">
      <c r="A827" s="233"/>
      <c r="B827" s="405"/>
      <c r="C827" s="163">
        <v>37</v>
      </c>
      <c r="D827" s="412" t="s">
        <v>526</v>
      </c>
      <c r="E827" s="412"/>
      <c r="F827" s="412" t="s">
        <v>21</v>
      </c>
      <c r="G827" s="432" t="s">
        <v>527</v>
      </c>
      <c r="H827" s="412" t="s">
        <v>60</v>
      </c>
      <c r="I827" s="412">
        <v>61.69</v>
      </c>
      <c r="J827" s="460"/>
      <c r="K827" s="461"/>
      <c r="L827" s="202"/>
      <c r="M827" s="153"/>
      <c r="N827" s="153"/>
      <c r="O827" s="153"/>
      <c r="P827" s="153"/>
      <c r="Q827" s="153"/>
      <c r="R827" s="153"/>
      <c r="S827" s="153"/>
      <c r="T827" s="153"/>
    </row>
    <row r="828" spans="1:20" ht="16.5" customHeight="1">
      <c r="A828" s="233"/>
      <c r="B828" s="405"/>
      <c r="C828" s="163">
        <v>38</v>
      </c>
      <c r="D828" s="412" t="s">
        <v>528</v>
      </c>
      <c r="E828" s="412"/>
      <c r="F828" s="412" t="s">
        <v>21</v>
      </c>
      <c r="G828" s="432" t="s">
        <v>529</v>
      </c>
      <c r="H828" s="412" t="s">
        <v>60</v>
      </c>
      <c r="I828" s="412">
        <v>43.5</v>
      </c>
      <c r="J828" s="485"/>
      <c r="K828" s="461"/>
      <c r="L828" s="202"/>
      <c r="M828" s="153"/>
      <c r="N828" s="153"/>
      <c r="O828" s="153"/>
      <c r="P828" s="153"/>
      <c r="Q828" s="153"/>
      <c r="R828" s="153"/>
      <c r="S828" s="153"/>
      <c r="T828" s="153"/>
    </row>
    <row r="829" spans="1:20" ht="16.5" customHeight="1">
      <c r="A829" s="233"/>
      <c r="B829" s="405"/>
      <c r="C829" s="629" t="s">
        <v>41</v>
      </c>
      <c r="D829" s="630"/>
      <c r="E829" s="630"/>
      <c r="F829" s="630"/>
      <c r="G829" s="630"/>
      <c r="H829" s="631"/>
      <c r="I829" s="163"/>
      <c r="J829" s="206"/>
      <c r="K829" s="414"/>
      <c r="L829" s="202"/>
      <c r="M829" s="153"/>
      <c r="N829" s="153"/>
      <c r="O829" s="153"/>
      <c r="P829" s="153"/>
      <c r="Q829" s="153"/>
      <c r="R829" s="153"/>
      <c r="S829" s="153"/>
      <c r="T829" s="153"/>
    </row>
    <row r="830" spans="1:20" ht="16.5" customHeight="1">
      <c r="A830" s="233"/>
      <c r="B830" s="405"/>
      <c r="C830" s="418">
        <v>39</v>
      </c>
      <c r="D830" s="207" t="s">
        <v>410</v>
      </c>
      <c r="E830" s="207" t="s">
        <v>21</v>
      </c>
      <c r="F830" s="207"/>
      <c r="G830" s="207" t="s">
        <v>411</v>
      </c>
      <c r="H830" s="207"/>
      <c r="I830" s="207"/>
      <c r="J830" s="318"/>
      <c r="K830" s="419"/>
      <c r="L830" s="202"/>
      <c r="M830" s="153"/>
      <c r="N830" s="153"/>
      <c r="O830" s="153"/>
      <c r="P830" s="153"/>
      <c r="Q830" s="153"/>
      <c r="R830" s="153"/>
      <c r="S830" s="153"/>
      <c r="T830" s="153"/>
    </row>
    <row r="831" spans="1:20" ht="16.5" customHeight="1">
      <c r="A831" s="233"/>
      <c r="B831" s="405"/>
      <c r="C831" s="163">
        <v>40</v>
      </c>
      <c r="D831" s="412" t="s">
        <v>414</v>
      </c>
      <c r="E831" s="412"/>
      <c r="F831" s="412" t="s">
        <v>21</v>
      </c>
      <c r="G831" s="432" t="s">
        <v>415</v>
      </c>
      <c r="H831" s="412" t="s">
        <v>32</v>
      </c>
      <c r="I831" s="412">
        <v>9</v>
      </c>
      <c r="J831" s="460"/>
      <c r="K831" s="486"/>
      <c r="L831" s="202"/>
      <c r="M831" s="153"/>
      <c r="N831" s="153"/>
      <c r="O831" s="153"/>
      <c r="P831" s="153"/>
      <c r="Q831" s="153"/>
      <c r="R831" s="153"/>
      <c r="S831" s="153"/>
      <c r="T831" s="153"/>
    </row>
    <row r="832" spans="1:20" ht="16.5" customHeight="1" thickBot="1">
      <c r="A832" s="233"/>
      <c r="B832" s="405"/>
      <c r="C832" s="629" t="s">
        <v>41</v>
      </c>
      <c r="D832" s="630"/>
      <c r="E832" s="630"/>
      <c r="F832" s="630"/>
      <c r="G832" s="630"/>
      <c r="H832" s="631"/>
      <c r="I832" s="163"/>
      <c r="J832" s="206"/>
      <c r="K832" s="414"/>
      <c r="L832" s="202"/>
      <c r="M832" s="153"/>
      <c r="N832" s="153"/>
      <c r="O832" s="153"/>
      <c r="P832" s="153"/>
      <c r="Q832" s="153"/>
      <c r="R832" s="153"/>
      <c r="S832" s="153"/>
      <c r="T832" s="153"/>
    </row>
    <row r="833" spans="1:20" ht="16.5" customHeight="1" thickBot="1">
      <c r="A833" s="233"/>
      <c r="B833" s="405"/>
      <c r="C833" s="632" t="s">
        <v>42</v>
      </c>
      <c r="D833" s="712"/>
      <c r="E833" s="712"/>
      <c r="F833" s="712"/>
      <c r="G833" s="712"/>
      <c r="H833" s="712"/>
      <c r="I833" s="712"/>
      <c r="J833" s="634"/>
      <c r="K833" s="415"/>
      <c r="L833" s="202"/>
      <c r="M833" s="153"/>
      <c r="N833" s="153"/>
      <c r="O833" s="153"/>
      <c r="P833" s="153"/>
      <c r="Q833" s="153"/>
      <c r="R833" s="153"/>
      <c r="S833" s="153"/>
      <c r="T833" s="153"/>
    </row>
    <row r="834" spans="1:20" ht="16.5" customHeight="1">
      <c r="A834" s="233"/>
      <c r="B834" s="405"/>
      <c r="C834" s="454"/>
      <c r="D834" s="454"/>
      <c r="E834" s="454"/>
      <c r="F834" s="454"/>
      <c r="G834" s="454"/>
      <c r="H834" s="454"/>
      <c r="I834" s="454"/>
      <c r="J834" s="454"/>
      <c r="K834" s="455"/>
      <c r="L834" s="202"/>
      <c r="M834" s="153"/>
      <c r="N834" s="153"/>
      <c r="O834" s="153"/>
      <c r="P834" s="153"/>
      <c r="Q834" s="153"/>
      <c r="R834" s="153"/>
      <c r="S834" s="153"/>
      <c r="T834" s="153"/>
    </row>
    <row r="835" spans="1:20" ht="16.5" customHeight="1" thickBot="1">
      <c r="A835" s="233"/>
      <c r="B835" s="405"/>
      <c r="C835" s="714" t="s">
        <v>203</v>
      </c>
      <c r="D835" s="689"/>
      <c r="E835" s="689"/>
      <c r="F835" s="689"/>
      <c r="G835" s="689"/>
      <c r="H835" s="689"/>
      <c r="I835" s="689"/>
      <c r="J835" s="689"/>
      <c r="K835" s="715"/>
      <c r="L835" s="202"/>
      <c r="M835" s="153"/>
      <c r="N835" s="153"/>
      <c r="O835" s="153"/>
      <c r="P835" s="153"/>
      <c r="Q835" s="153"/>
      <c r="R835" s="153"/>
      <c r="S835" s="153"/>
      <c r="T835" s="153"/>
    </row>
    <row r="836" spans="1:20" ht="16.5" customHeight="1">
      <c r="A836" s="233"/>
      <c r="B836" s="405"/>
      <c r="C836" s="641" t="s">
        <v>11</v>
      </c>
      <c r="D836" s="707" t="s">
        <v>12</v>
      </c>
      <c r="E836" s="717" t="s">
        <v>13</v>
      </c>
      <c r="F836" s="718"/>
      <c r="G836" s="641" t="s">
        <v>14</v>
      </c>
      <c r="H836" s="707" t="s">
        <v>15</v>
      </c>
      <c r="I836" s="707" t="s">
        <v>16</v>
      </c>
      <c r="J836" s="709" t="s">
        <v>17</v>
      </c>
      <c r="K836" s="710" t="s">
        <v>18</v>
      </c>
      <c r="L836" s="202"/>
      <c r="M836" s="153"/>
      <c r="N836" s="153"/>
      <c r="O836" s="153"/>
      <c r="P836" s="153"/>
      <c r="Q836" s="153"/>
      <c r="R836" s="153"/>
      <c r="S836" s="153"/>
      <c r="T836" s="153"/>
    </row>
    <row r="837" spans="1:20" ht="16.5" customHeight="1">
      <c r="A837" s="233"/>
      <c r="B837" s="405"/>
      <c r="C837" s="716"/>
      <c r="D837" s="708"/>
      <c r="E837" s="154" t="s">
        <v>19</v>
      </c>
      <c r="F837" s="154" t="s">
        <v>20</v>
      </c>
      <c r="G837" s="716"/>
      <c r="H837" s="708"/>
      <c r="I837" s="708"/>
      <c r="J837" s="708"/>
      <c r="K837" s="711"/>
      <c r="L837" s="202"/>
      <c r="M837" s="153"/>
      <c r="N837" s="153"/>
      <c r="O837" s="153"/>
      <c r="P837" s="153"/>
      <c r="Q837" s="153"/>
      <c r="R837" s="153"/>
      <c r="S837" s="153"/>
      <c r="T837" s="153"/>
    </row>
    <row r="838" spans="1:20" ht="16.5" customHeight="1">
      <c r="A838" s="233"/>
      <c r="B838" s="405"/>
      <c r="C838" s="159">
        <v>1</v>
      </c>
      <c r="D838" s="159">
        <v>3</v>
      </c>
      <c r="E838" s="159" t="s">
        <v>21</v>
      </c>
      <c r="F838" s="159"/>
      <c r="G838" s="159" t="s">
        <v>150</v>
      </c>
      <c r="H838" s="159"/>
      <c r="I838" s="159"/>
      <c r="J838" s="159"/>
      <c r="K838" s="411"/>
      <c r="L838" s="202"/>
      <c r="M838" s="153"/>
      <c r="N838" s="153"/>
      <c r="O838" s="153"/>
      <c r="P838" s="153"/>
      <c r="Q838" s="153"/>
      <c r="R838" s="153"/>
      <c r="S838" s="153"/>
      <c r="T838" s="153"/>
    </row>
    <row r="839" spans="1:20" ht="16.5" customHeight="1">
      <c r="A839" s="233"/>
      <c r="B839" s="405"/>
      <c r="C839" s="412">
        <v>2</v>
      </c>
      <c r="D839" s="163" t="s">
        <v>530</v>
      </c>
      <c r="E839" s="163"/>
      <c r="F839" s="163" t="s">
        <v>21</v>
      </c>
      <c r="G839" s="155" t="s">
        <v>531</v>
      </c>
      <c r="H839" s="163" t="s">
        <v>60</v>
      </c>
      <c r="I839" s="163">
        <v>105.19</v>
      </c>
      <c r="J839" s="206"/>
      <c r="K839" s="413"/>
      <c r="L839" s="202"/>
      <c r="M839" s="153"/>
      <c r="N839" s="153"/>
      <c r="O839" s="153"/>
      <c r="P839" s="153"/>
      <c r="Q839" s="153"/>
      <c r="R839" s="153"/>
      <c r="S839" s="153"/>
      <c r="T839" s="153"/>
    </row>
    <row r="840" spans="1:20" ht="16.5" customHeight="1">
      <c r="A840" s="233"/>
      <c r="B840" s="405"/>
      <c r="C840" s="629" t="s">
        <v>41</v>
      </c>
      <c r="D840" s="630"/>
      <c r="E840" s="630"/>
      <c r="F840" s="630"/>
      <c r="G840" s="630"/>
      <c r="H840" s="631"/>
      <c r="I840" s="161"/>
      <c r="J840" s="206"/>
      <c r="K840" s="414"/>
      <c r="L840" s="202"/>
      <c r="M840" s="153"/>
      <c r="N840" s="153"/>
      <c r="O840" s="153"/>
      <c r="P840" s="153"/>
      <c r="Q840" s="153"/>
      <c r="R840" s="153"/>
      <c r="S840" s="153"/>
      <c r="T840" s="153"/>
    </row>
    <row r="841" spans="1:20" ht="16.5" customHeight="1">
      <c r="A841" s="233"/>
      <c r="B841" s="405"/>
      <c r="C841" s="159">
        <v>3</v>
      </c>
      <c r="D841" s="159" t="s">
        <v>442</v>
      </c>
      <c r="E841" s="159" t="s">
        <v>21</v>
      </c>
      <c r="F841" s="159"/>
      <c r="G841" s="159" t="s">
        <v>413</v>
      </c>
      <c r="H841" s="159"/>
      <c r="I841" s="159"/>
      <c r="J841" s="214"/>
      <c r="K841" s="411"/>
      <c r="L841" s="202"/>
      <c r="M841" s="153"/>
      <c r="N841" s="153"/>
      <c r="O841" s="153"/>
      <c r="P841" s="153"/>
      <c r="Q841" s="153"/>
      <c r="R841" s="153"/>
      <c r="S841" s="153"/>
      <c r="T841" s="153"/>
    </row>
    <row r="842" spans="1:20" ht="16.5" customHeight="1">
      <c r="A842" s="233"/>
      <c r="B842" s="405"/>
      <c r="C842" s="412">
        <v>4</v>
      </c>
      <c r="D842" s="163" t="s">
        <v>532</v>
      </c>
      <c r="E842" s="163"/>
      <c r="F842" s="163" t="s">
        <v>21</v>
      </c>
      <c r="G842" s="155" t="s">
        <v>533</v>
      </c>
      <c r="H842" s="163" t="s">
        <v>60</v>
      </c>
      <c r="I842" s="163">
        <v>7</v>
      </c>
      <c r="J842" s="353"/>
      <c r="K842" s="413"/>
      <c r="L842" s="202"/>
      <c r="M842" s="153"/>
      <c r="N842" s="153"/>
      <c r="O842" s="153"/>
      <c r="P842" s="153"/>
      <c r="Q842" s="153"/>
      <c r="R842" s="153"/>
      <c r="S842" s="153"/>
      <c r="T842" s="153"/>
    </row>
    <row r="843" spans="1:20" ht="16.5" customHeight="1">
      <c r="A843" s="233"/>
      <c r="B843" s="405"/>
      <c r="C843" s="412">
        <v>5</v>
      </c>
      <c r="D843" s="163" t="s">
        <v>443</v>
      </c>
      <c r="E843" s="163"/>
      <c r="F843" s="163" t="s">
        <v>21</v>
      </c>
      <c r="G843" s="155" t="s">
        <v>444</v>
      </c>
      <c r="H843" s="163" t="s">
        <v>60</v>
      </c>
      <c r="I843" s="163">
        <v>2</v>
      </c>
      <c r="J843" s="206"/>
      <c r="K843" s="413"/>
      <c r="L843" s="202"/>
      <c r="M843" s="153"/>
      <c r="N843" s="153"/>
      <c r="O843" s="153"/>
      <c r="P843" s="153"/>
      <c r="Q843" s="153"/>
      <c r="R843" s="153"/>
      <c r="S843" s="153"/>
      <c r="T843" s="153"/>
    </row>
    <row r="844" spans="1:20" ht="16.5" customHeight="1" thickBot="1">
      <c r="A844" s="233"/>
      <c r="B844" s="405"/>
      <c r="C844" s="629" t="s">
        <v>41</v>
      </c>
      <c r="D844" s="630"/>
      <c r="E844" s="630"/>
      <c r="F844" s="630"/>
      <c r="G844" s="630"/>
      <c r="H844" s="631"/>
      <c r="I844" s="161"/>
      <c r="J844" s="162"/>
      <c r="K844" s="414"/>
      <c r="L844" s="202"/>
      <c r="M844" s="153"/>
      <c r="N844" s="153"/>
      <c r="O844" s="153"/>
      <c r="P844" s="153"/>
      <c r="Q844" s="153"/>
      <c r="R844" s="153"/>
      <c r="S844" s="153"/>
      <c r="T844" s="153"/>
    </row>
    <row r="845" spans="1:20" ht="16.5" customHeight="1" thickBot="1">
      <c r="A845" s="233"/>
      <c r="B845" s="405"/>
      <c r="C845" s="632" t="s">
        <v>52</v>
      </c>
      <c r="D845" s="712"/>
      <c r="E845" s="712"/>
      <c r="F845" s="712"/>
      <c r="G845" s="712"/>
      <c r="H845" s="712"/>
      <c r="I845" s="712"/>
      <c r="J845" s="634"/>
      <c r="K845" s="415"/>
      <c r="L845" s="202"/>
      <c r="M845" s="153"/>
      <c r="N845" s="153"/>
      <c r="O845" s="153"/>
      <c r="P845" s="153"/>
      <c r="Q845" s="153"/>
      <c r="R845" s="153"/>
      <c r="S845" s="153"/>
      <c r="T845" s="153"/>
    </row>
    <row r="846" spans="1:20" ht="16.5" customHeight="1">
      <c r="A846" s="233"/>
      <c r="B846" s="405"/>
      <c r="C846" s="408"/>
      <c r="D846" s="408"/>
      <c r="E846" s="408"/>
      <c r="F846" s="408"/>
      <c r="G846" s="408"/>
      <c r="H846" s="408"/>
      <c r="I846" s="408"/>
      <c r="J846" s="408"/>
      <c r="K846" s="483"/>
      <c r="L846" s="202"/>
      <c r="M846" s="153"/>
      <c r="N846" s="153"/>
      <c r="O846" s="153"/>
      <c r="P846" s="153"/>
      <c r="Q846" s="153"/>
      <c r="R846" s="153"/>
      <c r="S846" s="153"/>
      <c r="T846" s="153"/>
    </row>
    <row r="847" spans="1:20" ht="16.5" customHeight="1" thickBot="1">
      <c r="A847" s="233"/>
      <c r="B847" s="405"/>
      <c r="C847" s="408"/>
      <c r="D847" s="408"/>
      <c r="E847" s="408"/>
      <c r="F847" s="408"/>
      <c r="G847" s="408"/>
      <c r="H847" s="408"/>
      <c r="I847" s="408"/>
      <c r="J847" s="408"/>
      <c r="K847" s="483"/>
      <c r="L847" s="202"/>
      <c r="M847" s="153"/>
      <c r="N847" s="153"/>
      <c r="O847" s="153"/>
      <c r="P847" s="153"/>
      <c r="Q847" s="153"/>
      <c r="R847" s="153"/>
      <c r="S847" s="153"/>
      <c r="T847" s="153"/>
    </row>
    <row r="848" spans="1:20" ht="16.5" customHeight="1" thickBot="1">
      <c r="A848" s="233"/>
      <c r="B848" s="410">
        <v>15</v>
      </c>
      <c r="C848" s="647" t="s">
        <v>534</v>
      </c>
      <c r="D848" s="712"/>
      <c r="E848" s="712"/>
      <c r="F848" s="712"/>
      <c r="G848" s="712"/>
      <c r="H848" s="712"/>
      <c r="I848" s="712"/>
      <c r="J848" s="712"/>
      <c r="K848" s="713"/>
      <c r="L848" s="202"/>
      <c r="M848" s="647" t="s">
        <v>534</v>
      </c>
      <c r="N848" s="633"/>
      <c r="O848" s="633"/>
      <c r="P848" s="633"/>
      <c r="Q848" s="633"/>
      <c r="R848" s="633"/>
      <c r="S848" s="633"/>
      <c r="T848" s="633"/>
    </row>
    <row r="849" spans="1:20" ht="16.5" customHeight="1" thickBot="1">
      <c r="A849" s="233"/>
      <c r="B849" s="405"/>
      <c r="C849" s="714" t="s">
        <v>10</v>
      </c>
      <c r="D849" s="689"/>
      <c r="E849" s="689"/>
      <c r="F849" s="689"/>
      <c r="G849" s="689"/>
      <c r="H849" s="689"/>
      <c r="I849" s="689"/>
      <c r="J849" s="689"/>
      <c r="K849" s="715"/>
      <c r="L849" s="202"/>
      <c r="M849" s="644" t="s">
        <v>10</v>
      </c>
      <c r="N849" s="645"/>
      <c r="O849" s="645"/>
      <c r="P849" s="645"/>
      <c r="Q849" s="645"/>
      <c r="R849" s="645"/>
      <c r="S849" s="645"/>
      <c r="T849" s="646"/>
    </row>
    <row r="850" spans="1:20" ht="16.5" customHeight="1">
      <c r="A850" s="233"/>
      <c r="B850" s="405"/>
      <c r="C850" s="641" t="s">
        <v>11</v>
      </c>
      <c r="D850" s="707" t="s">
        <v>12</v>
      </c>
      <c r="E850" s="717" t="s">
        <v>13</v>
      </c>
      <c r="F850" s="718"/>
      <c r="G850" s="641" t="s">
        <v>14</v>
      </c>
      <c r="H850" s="707" t="s">
        <v>15</v>
      </c>
      <c r="I850" s="707" t="s">
        <v>16</v>
      </c>
      <c r="J850" s="709" t="s">
        <v>17</v>
      </c>
      <c r="K850" s="710" t="s">
        <v>18</v>
      </c>
      <c r="L850" s="202"/>
      <c r="M850" s="641" t="s">
        <v>11</v>
      </c>
      <c r="N850" s="635" t="s">
        <v>12</v>
      </c>
      <c r="O850" s="637" t="s">
        <v>13</v>
      </c>
      <c r="P850" s="638"/>
      <c r="Q850" s="641" t="s">
        <v>14</v>
      </c>
      <c r="R850" s="635" t="s">
        <v>15</v>
      </c>
      <c r="S850" s="635" t="s">
        <v>16</v>
      </c>
      <c r="T850" s="643" t="s">
        <v>17</v>
      </c>
    </row>
    <row r="851" spans="1:20" ht="16.5" customHeight="1">
      <c r="A851" s="233"/>
      <c r="B851" s="405"/>
      <c r="C851" s="716"/>
      <c r="D851" s="708"/>
      <c r="E851" s="154" t="s">
        <v>19</v>
      </c>
      <c r="F851" s="154" t="s">
        <v>20</v>
      </c>
      <c r="G851" s="716"/>
      <c r="H851" s="708"/>
      <c r="I851" s="708"/>
      <c r="J851" s="708"/>
      <c r="K851" s="711"/>
      <c r="L851" s="202"/>
      <c r="M851" s="642"/>
      <c r="N851" s="636"/>
      <c r="O851" s="154" t="s">
        <v>19</v>
      </c>
      <c r="P851" s="154" t="s">
        <v>20</v>
      </c>
      <c r="Q851" s="642"/>
      <c r="R851" s="636"/>
      <c r="S851" s="636"/>
      <c r="T851" s="636"/>
    </row>
    <row r="852" spans="1:20" ht="16.5" customHeight="1">
      <c r="A852" s="233"/>
      <c r="B852" s="405"/>
      <c r="C852" s="159">
        <v>1</v>
      </c>
      <c r="D852" s="159" t="s">
        <v>55</v>
      </c>
      <c r="E852" s="159" t="s">
        <v>21</v>
      </c>
      <c r="F852" s="159"/>
      <c r="G852" s="159" t="s">
        <v>54</v>
      </c>
      <c r="H852" s="159"/>
      <c r="I852" s="159"/>
      <c r="J852" s="159"/>
      <c r="K852" s="411"/>
      <c r="L852" s="202"/>
      <c r="M852" s="159">
        <v>1</v>
      </c>
      <c r="N852" s="159" t="s">
        <v>55</v>
      </c>
      <c r="O852" s="159" t="s">
        <v>21</v>
      </c>
      <c r="P852" s="159"/>
      <c r="Q852" s="159" t="s">
        <v>56</v>
      </c>
      <c r="R852" s="159"/>
      <c r="S852" s="159"/>
      <c r="T852" s="159"/>
    </row>
    <row r="853" spans="1:20" ht="16.5" customHeight="1">
      <c r="A853" s="233"/>
      <c r="B853" s="405"/>
      <c r="C853" s="270">
        <v>2</v>
      </c>
      <c r="D853" s="291"/>
      <c r="E853" s="291"/>
      <c r="F853" s="291"/>
      <c r="G853" s="291" t="s">
        <v>57</v>
      </c>
      <c r="H853" s="291"/>
      <c r="I853" s="291"/>
      <c r="J853" s="291"/>
      <c r="K853" s="452"/>
      <c r="L853" s="202"/>
      <c r="M853" s="207"/>
      <c r="N853" s="159"/>
      <c r="O853" s="159"/>
      <c r="P853" s="159"/>
      <c r="Q853" s="159"/>
      <c r="R853" s="159"/>
      <c r="S853" s="159"/>
      <c r="T853" s="159"/>
    </row>
    <row r="854" spans="1:20" ht="48.75" customHeight="1">
      <c r="A854" s="233"/>
      <c r="B854" s="405"/>
      <c r="C854" s="412">
        <v>3</v>
      </c>
      <c r="D854" s="163" t="s">
        <v>61</v>
      </c>
      <c r="E854" s="163"/>
      <c r="F854" s="163" t="s">
        <v>21</v>
      </c>
      <c r="G854" s="155" t="s">
        <v>59</v>
      </c>
      <c r="H854" s="163" t="s">
        <v>60</v>
      </c>
      <c r="I854" s="163">
        <v>19.309999999999999</v>
      </c>
      <c r="J854" s="206"/>
      <c r="K854" s="413"/>
      <c r="L854" s="202"/>
      <c r="M854" s="178">
        <v>2</v>
      </c>
      <c r="N854" s="163" t="s">
        <v>61</v>
      </c>
      <c r="O854" s="163"/>
      <c r="P854" s="163" t="s">
        <v>21</v>
      </c>
      <c r="Q854" s="155" t="s">
        <v>59</v>
      </c>
      <c r="R854" s="163" t="s">
        <v>60</v>
      </c>
      <c r="S854" s="163">
        <v>19.309999999999999</v>
      </c>
      <c r="T854" s="206">
        <v>2030</v>
      </c>
    </row>
    <row r="855" spans="1:20" ht="32.25" customHeight="1">
      <c r="A855" s="233"/>
      <c r="B855" s="405"/>
      <c r="C855" s="412">
        <v>4</v>
      </c>
      <c r="D855" s="163" t="s">
        <v>62</v>
      </c>
      <c r="E855" s="163"/>
      <c r="F855" s="163" t="s">
        <v>21</v>
      </c>
      <c r="G855" s="155" t="s">
        <v>63</v>
      </c>
      <c r="H855" s="163" t="s">
        <v>25</v>
      </c>
      <c r="I855" s="164">
        <v>10.4</v>
      </c>
      <c r="J855" s="210"/>
      <c r="K855" s="420"/>
      <c r="L855" s="202"/>
      <c r="M855" s="178">
        <v>3</v>
      </c>
      <c r="N855" s="163" t="s">
        <v>62</v>
      </c>
      <c r="O855" s="163"/>
      <c r="P855" s="163" t="s">
        <v>21</v>
      </c>
      <c r="Q855" s="155" t="s">
        <v>63</v>
      </c>
      <c r="R855" s="163" t="s">
        <v>25</v>
      </c>
      <c r="S855" s="164">
        <v>10.4</v>
      </c>
      <c r="T855" s="167">
        <v>2824</v>
      </c>
    </row>
    <row r="856" spans="1:20" ht="16.5" customHeight="1">
      <c r="A856" s="233"/>
      <c r="B856" s="405"/>
      <c r="C856" s="629" t="s">
        <v>41</v>
      </c>
      <c r="D856" s="630"/>
      <c r="E856" s="630"/>
      <c r="F856" s="630"/>
      <c r="G856" s="630"/>
      <c r="H856" s="631"/>
      <c r="I856" s="161"/>
      <c r="J856" s="162"/>
      <c r="K856" s="414"/>
      <c r="L856" s="202"/>
      <c r="M856" s="629" t="s">
        <v>41</v>
      </c>
      <c r="N856" s="630"/>
      <c r="O856" s="630"/>
      <c r="P856" s="630"/>
      <c r="Q856" s="630"/>
      <c r="R856" s="631"/>
      <c r="S856" s="161"/>
      <c r="T856" s="162"/>
    </row>
    <row r="857" spans="1:20" ht="16.5" customHeight="1">
      <c r="A857" s="233"/>
      <c r="B857" s="405"/>
      <c r="C857" s="159">
        <v>5</v>
      </c>
      <c r="D857" s="159">
        <v>2.1</v>
      </c>
      <c r="E857" s="159" t="s">
        <v>21</v>
      </c>
      <c r="F857" s="159"/>
      <c r="G857" s="159" t="s">
        <v>65</v>
      </c>
      <c r="H857" s="159"/>
      <c r="I857" s="159"/>
      <c r="J857" s="159"/>
      <c r="K857" s="411"/>
      <c r="L857" s="202"/>
      <c r="M857" s="159">
        <v>4</v>
      </c>
      <c r="N857" s="159">
        <v>4</v>
      </c>
      <c r="O857" s="159" t="s">
        <v>21</v>
      </c>
      <c r="P857" s="159"/>
      <c r="Q857" s="159" t="s">
        <v>227</v>
      </c>
      <c r="R857" s="159"/>
      <c r="S857" s="159"/>
      <c r="T857" s="159"/>
    </row>
    <row r="858" spans="1:20" ht="16.5" customHeight="1">
      <c r="A858" s="233"/>
      <c r="B858" s="405"/>
      <c r="C858" s="429">
        <v>6</v>
      </c>
      <c r="D858" s="270" t="s">
        <v>336</v>
      </c>
      <c r="E858" s="270"/>
      <c r="F858" s="270"/>
      <c r="G858" s="271" t="s">
        <v>337</v>
      </c>
      <c r="H858" s="270"/>
      <c r="I858" s="270"/>
      <c r="J858" s="270"/>
      <c r="K858" s="430"/>
      <c r="L858" s="202"/>
      <c r="M858" s="269">
        <v>5</v>
      </c>
      <c r="N858" s="270"/>
      <c r="O858" s="270"/>
      <c r="P858" s="270"/>
      <c r="Q858" s="271" t="s">
        <v>382</v>
      </c>
      <c r="R858" s="270"/>
      <c r="S858" s="270"/>
      <c r="T858" s="270"/>
    </row>
    <row r="859" spans="1:20" ht="16.5" customHeight="1">
      <c r="A859" s="233"/>
      <c r="B859" s="405"/>
      <c r="C859" s="431">
        <v>7</v>
      </c>
      <c r="D859" s="412" t="s">
        <v>338</v>
      </c>
      <c r="E859" s="412"/>
      <c r="F859" s="412" t="s">
        <v>21</v>
      </c>
      <c r="G859" s="155" t="s">
        <v>339</v>
      </c>
      <c r="H859" s="412" t="s">
        <v>73</v>
      </c>
      <c r="I859" s="438">
        <v>128</v>
      </c>
      <c r="J859" s="440"/>
      <c r="K859" s="435"/>
      <c r="L859" s="202"/>
      <c r="M859" s="275">
        <v>6</v>
      </c>
      <c r="N859" s="178">
        <v>4.0999999999999996</v>
      </c>
      <c r="O859" s="178"/>
      <c r="P859" s="178" t="s">
        <v>21</v>
      </c>
      <c r="Q859" s="155" t="s">
        <v>464</v>
      </c>
      <c r="R859" s="178" t="s">
        <v>73</v>
      </c>
      <c r="S859" s="177">
        <v>102</v>
      </c>
      <c r="T859" s="180">
        <v>19283</v>
      </c>
    </row>
    <row r="860" spans="1:20" ht="16.5" customHeight="1">
      <c r="A860" s="233"/>
      <c r="B860" s="405"/>
      <c r="C860" s="639" t="s">
        <v>41</v>
      </c>
      <c r="D860" s="719"/>
      <c r="E860" s="719"/>
      <c r="F860" s="719"/>
      <c r="G860" s="719"/>
      <c r="H860" s="408"/>
      <c r="I860" s="175"/>
      <c r="J860" s="439"/>
      <c r="K860" s="437"/>
      <c r="L860" s="202"/>
      <c r="M860" s="639" t="s">
        <v>41</v>
      </c>
      <c r="N860" s="640"/>
      <c r="O860" s="640"/>
      <c r="P860" s="640"/>
      <c r="Q860" s="640"/>
      <c r="R860" s="153"/>
      <c r="S860" s="175"/>
      <c r="T860" s="179"/>
    </row>
    <row r="861" spans="1:20" ht="18.75" customHeight="1">
      <c r="A861" s="233"/>
      <c r="B861" s="405"/>
      <c r="C861" s="159">
        <v>8</v>
      </c>
      <c r="D861" s="159">
        <v>2.2000000000000002</v>
      </c>
      <c r="E861" s="159" t="s">
        <v>21</v>
      </c>
      <c r="F861" s="159"/>
      <c r="G861" s="159" t="s">
        <v>22</v>
      </c>
      <c r="H861" s="159"/>
      <c r="I861" s="159"/>
      <c r="J861" s="159"/>
      <c r="K861" s="411"/>
      <c r="L861" s="202"/>
      <c r="M861" s="159">
        <v>9</v>
      </c>
      <c r="N861" s="159">
        <v>2.2000000000000002</v>
      </c>
      <c r="O861" s="159" t="s">
        <v>21</v>
      </c>
      <c r="P861" s="159"/>
      <c r="Q861" s="159" t="s">
        <v>22</v>
      </c>
      <c r="R861" s="159"/>
      <c r="S861" s="159"/>
      <c r="T861" s="159"/>
    </row>
    <row r="862" spans="1:20" ht="53.25" customHeight="1">
      <c r="A862" s="233"/>
      <c r="B862" s="405"/>
      <c r="C862" s="163">
        <v>9</v>
      </c>
      <c r="D862" s="163" t="s">
        <v>83</v>
      </c>
      <c r="E862" s="163"/>
      <c r="F862" s="163" t="s">
        <v>21</v>
      </c>
      <c r="G862" s="155" t="s">
        <v>84</v>
      </c>
      <c r="H862" s="163" t="s">
        <v>85</v>
      </c>
      <c r="I862" s="163">
        <v>38.15</v>
      </c>
      <c r="J862" s="206"/>
      <c r="K862" s="413"/>
      <c r="L862" s="202"/>
      <c r="M862" s="163">
        <v>10</v>
      </c>
      <c r="N862" s="163" t="s">
        <v>86</v>
      </c>
      <c r="O862" s="163"/>
      <c r="P862" s="163" t="s">
        <v>21</v>
      </c>
      <c r="Q862" s="155" t="s">
        <v>84</v>
      </c>
      <c r="R862" s="163" t="s">
        <v>88</v>
      </c>
      <c r="S862" s="163">
        <v>38.15</v>
      </c>
      <c r="T862" s="206">
        <v>20619</v>
      </c>
    </row>
    <row r="863" spans="1:20" ht="36.75" customHeight="1">
      <c r="A863" s="233"/>
      <c r="B863" s="405"/>
      <c r="C863" s="163">
        <v>10</v>
      </c>
      <c r="D863" s="163" t="s">
        <v>289</v>
      </c>
      <c r="E863" s="163"/>
      <c r="F863" s="163" t="s">
        <v>21</v>
      </c>
      <c r="G863" s="155" t="s">
        <v>290</v>
      </c>
      <c r="H863" s="163" t="s">
        <v>85</v>
      </c>
      <c r="I863" s="163">
        <v>20</v>
      </c>
      <c r="J863" s="206"/>
      <c r="K863" s="413"/>
      <c r="L863" s="202"/>
      <c r="M863" s="163">
        <v>11</v>
      </c>
      <c r="N863" s="163">
        <v>1.1100000000000001</v>
      </c>
      <c r="O863" s="163"/>
      <c r="P863" s="163" t="s">
        <v>21</v>
      </c>
      <c r="Q863" s="155" t="s">
        <v>232</v>
      </c>
      <c r="R863" s="163" t="s">
        <v>88</v>
      </c>
      <c r="S863" s="163">
        <v>20</v>
      </c>
      <c r="T863" s="206">
        <v>54922</v>
      </c>
    </row>
    <row r="864" spans="1:20" ht="36.75" customHeight="1">
      <c r="A864" s="233"/>
      <c r="B864" s="405"/>
      <c r="C864" s="163">
        <v>11</v>
      </c>
      <c r="D864" s="163" t="s">
        <v>470</v>
      </c>
      <c r="E864" s="163"/>
      <c r="F864" s="163" t="s">
        <v>21</v>
      </c>
      <c r="G864" s="155" t="s">
        <v>471</v>
      </c>
      <c r="H864" s="163" t="s">
        <v>85</v>
      </c>
      <c r="I864" s="163">
        <v>2.08</v>
      </c>
      <c r="J864" s="206"/>
      <c r="K864" s="413"/>
      <c r="L864" s="202"/>
      <c r="M864" s="163"/>
      <c r="N864" s="163"/>
      <c r="O864" s="163"/>
      <c r="P864" s="163"/>
      <c r="Q864" s="155"/>
      <c r="R864" s="163"/>
      <c r="S864" s="163"/>
      <c r="T864" s="206"/>
    </row>
    <row r="865" spans="1:20" ht="36.75" customHeight="1">
      <c r="A865" s="233"/>
      <c r="B865" s="405"/>
      <c r="C865" s="163">
        <v>12</v>
      </c>
      <c r="D865" s="163" t="s">
        <v>472</v>
      </c>
      <c r="E865" s="163"/>
      <c r="F865" s="163" t="s">
        <v>21</v>
      </c>
      <c r="G865" s="155" t="s">
        <v>473</v>
      </c>
      <c r="H865" s="163" t="s">
        <v>85</v>
      </c>
      <c r="I865" s="163">
        <v>16.649999999999999</v>
      </c>
      <c r="J865" s="206"/>
      <c r="K865" s="413"/>
      <c r="L865" s="202"/>
      <c r="M865" s="163"/>
      <c r="N865" s="163"/>
      <c r="O865" s="163"/>
      <c r="P865" s="163"/>
      <c r="Q865" s="155"/>
      <c r="R865" s="163"/>
      <c r="S865" s="163"/>
      <c r="T865" s="206"/>
    </row>
    <row r="866" spans="1:20" ht="36" customHeight="1">
      <c r="A866" s="233"/>
      <c r="B866" s="405"/>
      <c r="C866" s="163">
        <v>13</v>
      </c>
      <c r="D866" s="163" t="s">
        <v>341</v>
      </c>
      <c r="E866" s="163"/>
      <c r="F866" s="163" t="s">
        <v>21</v>
      </c>
      <c r="G866" s="155" t="s">
        <v>342</v>
      </c>
      <c r="H866" s="163" t="s">
        <v>85</v>
      </c>
      <c r="I866" s="163">
        <v>7</v>
      </c>
      <c r="J866" s="206"/>
      <c r="K866" s="413"/>
      <c r="L866" s="202"/>
      <c r="M866" s="163">
        <v>12</v>
      </c>
      <c r="N866" s="163" t="s">
        <v>343</v>
      </c>
      <c r="O866" s="163"/>
      <c r="P866" s="163" t="s">
        <v>21</v>
      </c>
      <c r="Q866" s="155" t="s">
        <v>344</v>
      </c>
      <c r="R866" s="163" t="s">
        <v>73</v>
      </c>
      <c r="S866" s="163">
        <v>7</v>
      </c>
      <c r="T866" s="206">
        <v>64533</v>
      </c>
    </row>
    <row r="867" spans="1:20" ht="16.5" customHeight="1">
      <c r="A867" s="233"/>
      <c r="B867" s="405"/>
      <c r="C867" s="629" t="s">
        <v>41</v>
      </c>
      <c r="D867" s="630"/>
      <c r="E867" s="630"/>
      <c r="F867" s="630"/>
      <c r="G867" s="630"/>
      <c r="H867" s="631"/>
      <c r="I867" s="282"/>
      <c r="J867" s="282"/>
      <c r="K867" s="414"/>
      <c r="L867" s="202"/>
      <c r="M867" s="629" t="s">
        <v>41</v>
      </c>
      <c r="N867" s="630"/>
      <c r="O867" s="630"/>
      <c r="P867" s="630"/>
      <c r="Q867" s="630"/>
      <c r="R867" s="631"/>
      <c r="S867" s="282"/>
      <c r="T867" s="282"/>
    </row>
    <row r="868" spans="1:20" ht="41.25" customHeight="1">
      <c r="A868" s="233"/>
      <c r="B868" s="405"/>
      <c r="C868" s="159">
        <v>14</v>
      </c>
      <c r="D868" s="159">
        <v>2.2999999999999998</v>
      </c>
      <c r="E868" s="159" t="s">
        <v>21</v>
      </c>
      <c r="F868" s="159"/>
      <c r="G868" s="159" t="s">
        <v>89</v>
      </c>
      <c r="H868" s="159"/>
      <c r="I868" s="159"/>
      <c r="J868" s="159"/>
      <c r="K868" s="411"/>
      <c r="L868" s="202"/>
      <c r="M868" s="159">
        <v>13</v>
      </c>
      <c r="N868" s="159">
        <v>2.2999999999999998</v>
      </c>
      <c r="O868" s="159" t="s">
        <v>21</v>
      </c>
      <c r="P868" s="159"/>
      <c r="Q868" s="159" t="s">
        <v>89</v>
      </c>
      <c r="R868" s="159"/>
      <c r="S868" s="159"/>
      <c r="T868" s="159"/>
    </row>
    <row r="869" spans="1:20" ht="31.5" customHeight="1">
      <c r="A869" s="233"/>
      <c r="B869" s="405"/>
      <c r="C869" s="163">
        <v>15</v>
      </c>
      <c r="D869" s="183" t="s">
        <v>90</v>
      </c>
      <c r="E869" s="163"/>
      <c r="F869" s="163" t="s">
        <v>21</v>
      </c>
      <c r="G869" s="155" t="s">
        <v>91</v>
      </c>
      <c r="H869" s="163" t="s">
        <v>73</v>
      </c>
      <c r="I869" s="164">
        <v>89.4</v>
      </c>
      <c r="J869" s="167"/>
      <c r="K869" s="420"/>
      <c r="L869" s="202"/>
      <c r="M869" s="163">
        <v>14</v>
      </c>
      <c r="N869" s="183">
        <v>1.4</v>
      </c>
      <c r="O869" s="163"/>
      <c r="P869" s="163" t="s">
        <v>21</v>
      </c>
      <c r="Q869" s="155" t="s">
        <v>92</v>
      </c>
      <c r="R869" s="163" t="s">
        <v>73</v>
      </c>
      <c r="S869" s="164">
        <v>89.4</v>
      </c>
      <c r="T869" s="167">
        <v>5350</v>
      </c>
    </row>
    <row r="870" spans="1:20" ht="23.25" customHeight="1">
      <c r="A870" s="233"/>
      <c r="B870" s="405"/>
      <c r="C870" s="163">
        <v>16</v>
      </c>
      <c r="D870" s="183" t="s">
        <v>93</v>
      </c>
      <c r="E870" s="163"/>
      <c r="F870" s="163" t="s">
        <v>21</v>
      </c>
      <c r="G870" s="155" t="s">
        <v>94</v>
      </c>
      <c r="H870" s="163" t="s">
        <v>95</v>
      </c>
      <c r="I870" s="164">
        <v>1788</v>
      </c>
      <c r="J870" s="167"/>
      <c r="K870" s="420"/>
      <c r="L870" s="202"/>
      <c r="M870" s="163">
        <v>15</v>
      </c>
      <c r="N870" s="183">
        <v>1.2</v>
      </c>
      <c r="O870" s="163"/>
      <c r="P870" s="163" t="s">
        <v>21</v>
      </c>
      <c r="Q870" s="155" t="s">
        <v>96</v>
      </c>
      <c r="R870" s="163" t="s">
        <v>97</v>
      </c>
      <c r="S870" s="164">
        <v>1788</v>
      </c>
      <c r="T870" s="167">
        <v>1392</v>
      </c>
    </row>
    <row r="871" spans="1:20" ht="27" customHeight="1">
      <c r="A871" s="233"/>
      <c r="B871" s="405"/>
      <c r="C871" s="163">
        <v>17</v>
      </c>
      <c r="D871" s="183" t="s">
        <v>98</v>
      </c>
      <c r="E871" s="163"/>
      <c r="F871" s="163" t="s">
        <v>21</v>
      </c>
      <c r="G871" s="155" t="s">
        <v>99</v>
      </c>
      <c r="H871" s="163" t="s">
        <v>73</v>
      </c>
      <c r="I871" s="164">
        <v>89.4</v>
      </c>
      <c r="J871" s="167"/>
      <c r="K871" s="420"/>
      <c r="L871" s="202"/>
      <c r="M871" s="163">
        <v>16</v>
      </c>
      <c r="N871" s="183">
        <v>1.5</v>
      </c>
      <c r="O871" s="163"/>
      <c r="P871" s="163" t="s">
        <v>21</v>
      </c>
      <c r="Q871" s="155" t="s">
        <v>100</v>
      </c>
      <c r="R871" s="163" t="s">
        <v>73</v>
      </c>
      <c r="S871" s="164">
        <v>89.4</v>
      </c>
      <c r="T871" s="167">
        <v>3571</v>
      </c>
    </row>
    <row r="872" spans="1:20" ht="16.5" customHeight="1">
      <c r="A872" s="233"/>
      <c r="B872" s="405"/>
      <c r="C872" s="629" t="s">
        <v>41</v>
      </c>
      <c r="D872" s="630"/>
      <c r="E872" s="630"/>
      <c r="F872" s="630"/>
      <c r="G872" s="630"/>
      <c r="H872" s="631"/>
      <c r="I872" s="163"/>
      <c r="J872" s="163"/>
      <c r="K872" s="414"/>
      <c r="L872" s="202"/>
      <c r="M872" s="629" t="s">
        <v>41</v>
      </c>
      <c r="N872" s="630"/>
      <c r="O872" s="630"/>
      <c r="P872" s="630"/>
      <c r="Q872" s="630"/>
      <c r="R872" s="631"/>
      <c r="S872" s="163"/>
      <c r="T872" s="163"/>
    </row>
    <row r="873" spans="1:20" ht="16.5" customHeight="1">
      <c r="A873" s="233"/>
      <c r="B873" s="405"/>
      <c r="C873" s="418">
        <v>18</v>
      </c>
      <c r="D873" s="207">
        <v>2.6</v>
      </c>
      <c r="E873" s="207" t="s">
        <v>21</v>
      </c>
      <c r="F873" s="207"/>
      <c r="G873" s="207" t="s">
        <v>291</v>
      </c>
      <c r="H873" s="207"/>
      <c r="I873" s="207"/>
      <c r="J873" s="207"/>
      <c r="K873" s="419"/>
      <c r="L873" s="202"/>
      <c r="M873" s="259">
        <v>17</v>
      </c>
      <c r="N873" s="207">
        <v>2.6</v>
      </c>
      <c r="O873" s="207" t="s">
        <v>21</v>
      </c>
      <c r="P873" s="207"/>
      <c r="Q873" s="207" t="s">
        <v>101</v>
      </c>
      <c r="R873" s="207"/>
      <c r="S873" s="207"/>
      <c r="T873" s="207"/>
    </row>
    <row r="874" spans="1:20" ht="16.5" customHeight="1">
      <c r="A874" s="233"/>
      <c r="B874" s="405"/>
      <c r="C874" s="163">
        <v>19</v>
      </c>
      <c r="D874" s="412" t="s">
        <v>102</v>
      </c>
      <c r="E874" s="412"/>
      <c r="F874" s="412" t="s">
        <v>21</v>
      </c>
      <c r="G874" s="432" t="s">
        <v>293</v>
      </c>
      <c r="H874" s="412" t="s">
        <v>73</v>
      </c>
      <c r="I874" s="412">
        <v>19.669</v>
      </c>
      <c r="J874" s="460"/>
      <c r="K874" s="461"/>
      <c r="L874" s="202"/>
      <c r="M874" s="163">
        <v>18</v>
      </c>
      <c r="N874" s="178" t="s">
        <v>102</v>
      </c>
      <c r="O874" s="178"/>
      <c r="P874" s="178" t="s">
        <v>21</v>
      </c>
      <c r="Q874" s="176" t="s">
        <v>103</v>
      </c>
      <c r="R874" s="178" t="s">
        <v>25</v>
      </c>
      <c r="S874" s="178">
        <v>63.49</v>
      </c>
      <c r="T874" s="178">
        <v>55381</v>
      </c>
    </row>
    <row r="875" spans="1:20" ht="16.5" customHeight="1">
      <c r="A875" s="233"/>
      <c r="B875" s="405"/>
      <c r="C875" s="163">
        <v>20</v>
      </c>
      <c r="D875" s="163"/>
      <c r="E875" s="163"/>
      <c r="F875" s="163" t="s">
        <v>21</v>
      </c>
      <c r="G875" s="155" t="s">
        <v>391</v>
      </c>
      <c r="H875" s="163" t="s">
        <v>73</v>
      </c>
      <c r="I875" s="163">
        <v>8.234</v>
      </c>
      <c r="J875" s="206"/>
      <c r="K875" s="461"/>
      <c r="L875" s="202"/>
      <c r="M875" s="220"/>
      <c r="N875" s="311"/>
      <c r="O875" s="311"/>
      <c r="P875" s="311"/>
      <c r="Q875" s="297"/>
      <c r="R875" s="252"/>
      <c r="S875" s="178"/>
      <c r="T875" s="178"/>
    </row>
    <row r="876" spans="1:20" ht="16.5" customHeight="1">
      <c r="A876" s="233"/>
      <c r="B876" s="405"/>
      <c r="C876" s="629" t="s">
        <v>41</v>
      </c>
      <c r="D876" s="630"/>
      <c r="E876" s="630"/>
      <c r="F876" s="630"/>
      <c r="G876" s="630"/>
      <c r="H876" s="631"/>
      <c r="I876" s="163"/>
      <c r="J876" s="163"/>
      <c r="K876" s="414"/>
      <c r="L876" s="202"/>
      <c r="M876" s="629" t="s">
        <v>41</v>
      </c>
      <c r="N876" s="630"/>
      <c r="O876" s="630"/>
      <c r="P876" s="630"/>
      <c r="Q876" s="630"/>
      <c r="R876" s="631"/>
      <c r="S876" s="163"/>
      <c r="T876" s="163"/>
    </row>
    <row r="877" spans="1:20" ht="16.5" customHeight="1">
      <c r="A877" s="233"/>
      <c r="B877" s="405"/>
      <c r="C877" s="418">
        <v>21</v>
      </c>
      <c r="D877" s="207">
        <v>2.6</v>
      </c>
      <c r="E877" s="207" t="s">
        <v>21</v>
      </c>
      <c r="F877" s="207"/>
      <c r="G877" s="207" t="s">
        <v>101</v>
      </c>
      <c r="H877" s="207"/>
      <c r="I877" s="207"/>
      <c r="J877" s="207"/>
      <c r="K877" s="419"/>
      <c r="L877" s="202"/>
      <c r="M877" s="259">
        <v>19</v>
      </c>
      <c r="N877" s="207">
        <v>5</v>
      </c>
      <c r="O877" s="207" t="s">
        <v>21</v>
      </c>
      <c r="P877" s="207"/>
      <c r="Q877" s="207" t="s">
        <v>107</v>
      </c>
      <c r="R877" s="207"/>
      <c r="S877" s="207"/>
      <c r="T877" s="207"/>
    </row>
    <row r="878" spans="1:20" ht="25.5" customHeight="1">
      <c r="A878" s="233"/>
      <c r="B878" s="405"/>
      <c r="C878" s="163">
        <v>22</v>
      </c>
      <c r="D878" s="183" t="s">
        <v>102</v>
      </c>
      <c r="E878" s="163"/>
      <c r="F878" s="163" t="s">
        <v>21</v>
      </c>
      <c r="G878" s="155" t="s">
        <v>103</v>
      </c>
      <c r="H878" s="163" t="s">
        <v>25</v>
      </c>
      <c r="I878" s="164">
        <v>63.49</v>
      </c>
      <c r="J878" s="167"/>
      <c r="K878" s="420"/>
      <c r="L878" s="202"/>
      <c r="M878" s="163">
        <v>20</v>
      </c>
      <c r="N878" s="183" t="s">
        <v>392</v>
      </c>
      <c r="O878" s="163"/>
      <c r="P878" s="163" t="s">
        <v>21</v>
      </c>
      <c r="Q878" s="155" t="s">
        <v>110</v>
      </c>
      <c r="R878" s="163" t="s">
        <v>73</v>
      </c>
      <c r="S878" s="164">
        <v>16</v>
      </c>
      <c r="T878" s="167">
        <v>535504</v>
      </c>
    </row>
    <row r="879" spans="1:20" ht="16.5" customHeight="1">
      <c r="A879" s="233"/>
      <c r="B879" s="405"/>
      <c r="C879" s="629" t="s">
        <v>41</v>
      </c>
      <c r="D879" s="630"/>
      <c r="E879" s="630"/>
      <c r="F879" s="630"/>
      <c r="G879" s="630"/>
      <c r="H879" s="631"/>
      <c r="I879" s="163"/>
      <c r="J879" s="163"/>
      <c r="K879" s="414"/>
      <c r="L879" s="202"/>
      <c r="M879" s="629" t="s">
        <v>41</v>
      </c>
      <c r="N879" s="630"/>
      <c r="O879" s="630"/>
      <c r="P879" s="630"/>
      <c r="Q879" s="630"/>
      <c r="R879" s="631"/>
      <c r="S879" s="163"/>
      <c r="T879" s="163"/>
    </row>
    <row r="880" spans="1:20" ht="16.5" customHeight="1">
      <c r="A880" s="233"/>
      <c r="B880" s="405"/>
      <c r="C880" s="418">
        <v>23</v>
      </c>
      <c r="D880" s="207" t="s">
        <v>105</v>
      </c>
      <c r="E880" s="207" t="s">
        <v>21</v>
      </c>
      <c r="F880" s="207"/>
      <c r="G880" s="207" t="s">
        <v>106</v>
      </c>
      <c r="H880" s="207"/>
      <c r="I880" s="207"/>
      <c r="J880" s="207"/>
      <c r="K880" s="419"/>
      <c r="L880" s="202"/>
      <c r="M880" s="259">
        <v>21</v>
      </c>
      <c r="N880" s="207">
        <v>23</v>
      </c>
      <c r="O880" s="207" t="s">
        <v>21</v>
      </c>
      <c r="P880" s="207"/>
      <c r="Q880" s="207" t="s">
        <v>111</v>
      </c>
      <c r="R880" s="207"/>
      <c r="S880" s="207"/>
      <c r="T880" s="207"/>
    </row>
    <row r="881" spans="1:20" ht="45" customHeight="1">
      <c r="A881" s="233"/>
      <c r="B881" s="405"/>
      <c r="C881" s="220">
        <v>24</v>
      </c>
      <c r="D881" s="183" t="s">
        <v>108</v>
      </c>
      <c r="E881" s="163"/>
      <c r="F881" s="163" t="s">
        <v>21</v>
      </c>
      <c r="G881" s="155" t="s">
        <v>109</v>
      </c>
      <c r="H881" s="163" t="s">
        <v>73</v>
      </c>
      <c r="I881" s="164">
        <v>16</v>
      </c>
      <c r="J881" s="167"/>
      <c r="K881" s="420"/>
      <c r="L881" s="202"/>
      <c r="M881" s="220">
        <v>22</v>
      </c>
      <c r="N881" s="183" t="s">
        <v>115</v>
      </c>
      <c r="O881" s="163"/>
      <c r="P881" s="163" t="s">
        <v>21</v>
      </c>
      <c r="Q881" s="155" t="s">
        <v>113</v>
      </c>
      <c r="R881" s="163" t="s">
        <v>114</v>
      </c>
      <c r="S881" s="164">
        <v>1920</v>
      </c>
      <c r="T881" s="167">
        <v>5903</v>
      </c>
    </row>
    <row r="882" spans="1:20" ht="16.5" customHeight="1">
      <c r="A882" s="233"/>
      <c r="B882" s="405"/>
      <c r="C882" s="629" t="s">
        <v>41</v>
      </c>
      <c r="D882" s="630"/>
      <c r="E882" s="630"/>
      <c r="F882" s="630"/>
      <c r="G882" s="630"/>
      <c r="H882" s="631"/>
      <c r="I882" s="163"/>
      <c r="J882" s="163"/>
      <c r="K882" s="414"/>
      <c r="L882" s="202"/>
      <c r="M882" s="629" t="s">
        <v>41</v>
      </c>
      <c r="N882" s="630"/>
      <c r="O882" s="630"/>
      <c r="P882" s="630"/>
      <c r="Q882" s="630"/>
      <c r="R882" s="631"/>
      <c r="S882" s="163"/>
      <c r="T882" s="163"/>
    </row>
    <row r="883" spans="1:20" ht="16.5" customHeight="1">
      <c r="A883" s="233"/>
      <c r="B883" s="405"/>
      <c r="C883" s="418">
        <v>25</v>
      </c>
      <c r="D883" s="207">
        <v>3.3</v>
      </c>
      <c r="E883" s="207" t="s">
        <v>21</v>
      </c>
      <c r="F883" s="207"/>
      <c r="G883" s="207" t="s">
        <v>111</v>
      </c>
      <c r="H883" s="207"/>
      <c r="I883" s="207"/>
      <c r="J883" s="207"/>
      <c r="K883" s="419"/>
      <c r="L883" s="202"/>
      <c r="M883" s="297"/>
      <c r="N883" s="297"/>
      <c r="O883" s="297"/>
      <c r="P883" s="297"/>
      <c r="Q883" s="297"/>
      <c r="R883" s="298"/>
      <c r="S883" s="178"/>
      <c r="T883" s="178"/>
    </row>
    <row r="884" spans="1:20" ht="16.5" customHeight="1">
      <c r="A884" s="233"/>
      <c r="B884" s="405"/>
      <c r="C884" s="220">
        <v>26</v>
      </c>
      <c r="D884" s="183" t="s">
        <v>112</v>
      </c>
      <c r="E884" s="163"/>
      <c r="F884" s="163" t="s">
        <v>21</v>
      </c>
      <c r="G884" s="155" t="s">
        <v>113</v>
      </c>
      <c r="H884" s="163" t="s">
        <v>114</v>
      </c>
      <c r="I884" s="164">
        <v>1920</v>
      </c>
      <c r="J884" s="167"/>
      <c r="K884" s="420"/>
      <c r="L884" s="202"/>
      <c r="M884" s="297"/>
      <c r="N884" s="297"/>
      <c r="O884" s="297"/>
      <c r="P884" s="297"/>
      <c r="Q884" s="297"/>
      <c r="R884" s="298"/>
      <c r="S884" s="178"/>
      <c r="T884" s="178"/>
    </row>
    <row r="885" spans="1:20" ht="16.5" customHeight="1">
      <c r="A885" s="233"/>
      <c r="B885" s="405"/>
      <c r="C885" s="629" t="s">
        <v>41</v>
      </c>
      <c r="D885" s="630"/>
      <c r="E885" s="630"/>
      <c r="F885" s="630"/>
      <c r="G885" s="630"/>
      <c r="H885" s="631"/>
      <c r="I885" s="163"/>
      <c r="J885" s="163"/>
      <c r="K885" s="414"/>
      <c r="L885" s="202"/>
      <c r="M885" s="297"/>
      <c r="N885" s="297"/>
      <c r="O885" s="297"/>
      <c r="P885" s="297"/>
      <c r="Q885" s="297"/>
      <c r="R885" s="298"/>
      <c r="S885" s="178"/>
      <c r="T885" s="178"/>
    </row>
    <row r="886" spans="1:20" ht="16.5" customHeight="1">
      <c r="A886" s="233"/>
      <c r="B886" s="405"/>
      <c r="C886" s="418">
        <v>27</v>
      </c>
      <c r="D886" s="207">
        <v>6</v>
      </c>
      <c r="E886" s="207" t="s">
        <v>21</v>
      </c>
      <c r="F886" s="207"/>
      <c r="G886" s="207" t="s">
        <v>393</v>
      </c>
      <c r="H886" s="207"/>
      <c r="I886" s="207"/>
      <c r="J886" s="207"/>
      <c r="K886" s="419"/>
      <c r="L886" s="202"/>
      <c r="M886" s="259">
        <v>23</v>
      </c>
      <c r="N886" s="207">
        <v>6</v>
      </c>
      <c r="O886" s="207" t="s">
        <v>21</v>
      </c>
      <c r="P886" s="207"/>
      <c r="Q886" s="207" t="s">
        <v>393</v>
      </c>
      <c r="R886" s="207"/>
      <c r="S886" s="207"/>
      <c r="T886" s="207"/>
    </row>
    <row r="887" spans="1:20" ht="57" customHeight="1">
      <c r="A887" s="233"/>
      <c r="B887" s="405"/>
      <c r="C887" s="220">
        <v>28</v>
      </c>
      <c r="D887" s="183" t="s">
        <v>312</v>
      </c>
      <c r="E887" s="163"/>
      <c r="F887" s="163" t="s">
        <v>21</v>
      </c>
      <c r="G887" s="155" t="s">
        <v>313</v>
      </c>
      <c r="H887" s="163" t="s">
        <v>314</v>
      </c>
      <c r="I887" s="164">
        <v>19.669</v>
      </c>
      <c r="J887" s="210"/>
      <c r="K887" s="420"/>
      <c r="L887" s="202"/>
      <c r="M887" s="220">
        <v>24</v>
      </c>
      <c r="N887" s="183">
        <v>6.1</v>
      </c>
      <c r="O887" s="163"/>
      <c r="P887" s="163" t="s">
        <v>21</v>
      </c>
      <c r="Q887" s="155" t="s">
        <v>494</v>
      </c>
      <c r="R887" s="163" t="s">
        <v>88</v>
      </c>
      <c r="S887" s="164">
        <v>2.08</v>
      </c>
      <c r="T887" s="167">
        <v>113899</v>
      </c>
    </row>
    <row r="888" spans="1:20" ht="29.25" customHeight="1">
      <c r="A888" s="233"/>
      <c r="B888" s="405"/>
      <c r="C888" s="163">
        <v>29</v>
      </c>
      <c r="D888" s="183" t="s">
        <v>425</v>
      </c>
      <c r="E888" s="163"/>
      <c r="F888" s="163" t="s">
        <v>21</v>
      </c>
      <c r="G888" s="155" t="s">
        <v>426</v>
      </c>
      <c r="H888" s="163" t="s">
        <v>314</v>
      </c>
      <c r="I888" s="164">
        <v>10.4</v>
      </c>
      <c r="J888" s="167"/>
      <c r="K888" s="420"/>
      <c r="L888" s="202"/>
      <c r="M888" s="163">
        <v>25</v>
      </c>
      <c r="N888" s="183">
        <v>6.2</v>
      </c>
      <c r="O888" s="163"/>
      <c r="P888" s="163" t="s">
        <v>21</v>
      </c>
      <c r="Q888" s="155" t="s">
        <v>497</v>
      </c>
      <c r="R888" s="163" t="s">
        <v>88</v>
      </c>
      <c r="S888" s="164">
        <v>2.08</v>
      </c>
      <c r="T888" s="167">
        <v>109982</v>
      </c>
    </row>
    <row r="889" spans="1:20" ht="16.5" customHeight="1">
      <c r="A889" s="233"/>
      <c r="B889" s="405"/>
      <c r="C889" s="629" t="s">
        <v>41</v>
      </c>
      <c r="D889" s="630"/>
      <c r="E889" s="630"/>
      <c r="F889" s="630"/>
      <c r="G889" s="630"/>
      <c r="H889" s="631"/>
      <c r="I889" s="163"/>
      <c r="J889" s="163"/>
      <c r="K889" s="414"/>
      <c r="L889" s="202"/>
      <c r="M889" s="629" t="s">
        <v>41</v>
      </c>
      <c r="N889" s="630"/>
      <c r="O889" s="630"/>
      <c r="P889" s="630"/>
      <c r="Q889" s="630"/>
      <c r="R889" s="631"/>
      <c r="S889" s="163"/>
      <c r="T889" s="163"/>
    </row>
    <row r="890" spans="1:20" ht="16.5" customHeight="1">
      <c r="A890" s="233"/>
      <c r="B890" s="405"/>
      <c r="C890" s="418">
        <v>30</v>
      </c>
      <c r="D890" s="207">
        <v>8</v>
      </c>
      <c r="E890" s="207" t="s">
        <v>21</v>
      </c>
      <c r="F890" s="207"/>
      <c r="G890" s="207" t="s">
        <v>535</v>
      </c>
      <c r="H890" s="207"/>
      <c r="I890" s="207"/>
      <c r="J890" s="207"/>
      <c r="K890" s="419"/>
      <c r="L890" s="202"/>
      <c r="M890" s="259">
        <v>31</v>
      </c>
      <c r="N890" s="207">
        <v>20</v>
      </c>
      <c r="O890" s="207" t="s">
        <v>21</v>
      </c>
      <c r="P890" s="207"/>
      <c r="Q890" s="207" t="s">
        <v>29</v>
      </c>
      <c r="R890" s="207"/>
      <c r="S890" s="207"/>
      <c r="T890" s="207"/>
    </row>
    <row r="891" spans="1:20" ht="16.5" customHeight="1">
      <c r="A891" s="233"/>
      <c r="B891" s="405"/>
      <c r="C891" s="163">
        <v>31</v>
      </c>
      <c r="D891" s="412" t="s">
        <v>142</v>
      </c>
      <c r="E891" s="412"/>
      <c r="F891" s="412" t="s">
        <v>21</v>
      </c>
      <c r="G891" s="432" t="s">
        <v>143</v>
      </c>
      <c r="H891" s="412" t="s">
        <v>32</v>
      </c>
      <c r="I891" s="412">
        <v>8</v>
      </c>
      <c r="J891" s="460"/>
      <c r="K891" s="461"/>
      <c r="L891" s="202"/>
      <c r="M891" s="163">
        <v>32</v>
      </c>
      <c r="N891" s="178" t="s">
        <v>144</v>
      </c>
      <c r="O891" s="178"/>
      <c r="P891" s="178" t="s">
        <v>21</v>
      </c>
      <c r="Q891" s="176" t="s">
        <v>145</v>
      </c>
      <c r="R891" s="178" t="s">
        <v>146</v>
      </c>
      <c r="S891" s="178">
        <v>8</v>
      </c>
      <c r="T891" s="306">
        <v>15733</v>
      </c>
    </row>
    <row r="892" spans="1:20" ht="16.5" customHeight="1">
      <c r="A892" s="233"/>
      <c r="B892" s="405"/>
      <c r="C892" s="163">
        <v>32</v>
      </c>
      <c r="D892" s="412">
        <v>8.6</v>
      </c>
      <c r="E892" s="412"/>
      <c r="F892" s="412" t="s">
        <v>21</v>
      </c>
      <c r="G892" s="432" t="s">
        <v>147</v>
      </c>
      <c r="H892" s="412" t="s">
        <v>32</v>
      </c>
      <c r="I892" s="412">
        <v>2</v>
      </c>
      <c r="J892" s="460"/>
      <c r="K892" s="461"/>
      <c r="L892" s="202"/>
      <c r="M892" s="163">
        <v>33</v>
      </c>
      <c r="N892" s="178">
        <v>20.6</v>
      </c>
      <c r="O892" s="178"/>
      <c r="P892" s="178" t="s">
        <v>21</v>
      </c>
      <c r="Q892" s="178" t="s">
        <v>148</v>
      </c>
      <c r="R892" s="178" t="s">
        <v>32</v>
      </c>
      <c r="S892" s="178">
        <v>2</v>
      </c>
      <c r="T892" s="306">
        <v>480677</v>
      </c>
    </row>
    <row r="893" spans="1:20" ht="69.75" customHeight="1">
      <c r="A893" s="233"/>
      <c r="B893" s="405"/>
      <c r="C893" s="220">
        <v>33</v>
      </c>
      <c r="D893" s="183">
        <v>8.5</v>
      </c>
      <c r="E893" s="163"/>
      <c r="F893" s="163" t="s">
        <v>21</v>
      </c>
      <c r="G893" s="155" t="s">
        <v>149</v>
      </c>
      <c r="H893" s="163" t="s">
        <v>32</v>
      </c>
      <c r="I893" s="164">
        <v>2</v>
      </c>
      <c r="J893" s="167"/>
      <c r="K893" s="461"/>
      <c r="L893" s="202"/>
      <c r="M893" s="220">
        <v>34</v>
      </c>
      <c r="N893" s="183">
        <v>8.5</v>
      </c>
      <c r="O893" s="163"/>
      <c r="P893" s="163" t="s">
        <v>21</v>
      </c>
      <c r="Q893" s="155" t="s">
        <v>149</v>
      </c>
      <c r="R893" s="163" t="s">
        <v>32</v>
      </c>
      <c r="S893" s="164">
        <v>2</v>
      </c>
      <c r="T893" s="167">
        <v>250853</v>
      </c>
    </row>
    <row r="894" spans="1:20" ht="16.5" customHeight="1">
      <c r="A894" s="233"/>
      <c r="B894" s="405"/>
      <c r="C894" s="163">
        <v>34</v>
      </c>
      <c r="D894" s="412" t="s">
        <v>427</v>
      </c>
      <c r="E894" s="412"/>
      <c r="F894" s="412" t="s">
        <v>21</v>
      </c>
      <c r="G894" s="432" t="s">
        <v>428</v>
      </c>
      <c r="H894" s="412" t="s">
        <v>32</v>
      </c>
      <c r="I894" s="412">
        <v>2</v>
      </c>
      <c r="J894" s="460"/>
      <c r="K894" s="461"/>
      <c r="L894" s="202"/>
      <c r="M894" s="163">
        <v>35</v>
      </c>
      <c r="N894" s="178">
        <v>20.52</v>
      </c>
      <c r="O894" s="178"/>
      <c r="P894" s="178" t="s">
        <v>21</v>
      </c>
      <c r="Q894" s="176" t="s">
        <v>458</v>
      </c>
      <c r="R894" s="178" t="s">
        <v>146</v>
      </c>
      <c r="S894" s="178">
        <v>2</v>
      </c>
      <c r="T894" s="306">
        <v>225630</v>
      </c>
    </row>
    <row r="895" spans="1:20" ht="16.5" customHeight="1">
      <c r="A895" s="233"/>
      <c r="B895" s="405"/>
      <c r="C895" s="163">
        <v>35</v>
      </c>
      <c r="D895" s="412" t="s">
        <v>429</v>
      </c>
      <c r="E895" s="412"/>
      <c r="F895" s="412" t="s">
        <v>21</v>
      </c>
      <c r="G895" s="432" t="s">
        <v>430</v>
      </c>
      <c r="H895" s="412" t="s">
        <v>32</v>
      </c>
      <c r="I895" s="412">
        <v>1</v>
      </c>
      <c r="J895" s="460"/>
      <c r="K895" s="461"/>
      <c r="L895" s="202"/>
      <c r="M895" s="163">
        <v>36</v>
      </c>
      <c r="N895" s="178">
        <v>20.53</v>
      </c>
      <c r="O895" s="178"/>
      <c r="P895" s="178" t="s">
        <v>21</v>
      </c>
      <c r="Q895" s="178" t="s">
        <v>465</v>
      </c>
      <c r="R895" s="178" t="s">
        <v>146</v>
      </c>
      <c r="S895" s="178">
        <v>1</v>
      </c>
      <c r="T895" s="306">
        <v>339476</v>
      </c>
    </row>
    <row r="896" spans="1:20" ht="43.5" customHeight="1">
      <c r="A896" s="233"/>
      <c r="B896" s="405"/>
      <c r="C896" s="220">
        <v>36</v>
      </c>
      <c r="D896" s="183" t="s">
        <v>431</v>
      </c>
      <c r="E896" s="163"/>
      <c r="F896" s="163" t="s">
        <v>21</v>
      </c>
      <c r="G896" s="155" t="s">
        <v>432</v>
      </c>
      <c r="H896" s="163" t="s">
        <v>32</v>
      </c>
      <c r="I896" s="164">
        <v>1</v>
      </c>
      <c r="J896" s="167"/>
      <c r="K896" s="461"/>
      <c r="L896" s="202"/>
      <c r="M896" s="220">
        <v>37</v>
      </c>
      <c r="N896" s="183">
        <v>20.54</v>
      </c>
      <c r="O896" s="163"/>
      <c r="P896" s="163" t="s">
        <v>21</v>
      </c>
      <c r="Q896" s="155" t="s">
        <v>432</v>
      </c>
      <c r="R896" s="163" t="s">
        <v>146</v>
      </c>
      <c r="S896" s="164">
        <v>1</v>
      </c>
      <c r="T896" s="167">
        <v>374334</v>
      </c>
    </row>
    <row r="897" spans="1:20" ht="16.5" customHeight="1">
      <c r="A897" s="233"/>
      <c r="B897" s="405"/>
      <c r="C897" s="629" t="s">
        <v>41</v>
      </c>
      <c r="D897" s="630"/>
      <c r="E897" s="630"/>
      <c r="F897" s="630"/>
      <c r="G897" s="630"/>
      <c r="H897" s="631"/>
      <c r="I897" s="163"/>
      <c r="J897" s="163"/>
      <c r="K897" s="414"/>
      <c r="L897" s="202"/>
      <c r="M897" s="629" t="s">
        <v>41</v>
      </c>
      <c r="N897" s="630"/>
      <c r="O897" s="630"/>
      <c r="P897" s="630"/>
      <c r="Q897" s="630"/>
      <c r="R897" s="631"/>
      <c r="S897" s="163"/>
      <c r="T897" s="163"/>
    </row>
    <row r="898" spans="1:20" ht="16.5" customHeight="1">
      <c r="A898" s="233"/>
      <c r="B898" s="405"/>
      <c r="C898" s="418">
        <v>37</v>
      </c>
      <c r="D898" s="207">
        <v>4.3</v>
      </c>
      <c r="E898" s="207" t="s">
        <v>21</v>
      </c>
      <c r="F898" s="207"/>
      <c r="G898" s="207" t="s">
        <v>234</v>
      </c>
      <c r="H898" s="207"/>
      <c r="I898" s="207"/>
      <c r="J898" s="207"/>
      <c r="K898" s="419"/>
      <c r="L898" s="202"/>
      <c r="M898" s="259">
        <v>38</v>
      </c>
      <c r="N898" s="207">
        <v>4.3</v>
      </c>
      <c r="O898" s="207" t="s">
        <v>21</v>
      </c>
      <c r="P898" s="207"/>
      <c r="Q898" s="207" t="s">
        <v>234</v>
      </c>
      <c r="R898" s="207"/>
      <c r="S898" s="207"/>
      <c r="T898" s="207"/>
    </row>
    <row r="899" spans="1:20" ht="16.5" customHeight="1">
      <c r="A899" s="233"/>
      <c r="B899" s="405"/>
      <c r="C899" s="163">
        <v>38</v>
      </c>
      <c r="D899" s="412" t="s">
        <v>536</v>
      </c>
      <c r="E899" s="412"/>
      <c r="F899" s="412" t="s">
        <v>21</v>
      </c>
      <c r="G899" s="432" t="s">
        <v>537</v>
      </c>
      <c r="H899" s="412" t="s">
        <v>32</v>
      </c>
      <c r="I899" s="412">
        <v>2</v>
      </c>
      <c r="J899" s="460"/>
      <c r="K899" s="461"/>
      <c r="L899" s="202"/>
      <c r="M899" s="163">
        <v>39</v>
      </c>
      <c r="N899" s="178" t="s">
        <v>536</v>
      </c>
      <c r="O899" s="178"/>
      <c r="P899" s="178" t="s">
        <v>21</v>
      </c>
      <c r="Q899" s="176" t="s">
        <v>537</v>
      </c>
      <c r="R899" s="178" t="s">
        <v>32</v>
      </c>
      <c r="S899" s="178">
        <v>2</v>
      </c>
      <c r="T899" s="178">
        <v>33393</v>
      </c>
    </row>
    <row r="900" spans="1:20" ht="16.5" customHeight="1">
      <c r="A900" s="233"/>
      <c r="B900" s="405"/>
      <c r="C900" s="163">
        <v>39</v>
      </c>
      <c r="D900" s="412" t="s">
        <v>119</v>
      </c>
      <c r="E900" s="412"/>
      <c r="F900" s="412" t="s">
        <v>21</v>
      </c>
      <c r="G900" s="432" t="s">
        <v>120</v>
      </c>
      <c r="H900" s="412" t="s">
        <v>32</v>
      </c>
      <c r="I900" s="412">
        <v>7</v>
      </c>
      <c r="J900" s="460"/>
      <c r="K900" s="461"/>
      <c r="L900" s="202"/>
      <c r="M900" s="163">
        <v>40</v>
      </c>
      <c r="N900" s="178" t="s">
        <v>119</v>
      </c>
      <c r="O900" s="178"/>
      <c r="P900" s="178" t="s">
        <v>21</v>
      </c>
      <c r="Q900" s="176" t="s">
        <v>120</v>
      </c>
      <c r="R900" s="178" t="s">
        <v>32</v>
      </c>
      <c r="S900" s="178">
        <v>7</v>
      </c>
      <c r="T900" s="178">
        <v>66335</v>
      </c>
    </row>
    <row r="901" spans="1:20" ht="16.5" customHeight="1">
      <c r="A901" s="233"/>
      <c r="B901" s="405"/>
      <c r="C901" s="220">
        <v>40</v>
      </c>
      <c r="D901" s="163" t="s">
        <v>235</v>
      </c>
      <c r="E901" s="163"/>
      <c r="F901" s="163" t="s">
        <v>21</v>
      </c>
      <c r="G901" s="155" t="s">
        <v>236</v>
      </c>
      <c r="H901" s="163" t="s">
        <v>32</v>
      </c>
      <c r="I901" s="163">
        <v>2</v>
      </c>
      <c r="J901" s="206"/>
      <c r="K901" s="461"/>
      <c r="L901" s="202"/>
      <c r="M901" s="220">
        <v>41</v>
      </c>
      <c r="N901" s="163" t="s">
        <v>235</v>
      </c>
      <c r="O901" s="163"/>
      <c r="P901" s="163" t="s">
        <v>21</v>
      </c>
      <c r="Q901" s="155" t="s">
        <v>236</v>
      </c>
      <c r="R901" s="163" t="s">
        <v>32</v>
      </c>
      <c r="S901" s="163">
        <v>2</v>
      </c>
      <c r="T901" s="163">
        <v>102150</v>
      </c>
    </row>
    <row r="902" spans="1:20" ht="16.5" customHeight="1">
      <c r="A902" s="233"/>
      <c r="B902" s="405"/>
      <c r="C902" s="629" t="s">
        <v>41</v>
      </c>
      <c r="D902" s="630"/>
      <c r="E902" s="630"/>
      <c r="F902" s="630"/>
      <c r="G902" s="630"/>
      <c r="H902" s="631"/>
      <c r="I902" s="163"/>
      <c r="J902" s="206"/>
      <c r="K902" s="414"/>
      <c r="L902" s="202"/>
      <c r="M902" s="629" t="s">
        <v>41</v>
      </c>
      <c r="N902" s="630"/>
      <c r="O902" s="630"/>
      <c r="P902" s="630"/>
      <c r="Q902" s="630"/>
      <c r="R902" s="631"/>
      <c r="S902" s="163"/>
      <c r="T902" s="163"/>
    </row>
    <row r="903" spans="1:20" ht="16.5" customHeight="1">
      <c r="A903" s="233"/>
      <c r="B903" s="405"/>
      <c r="C903" s="418">
        <v>41</v>
      </c>
      <c r="D903" s="207">
        <v>4.4000000000000004</v>
      </c>
      <c r="E903" s="207" t="s">
        <v>21</v>
      </c>
      <c r="F903" s="207"/>
      <c r="G903" s="207" t="s">
        <v>121</v>
      </c>
      <c r="H903" s="207"/>
      <c r="I903" s="207"/>
      <c r="J903" s="318"/>
      <c r="K903" s="419"/>
      <c r="L903" s="202"/>
      <c r="M903" s="259">
        <v>42</v>
      </c>
      <c r="N903" s="207">
        <v>4.4000000000000004</v>
      </c>
      <c r="O903" s="207" t="s">
        <v>21</v>
      </c>
      <c r="P903" s="207"/>
      <c r="Q903" s="207" t="s">
        <v>121</v>
      </c>
      <c r="R903" s="207"/>
      <c r="S903" s="207"/>
      <c r="T903" s="207"/>
    </row>
    <row r="904" spans="1:20" ht="16.5" customHeight="1">
      <c r="A904" s="233"/>
      <c r="B904" s="405"/>
      <c r="C904" s="163">
        <v>42</v>
      </c>
      <c r="D904" s="412" t="s">
        <v>538</v>
      </c>
      <c r="E904" s="412"/>
      <c r="F904" s="412" t="s">
        <v>21</v>
      </c>
      <c r="G904" s="432" t="s">
        <v>539</v>
      </c>
      <c r="H904" s="412" t="s">
        <v>32</v>
      </c>
      <c r="I904" s="412">
        <v>2</v>
      </c>
      <c r="J904" s="460"/>
      <c r="K904" s="486"/>
      <c r="L904" s="202"/>
      <c r="M904" s="163">
        <v>43</v>
      </c>
      <c r="N904" s="178" t="s">
        <v>538</v>
      </c>
      <c r="O904" s="178"/>
      <c r="P904" s="178" t="s">
        <v>21</v>
      </c>
      <c r="Q904" s="176" t="s">
        <v>539</v>
      </c>
      <c r="R904" s="178" t="s">
        <v>32</v>
      </c>
      <c r="S904" s="178">
        <v>2</v>
      </c>
      <c r="T904" s="178">
        <v>80092</v>
      </c>
    </row>
    <row r="905" spans="1:20" ht="16.5" customHeight="1">
      <c r="A905" s="233"/>
      <c r="B905" s="405"/>
      <c r="C905" s="163">
        <v>43</v>
      </c>
      <c r="D905" s="163" t="s">
        <v>296</v>
      </c>
      <c r="E905" s="163"/>
      <c r="F905" s="163" t="s">
        <v>21</v>
      </c>
      <c r="G905" s="155" t="s">
        <v>297</v>
      </c>
      <c r="H905" s="163" t="s">
        <v>32</v>
      </c>
      <c r="I905" s="163">
        <v>3</v>
      </c>
      <c r="J905" s="206"/>
      <c r="K905" s="486"/>
      <c r="L905" s="202"/>
      <c r="M905" s="163">
        <v>44</v>
      </c>
      <c r="N905" s="163" t="s">
        <v>296</v>
      </c>
      <c r="O905" s="163"/>
      <c r="P905" s="163" t="s">
        <v>21</v>
      </c>
      <c r="Q905" s="155" t="s">
        <v>297</v>
      </c>
      <c r="R905" s="163" t="s">
        <v>32</v>
      </c>
      <c r="S905" s="163">
        <v>3</v>
      </c>
      <c r="T905" s="163">
        <v>163146</v>
      </c>
    </row>
    <row r="906" spans="1:20" ht="16.5" customHeight="1">
      <c r="A906" s="233"/>
      <c r="B906" s="405"/>
      <c r="C906" s="163">
        <v>44</v>
      </c>
      <c r="D906" s="163" t="s">
        <v>540</v>
      </c>
      <c r="E906" s="163"/>
      <c r="F906" s="163" t="s">
        <v>21</v>
      </c>
      <c r="G906" s="155" t="s">
        <v>541</v>
      </c>
      <c r="H906" s="163" t="s">
        <v>32</v>
      </c>
      <c r="I906" s="163">
        <v>2</v>
      </c>
      <c r="J906" s="206"/>
      <c r="K906" s="486"/>
      <c r="L906" s="202"/>
      <c r="M906" s="163">
        <v>45</v>
      </c>
      <c r="N906" s="163" t="s">
        <v>540</v>
      </c>
      <c r="O906" s="163"/>
      <c r="P906" s="163" t="s">
        <v>21</v>
      </c>
      <c r="Q906" s="155" t="s">
        <v>541</v>
      </c>
      <c r="R906" s="163" t="s">
        <v>32</v>
      </c>
      <c r="S906" s="163">
        <v>2</v>
      </c>
      <c r="T906" s="163">
        <v>104099</v>
      </c>
    </row>
    <row r="907" spans="1:20" ht="16.5" customHeight="1">
      <c r="A907" s="233"/>
      <c r="B907" s="405"/>
      <c r="C907" s="163">
        <v>45</v>
      </c>
      <c r="D907" s="163" t="s">
        <v>298</v>
      </c>
      <c r="E907" s="163"/>
      <c r="F907" s="163" t="s">
        <v>21</v>
      </c>
      <c r="G907" s="155" t="s">
        <v>299</v>
      </c>
      <c r="H907" s="163" t="s">
        <v>32</v>
      </c>
      <c r="I907" s="163">
        <v>2</v>
      </c>
      <c r="J907" s="206"/>
      <c r="K907" s="486"/>
      <c r="L907" s="202"/>
      <c r="M907" s="163">
        <v>46</v>
      </c>
      <c r="N907" s="163" t="s">
        <v>298</v>
      </c>
      <c r="O907" s="163"/>
      <c r="P907" s="163" t="s">
        <v>21</v>
      </c>
      <c r="Q907" s="155" t="s">
        <v>299</v>
      </c>
      <c r="R907" s="163" t="s">
        <v>32</v>
      </c>
      <c r="S907" s="163">
        <v>2</v>
      </c>
      <c r="T907" s="163">
        <v>363426</v>
      </c>
    </row>
    <row r="908" spans="1:20" ht="16.5" customHeight="1">
      <c r="A908" s="233"/>
      <c r="B908" s="405"/>
      <c r="C908" s="629" t="s">
        <v>41</v>
      </c>
      <c r="D908" s="630"/>
      <c r="E908" s="630"/>
      <c r="F908" s="630"/>
      <c r="G908" s="630"/>
      <c r="H908" s="631"/>
      <c r="I908" s="163"/>
      <c r="J908" s="206"/>
      <c r="K908" s="414"/>
      <c r="L908" s="202"/>
      <c r="M908" s="629" t="s">
        <v>41</v>
      </c>
      <c r="N908" s="630"/>
      <c r="O908" s="630"/>
      <c r="P908" s="630"/>
      <c r="Q908" s="630"/>
      <c r="R908" s="631"/>
      <c r="S908" s="163"/>
      <c r="T908" s="163"/>
    </row>
    <row r="909" spans="1:20" ht="16.5" customHeight="1">
      <c r="A909" s="233"/>
      <c r="B909" s="405"/>
      <c r="C909" s="418">
        <v>46</v>
      </c>
      <c r="D909" s="207" t="s">
        <v>126</v>
      </c>
      <c r="E909" s="207" t="s">
        <v>21</v>
      </c>
      <c r="F909" s="207"/>
      <c r="G909" s="207" t="s">
        <v>127</v>
      </c>
      <c r="H909" s="207"/>
      <c r="I909" s="207"/>
      <c r="J909" s="318"/>
      <c r="K909" s="419"/>
      <c r="L909" s="202"/>
      <c r="M909" s="259">
        <v>47</v>
      </c>
      <c r="N909" s="207">
        <v>25</v>
      </c>
      <c r="O909" s="207" t="s">
        <v>21</v>
      </c>
      <c r="P909" s="207"/>
      <c r="Q909" s="207" t="s">
        <v>397</v>
      </c>
      <c r="R909" s="207"/>
      <c r="S909" s="207"/>
      <c r="T909" s="207"/>
    </row>
    <row r="910" spans="1:20" ht="16.5" customHeight="1">
      <c r="A910" s="233"/>
      <c r="B910" s="405"/>
      <c r="C910" s="163">
        <v>47</v>
      </c>
      <c r="D910" s="412" t="s">
        <v>542</v>
      </c>
      <c r="E910" s="412"/>
      <c r="F910" s="412" t="s">
        <v>21</v>
      </c>
      <c r="G910" s="432" t="s">
        <v>543</v>
      </c>
      <c r="H910" s="412" t="s">
        <v>32</v>
      </c>
      <c r="I910" s="412">
        <v>1</v>
      </c>
      <c r="J910" s="460"/>
      <c r="K910" s="486"/>
      <c r="L910" s="202"/>
      <c r="M910" s="163">
        <v>48</v>
      </c>
      <c r="N910" s="178" t="s">
        <v>544</v>
      </c>
      <c r="O910" s="178"/>
      <c r="P910" s="178" t="s">
        <v>21</v>
      </c>
      <c r="Q910" s="176" t="s">
        <v>545</v>
      </c>
      <c r="R910" s="178" t="s">
        <v>60</v>
      </c>
      <c r="S910" s="178">
        <v>12</v>
      </c>
      <c r="T910" s="178">
        <v>132622</v>
      </c>
    </row>
    <row r="911" spans="1:20" ht="16.5" customHeight="1">
      <c r="A911" s="233"/>
      <c r="B911" s="405"/>
      <c r="C911" s="163">
        <v>48</v>
      </c>
      <c r="D911" s="163" t="s">
        <v>300</v>
      </c>
      <c r="E911" s="163"/>
      <c r="F911" s="163" t="s">
        <v>21</v>
      </c>
      <c r="G911" s="155" t="s">
        <v>301</v>
      </c>
      <c r="H911" s="163" t="s">
        <v>32</v>
      </c>
      <c r="I911" s="163">
        <v>1</v>
      </c>
      <c r="J911" s="206"/>
      <c r="K911" s="486"/>
      <c r="L911" s="202"/>
      <c r="M911" s="220"/>
      <c r="N911" s="311"/>
      <c r="O911" s="311"/>
      <c r="P911" s="311"/>
      <c r="Q911" s="297"/>
      <c r="R911" s="252"/>
      <c r="S911" s="178"/>
      <c r="T911" s="178"/>
    </row>
    <row r="912" spans="1:20" ht="16.5" customHeight="1">
      <c r="A912" s="233"/>
      <c r="B912" s="405"/>
      <c r="C912" s="629" t="s">
        <v>41</v>
      </c>
      <c r="D912" s="630"/>
      <c r="E912" s="630"/>
      <c r="F912" s="630"/>
      <c r="G912" s="630"/>
      <c r="H912" s="631"/>
      <c r="I912" s="163"/>
      <c r="J912" s="206"/>
      <c r="K912" s="414"/>
      <c r="L912" s="202"/>
      <c r="M912" s="629" t="s">
        <v>41</v>
      </c>
      <c r="N912" s="630"/>
      <c r="O912" s="630"/>
      <c r="P912" s="630"/>
      <c r="Q912" s="630"/>
      <c r="R912" s="631"/>
      <c r="S912" s="163"/>
      <c r="T912" s="163"/>
    </row>
    <row r="913" spans="1:20" ht="16.5" customHeight="1">
      <c r="A913" s="233"/>
      <c r="B913" s="405"/>
      <c r="C913" s="418">
        <v>49</v>
      </c>
      <c r="D913" s="207">
        <v>4.17</v>
      </c>
      <c r="E913" s="207" t="s">
        <v>21</v>
      </c>
      <c r="F913" s="207"/>
      <c r="G913" s="207" t="s">
        <v>418</v>
      </c>
      <c r="H913" s="207"/>
      <c r="I913" s="207"/>
      <c r="J913" s="318"/>
      <c r="K913" s="419"/>
      <c r="L913" s="202"/>
      <c r="M913" s="259">
        <v>49</v>
      </c>
      <c r="N913" s="207" t="s">
        <v>412</v>
      </c>
      <c r="O913" s="207" t="s">
        <v>21</v>
      </c>
      <c r="P913" s="207"/>
      <c r="Q913" s="207" t="s">
        <v>413</v>
      </c>
      <c r="R913" s="207"/>
      <c r="S913" s="207"/>
      <c r="T913" s="207"/>
    </row>
    <row r="914" spans="1:20" ht="16.5" customHeight="1">
      <c r="A914" s="233"/>
      <c r="B914" s="405"/>
      <c r="C914" s="163">
        <v>50</v>
      </c>
      <c r="D914" s="412" t="s">
        <v>546</v>
      </c>
      <c r="E914" s="412"/>
      <c r="F914" s="412" t="s">
        <v>21</v>
      </c>
      <c r="G914" s="432" t="s">
        <v>545</v>
      </c>
      <c r="H914" s="412" t="s">
        <v>60</v>
      </c>
      <c r="I914" s="412">
        <v>12</v>
      </c>
      <c r="J914" s="460"/>
      <c r="K914" s="486"/>
      <c r="L914" s="202"/>
      <c r="M914" s="163">
        <v>50</v>
      </c>
      <c r="N914" s="178" t="s">
        <v>547</v>
      </c>
      <c r="O914" s="178"/>
      <c r="P914" s="178" t="s">
        <v>21</v>
      </c>
      <c r="Q914" s="176" t="s">
        <v>548</v>
      </c>
      <c r="R914" s="178" t="s">
        <v>32</v>
      </c>
      <c r="S914" s="178">
        <v>4</v>
      </c>
      <c r="T914" s="178">
        <v>204034</v>
      </c>
    </row>
    <row r="915" spans="1:20" ht="16.5" customHeight="1">
      <c r="A915" s="233"/>
      <c r="B915" s="405"/>
      <c r="C915" s="629" t="s">
        <v>41</v>
      </c>
      <c r="D915" s="630"/>
      <c r="E915" s="630"/>
      <c r="F915" s="630"/>
      <c r="G915" s="630"/>
      <c r="H915" s="631"/>
      <c r="I915" s="163"/>
      <c r="J915" s="206"/>
      <c r="K915" s="414"/>
      <c r="L915" s="202"/>
      <c r="M915" s="629" t="s">
        <v>41</v>
      </c>
      <c r="N915" s="630"/>
      <c r="O915" s="630"/>
      <c r="P915" s="630"/>
      <c r="Q915" s="630"/>
      <c r="R915" s="631"/>
      <c r="S915" s="163"/>
      <c r="T915" s="163"/>
    </row>
    <row r="916" spans="1:20" ht="16.5" customHeight="1">
      <c r="A916" s="233"/>
      <c r="B916" s="405"/>
      <c r="C916" s="418">
        <v>51</v>
      </c>
      <c r="D916" s="207" t="s">
        <v>410</v>
      </c>
      <c r="E916" s="207" t="s">
        <v>21</v>
      </c>
      <c r="F916" s="207"/>
      <c r="G916" s="207" t="s">
        <v>411</v>
      </c>
      <c r="H916" s="207"/>
      <c r="I916" s="207"/>
      <c r="J916" s="318"/>
      <c r="K916" s="419"/>
      <c r="L916" s="202"/>
      <c r="M916" s="259">
        <v>52</v>
      </c>
      <c r="N916" s="207"/>
      <c r="O916" s="207" t="s">
        <v>21</v>
      </c>
      <c r="P916" s="207"/>
      <c r="Q916" s="207" t="s">
        <v>133</v>
      </c>
      <c r="R916" s="207"/>
      <c r="S916" s="207"/>
      <c r="T916" s="207"/>
    </row>
    <row r="917" spans="1:20" ht="16.5" customHeight="1">
      <c r="A917" s="233"/>
      <c r="B917" s="405"/>
      <c r="C917" s="163">
        <v>52</v>
      </c>
      <c r="D917" s="412" t="s">
        <v>549</v>
      </c>
      <c r="E917" s="412"/>
      <c r="F917" s="412" t="s">
        <v>21</v>
      </c>
      <c r="G917" s="432" t="s">
        <v>550</v>
      </c>
      <c r="H917" s="412" t="s">
        <v>32</v>
      </c>
      <c r="I917" s="412">
        <v>6</v>
      </c>
      <c r="J917" s="460"/>
      <c r="K917" s="486"/>
      <c r="L917" s="202"/>
      <c r="M917" s="163">
        <v>53</v>
      </c>
      <c r="N917" s="178" t="s">
        <v>551</v>
      </c>
      <c r="O917" s="178"/>
      <c r="P917" s="178" t="s">
        <v>21</v>
      </c>
      <c r="Q917" s="176" t="s">
        <v>253</v>
      </c>
      <c r="R917" s="178" t="s">
        <v>32</v>
      </c>
      <c r="S917" s="178">
        <v>1</v>
      </c>
      <c r="T917" s="178">
        <v>281214</v>
      </c>
    </row>
    <row r="918" spans="1:20" ht="16.5" customHeight="1">
      <c r="A918" s="233"/>
      <c r="B918" s="405"/>
      <c r="C918" s="629" t="s">
        <v>41</v>
      </c>
      <c r="D918" s="630"/>
      <c r="E918" s="630"/>
      <c r="F918" s="630"/>
      <c r="G918" s="630"/>
      <c r="H918" s="631"/>
      <c r="I918" s="163"/>
      <c r="J918" s="206"/>
      <c r="K918" s="414"/>
      <c r="L918" s="202"/>
      <c r="M918" s="163">
        <v>54</v>
      </c>
      <c r="N918" s="163" t="s">
        <v>552</v>
      </c>
      <c r="O918" s="163"/>
      <c r="P918" s="163" t="s">
        <v>21</v>
      </c>
      <c r="Q918" s="155" t="s">
        <v>553</v>
      </c>
      <c r="R918" s="163" t="s">
        <v>32</v>
      </c>
      <c r="S918" s="163">
        <v>1</v>
      </c>
      <c r="T918" s="163">
        <v>157264</v>
      </c>
    </row>
    <row r="919" spans="1:20" ht="16.5" customHeight="1">
      <c r="A919" s="233"/>
      <c r="B919" s="405"/>
      <c r="C919" s="418">
        <v>53</v>
      </c>
      <c r="D919" s="207">
        <v>4.1399999999999997</v>
      </c>
      <c r="E919" s="207" t="s">
        <v>21</v>
      </c>
      <c r="F919" s="207"/>
      <c r="G919" s="207" t="s">
        <v>251</v>
      </c>
      <c r="H919" s="207"/>
      <c r="I919" s="207"/>
      <c r="J919" s="318"/>
      <c r="K919" s="419"/>
      <c r="L919" s="202"/>
      <c r="M919" s="163">
        <v>55</v>
      </c>
      <c r="N919" s="163" t="s">
        <v>302</v>
      </c>
      <c r="O919" s="163"/>
      <c r="P919" s="163" t="s">
        <v>21</v>
      </c>
      <c r="Q919" s="155" t="s">
        <v>301</v>
      </c>
      <c r="R919" s="163" t="s">
        <v>32</v>
      </c>
      <c r="S919" s="163">
        <v>1</v>
      </c>
      <c r="T919" s="163">
        <v>157264</v>
      </c>
    </row>
    <row r="920" spans="1:20" ht="16.5" customHeight="1">
      <c r="A920" s="233"/>
      <c r="B920" s="405"/>
      <c r="C920" s="163">
        <v>54</v>
      </c>
      <c r="D920" s="412" t="s">
        <v>252</v>
      </c>
      <c r="E920" s="412"/>
      <c r="F920" s="412" t="s">
        <v>21</v>
      </c>
      <c r="G920" s="432" t="s">
        <v>253</v>
      </c>
      <c r="H920" s="412" t="s">
        <v>32</v>
      </c>
      <c r="I920" s="412">
        <v>1</v>
      </c>
      <c r="J920" s="460"/>
      <c r="K920" s="486"/>
      <c r="L920" s="202"/>
      <c r="M920" s="220"/>
      <c r="N920" s="182"/>
      <c r="O920" s="182"/>
      <c r="P920" s="182"/>
      <c r="Q920" s="160"/>
      <c r="R920" s="253"/>
      <c r="S920" s="163"/>
      <c r="T920" s="163"/>
    </row>
    <row r="921" spans="1:20" ht="16.5" customHeight="1">
      <c r="A921" s="233"/>
      <c r="B921" s="405"/>
      <c r="C921" s="629" t="s">
        <v>41</v>
      </c>
      <c r="D921" s="630"/>
      <c r="E921" s="630"/>
      <c r="F921" s="630"/>
      <c r="G921" s="630"/>
      <c r="H921" s="631"/>
      <c r="I921" s="163"/>
      <c r="J921" s="206"/>
      <c r="K921" s="414"/>
      <c r="L921" s="202"/>
      <c r="M921" s="629" t="s">
        <v>41</v>
      </c>
      <c r="N921" s="630"/>
      <c r="O921" s="630"/>
      <c r="P921" s="630"/>
      <c r="Q921" s="630"/>
      <c r="R921" s="631"/>
      <c r="S921" s="163"/>
      <c r="T921" s="163"/>
    </row>
    <row r="922" spans="1:20" ht="16.5" customHeight="1" thickBot="1">
      <c r="A922" s="233"/>
      <c r="B922" s="405"/>
      <c r="C922" s="714" t="s">
        <v>42</v>
      </c>
      <c r="D922" s="689"/>
      <c r="E922" s="689"/>
      <c r="F922" s="689"/>
      <c r="G922" s="689"/>
      <c r="H922" s="689"/>
      <c r="I922" s="689"/>
      <c r="J922" s="681"/>
      <c r="K922" s="468"/>
      <c r="L922" s="202"/>
      <c r="M922" s="644" t="s">
        <v>42</v>
      </c>
      <c r="N922" s="645"/>
      <c r="O922" s="645"/>
      <c r="P922" s="645"/>
      <c r="Q922" s="645"/>
      <c r="R922" s="645"/>
      <c r="S922" s="645"/>
      <c r="T922" s="681"/>
    </row>
    <row r="923" spans="1:20" ht="16.5" customHeight="1">
      <c r="A923" s="233"/>
      <c r="B923" s="405"/>
      <c r="C923" s="454"/>
      <c r="D923" s="454"/>
      <c r="E923" s="454"/>
      <c r="F923" s="454"/>
      <c r="G923" s="454"/>
      <c r="H923" s="454"/>
      <c r="I923" s="454"/>
      <c r="J923" s="454"/>
      <c r="K923" s="455"/>
      <c r="L923" s="202"/>
      <c r="M923" s="299"/>
      <c r="N923" s="299"/>
      <c r="O923" s="299"/>
      <c r="P923" s="299"/>
      <c r="Q923" s="299"/>
      <c r="R923" s="299"/>
      <c r="S923" s="299"/>
      <c r="T923" s="299"/>
    </row>
    <row r="924" spans="1:20" ht="16.5" customHeight="1" thickBot="1">
      <c r="A924" s="233"/>
      <c r="B924" s="405"/>
      <c r="C924" s="714" t="s">
        <v>203</v>
      </c>
      <c r="D924" s="689"/>
      <c r="E924" s="689"/>
      <c r="F924" s="689"/>
      <c r="G924" s="689"/>
      <c r="H924" s="689"/>
      <c r="I924" s="689"/>
      <c r="J924" s="689"/>
      <c r="K924" s="715"/>
      <c r="L924" s="202"/>
      <c r="M924" s="644" t="s">
        <v>203</v>
      </c>
      <c r="N924" s="645"/>
      <c r="O924" s="645"/>
      <c r="P924" s="645"/>
      <c r="Q924" s="645"/>
      <c r="R924" s="645"/>
      <c r="S924" s="645"/>
      <c r="T924" s="646"/>
    </row>
    <row r="925" spans="1:20" ht="16.5" customHeight="1">
      <c r="A925" s="233"/>
      <c r="B925" s="405"/>
      <c r="C925" s="641" t="s">
        <v>11</v>
      </c>
      <c r="D925" s="707" t="s">
        <v>12</v>
      </c>
      <c r="E925" s="717" t="s">
        <v>13</v>
      </c>
      <c r="F925" s="718"/>
      <c r="G925" s="641" t="s">
        <v>14</v>
      </c>
      <c r="H925" s="707" t="s">
        <v>15</v>
      </c>
      <c r="I925" s="707" t="s">
        <v>16</v>
      </c>
      <c r="J925" s="709" t="s">
        <v>17</v>
      </c>
      <c r="K925" s="710" t="s">
        <v>18</v>
      </c>
      <c r="L925" s="202"/>
      <c r="M925" s="641" t="s">
        <v>11</v>
      </c>
      <c r="N925" s="635" t="s">
        <v>12</v>
      </c>
      <c r="O925" s="637" t="s">
        <v>13</v>
      </c>
      <c r="P925" s="638"/>
      <c r="Q925" s="641" t="s">
        <v>14</v>
      </c>
      <c r="R925" s="635" t="s">
        <v>15</v>
      </c>
      <c r="S925" s="635" t="s">
        <v>16</v>
      </c>
      <c r="T925" s="643" t="s">
        <v>17</v>
      </c>
    </row>
    <row r="926" spans="1:20" ht="16.5" customHeight="1">
      <c r="A926" s="233"/>
      <c r="B926" s="405"/>
      <c r="C926" s="716"/>
      <c r="D926" s="708"/>
      <c r="E926" s="154" t="s">
        <v>19</v>
      </c>
      <c r="F926" s="154" t="s">
        <v>20</v>
      </c>
      <c r="G926" s="716"/>
      <c r="H926" s="708"/>
      <c r="I926" s="708"/>
      <c r="J926" s="708"/>
      <c r="K926" s="711"/>
      <c r="L926" s="202"/>
      <c r="M926" s="642"/>
      <c r="N926" s="636"/>
      <c r="O926" s="154" t="s">
        <v>19</v>
      </c>
      <c r="P926" s="154" t="s">
        <v>20</v>
      </c>
      <c r="Q926" s="642"/>
      <c r="R926" s="636"/>
      <c r="S926" s="636"/>
      <c r="T926" s="636"/>
    </row>
    <row r="927" spans="1:20" ht="16.5" customHeight="1">
      <c r="A927" s="233"/>
      <c r="B927" s="405"/>
      <c r="C927" s="159">
        <v>1</v>
      </c>
      <c r="D927" s="159">
        <v>3</v>
      </c>
      <c r="E927" s="159" t="s">
        <v>21</v>
      </c>
      <c r="F927" s="159"/>
      <c r="G927" s="159" t="s">
        <v>150</v>
      </c>
      <c r="H927" s="159"/>
      <c r="I927" s="159"/>
      <c r="J927" s="159"/>
      <c r="K927" s="411"/>
      <c r="L927" s="202"/>
      <c r="M927" s="159">
        <v>1</v>
      </c>
      <c r="N927" s="159">
        <v>3</v>
      </c>
      <c r="O927" s="159" t="s">
        <v>21</v>
      </c>
      <c r="P927" s="159"/>
      <c r="Q927" s="159" t="s">
        <v>150</v>
      </c>
      <c r="R927" s="159"/>
      <c r="S927" s="159"/>
      <c r="T927" s="159"/>
    </row>
    <row r="928" spans="1:20" ht="16.5" customHeight="1">
      <c r="A928" s="233"/>
      <c r="B928" s="405"/>
      <c r="C928" s="270">
        <v>2</v>
      </c>
      <c r="D928" s="291" t="s">
        <v>554</v>
      </c>
      <c r="E928" s="291"/>
      <c r="F928" s="291"/>
      <c r="G928" s="291" t="s">
        <v>555</v>
      </c>
      <c r="H928" s="291"/>
      <c r="I928" s="291"/>
      <c r="J928" s="291"/>
      <c r="K928" s="452"/>
      <c r="L928" s="202"/>
      <c r="M928" s="270">
        <v>2</v>
      </c>
      <c r="N928" s="291" t="s">
        <v>554</v>
      </c>
      <c r="O928" s="291"/>
      <c r="P928" s="291"/>
      <c r="Q928" s="291" t="s">
        <v>555</v>
      </c>
      <c r="R928" s="291"/>
      <c r="S928" s="291"/>
      <c r="T928" s="291"/>
    </row>
    <row r="929" spans="1:20" ht="16.5" customHeight="1">
      <c r="A929" s="233"/>
      <c r="B929" s="405"/>
      <c r="C929" s="412">
        <v>3</v>
      </c>
      <c r="D929" s="163" t="s">
        <v>556</v>
      </c>
      <c r="E929" s="163"/>
      <c r="F929" s="163" t="s">
        <v>21</v>
      </c>
      <c r="G929" s="155" t="s">
        <v>557</v>
      </c>
      <c r="H929" s="163" t="s">
        <v>60</v>
      </c>
      <c r="I929" s="163">
        <v>12</v>
      </c>
      <c r="J929" s="206"/>
      <c r="K929" s="413"/>
      <c r="L929" s="202"/>
      <c r="M929" s="178">
        <v>3</v>
      </c>
      <c r="N929" s="163" t="s">
        <v>556</v>
      </c>
      <c r="O929" s="163"/>
      <c r="P929" s="163" t="s">
        <v>21</v>
      </c>
      <c r="Q929" s="155" t="s">
        <v>557</v>
      </c>
      <c r="R929" s="163" t="s">
        <v>60</v>
      </c>
      <c r="S929" s="163">
        <v>12</v>
      </c>
      <c r="T929" s="206">
        <v>560701</v>
      </c>
    </row>
    <row r="930" spans="1:20" ht="16.5" customHeight="1">
      <c r="A930" s="233"/>
      <c r="B930" s="405"/>
      <c r="C930" s="629" t="s">
        <v>41</v>
      </c>
      <c r="D930" s="630"/>
      <c r="E930" s="630"/>
      <c r="F930" s="630"/>
      <c r="G930" s="630"/>
      <c r="H930" s="631"/>
      <c r="I930" s="161"/>
      <c r="J930" s="206"/>
      <c r="K930" s="414"/>
      <c r="L930" s="202"/>
      <c r="M930" s="629" t="s">
        <v>41</v>
      </c>
      <c r="N930" s="630"/>
      <c r="O930" s="630"/>
      <c r="P930" s="630"/>
      <c r="Q930" s="630"/>
      <c r="R930" s="631"/>
      <c r="S930" s="161"/>
      <c r="T930" s="206"/>
    </row>
    <row r="931" spans="1:20" ht="16.5" customHeight="1">
      <c r="A931" s="233"/>
      <c r="B931" s="405"/>
      <c r="C931" s="159">
        <v>4</v>
      </c>
      <c r="D931" s="159" t="s">
        <v>442</v>
      </c>
      <c r="E931" s="159" t="s">
        <v>21</v>
      </c>
      <c r="F931" s="159"/>
      <c r="G931" s="159" t="s">
        <v>413</v>
      </c>
      <c r="H931" s="159"/>
      <c r="I931" s="159"/>
      <c r="J931" s="214"/>
      <c r="K931" s="411"/>
      <c r="L931" s="202"/>
      <c r="M931" s="159">
        <v>4</v>
      </c>
      <c r="N931" s="159" t="s">
        <v>442</v>
      </c>
      <c r="O931" s="159" t="s">
        <v>21</v>
      </c>
      <c r="P931" s="159"/>
      <c r="Q931" s="159" t="s">
        <v>413</v>
      </c>
      <c r="R931" s="159"/>
      <c r="S931" s="159"/>
      <c r="T931" s="214"/>
    </row>
    <row r="932" spans="1:20" ht="16.5" customHeight="1">
      <c r="A932" s="233"/>
      <c r="B932" s="405"/>
      <c r="C932" s="412">
        <v>5</v>
      </c>
      <c r="D932" s="163" t="s">
        <v>532</v>
      </c>
      <c r="E932" s="163"/>
      <c r="F932" s="163" t="s">
        <v>21</v>
      </c>
      <c r="G932" s="155" t="s">
        <v>533</v>
      </c>
      <c r="H932" s="163" t="s">
        <v>32</v>
      </c>
      <c r="I932" s="163">
        <v>4</v>
      </c>
      <c r="J932" s="206"/>
      <c r="K932" s="413"/>
      <c r="L932" s="202"/>
      <c r="M932" s="178">
        <v>5</v>
      </c>
      <c r="N932" s="163" t="s">
        <v>532</v>
      </c>
      <c r="O932" s="163"/>
      <c r="P932" s="163" t="s">
        <v>21</v>
      </c>
      <c r="Q932" s="155" t="s">
        <v>533</v>
      </c>
      <c r="R932" s="163" t="s">
        <v>32</v>
      </c>
      <c r="S932" s="163">
        <v>4</v>
      </c>
      <c r="T932" s="206">
        <v>4488597.0966666667</v>
      </c>
    </row>
    <row r="933" spans="1:20" ht="16.5" customHeight="1">
      <c r="A933" s="233"/>
      <c r="B933" s="405"/>
      <c r="C933" s="412">
        <v>6</v>
      </c>
      <c r="D933" s="163" t="s">
        <v>558</v>
      </c>
      <c r="E933" s="163"/>
      <c r="F933" s="163" t="s">
        <v>21</v>
      </c>
      <c r="G933" s="155" t="s">
        <v>559</v>
      </c>
      <c r="H933" s="163" t="s">
        <v>32</v>
      </c>
      <c r="I933" s="163">
        <v>1</v>
      </c>
      <c r="J933" s="206"/>
      <c r="K933" s="413"/>
      <c r="L933" s="202"/>
      <c r="M933" s="178">
        <v>6</v>
      </c>
      <c r="N933" s="163" t="s">
        <v>558</v>
      </c>
      <c r="O933" s="163"/>
      <c r="P933" s="163" t="s">
        <v>21</v>
      </c>
      <c r="Q933" s="155" t="s">
        <v>559</v>
      </c>
      <c r="R933" s="163" t="s">
        <v>32</v>
      </c>
      <c r="S933" s="163">
        <v>1</v>
      </c>
      <c r="T933" s="206">
        <v>1562335.53</v>
      </c>
    </row>
    <row r="934" spans="1:20" ht="16.5" customHeight="1">
      <c r="A934" s="233"/>
      <c r="B934" s="405"/>
      <c r="C934" s="629" t="s">
        <v>41</v>
      </c>
      <c r="D934" s="630"/>
      <c r="E934" s="630"/>
      <c r="F934" s="630"/>
      <c r="G934" s="630"/>
      <c r="H934" s="631"/>
      <c r="I934" s="161"/>
      <c r="J934" s="206"/>
      <c r="K934" s="414"/>
      <c r="L934" s="202"/>
      <c r="M934" s="629" t="s">
        <v>41</v>
      </c>
      <c r="N934" s="630"/>
      <c r="O934" s="630"/>
      <c r="P934" s="630"/>
      <c r="Q934" s="630"/>
      <c r="R934" s="631"/>
      <c r="S934" s="161"/>
      <c r="T934" s="206"/>
    </row>
    <row r="935" spans="1:20" ht="16.5" customHeight="1">
      <c r="A935" s="233"/>
      <c r="B935" s="405"/>
      <c r="C935" s="159">
        <v>7</v>
      </c>
      <c r="D935" s="159"/>
      <c r="E935" s="159" t="s">
        <v>21</v>
      </c>
      <c r="F935" s="159"/>
      <c r="G935" s="159" t="s">
        <v>192</v>
      </c>
      <c r="H935" s="159"/>
      <c r="I935" s="159"/>
      <c r="J935" s="214"/>
      <c r="K935" s="411"/>
      <c r="L935" s="202"/>
      <c r="M935" s="159">
        <v>7</v>
      </c>
      <c r="N935" s="159"/>
      <c r="O935" s="159" t="s">
        <v>21</v>
      </c>
      <c r="P935" s="159"/>
      <c r="Q935" s="159" t="s">
        <v>192</v>
      </c>
      <c r="R935" s="159"/>
      <c r="S935" s="159"/>
      <c r="T935" s="214"/>
    </row>
    <row r="936" spans="1:20" ht="16.5" customHeight="1">
      <c r="A936" s="233"/>
      <c r="B936" s="405"/>
      <c r="C936" s="412">
        <v>8</v>
      </c>
      <c r="D936" s="163" t="s">
        <v>560</v>
      </c>
      <c r="E936" s="163"/>
      <c r="F936" s="163" t="s">
        <v>21</v>
      </c>
      <c r="G936" s="155" t="s">
        <v>561</v>
      </c>
      <c r="H936" s="163" t="s">
        <v>32</v>
      </c>
      <c r="I936" s="163">
        <v>1</v>
      </c>
      <c r="J936" s="206"/>
      <c r="K936" s="413"/>
      <c r="L936" s="202"/>
      <c r="M936" s="178">
        <v>8</v>
      </c>
      <c r="N936" s="163" t="s">
        <v>560</v>
      </c>
      <c r="O936" s="163"/>
      <c r="P936" s="163" t="s">
        <v>21</v>
      </c>
      <c r="Q936" s="155" t="s">
        <v>561</v>
      </c>
      <c r="R936" s="163" t="s">
        <v>32</v>
      </c>
      <c r="S936" s="163">
        <v>1</v>
      </c>
      <c r="T936" s="206">
        <v>3348000</v>
      </c>
    </row>
    <row r="937" spans="1:20" ht="16.5" customHeight="1">
      <c r="A937" s="233"/>
      <c r="B937" s="405"/>
      <c r="C937" s="412">
        <v>9</v>
      </c>
      <c r="D937" s="163" t="s">
        <v>323</v>
      </c>
      <c r="E937" s="163"/>
      <c r="F937" s="163" t="s">
        <v>21</v>
      </c>
      <c r="G937" s="155" t="s">
        <v>324</v>
      </c>
      <c r="H937" s="163" t="s">
        <v>32</v>
      </c>
      <c r="I937" s="163">
        <v>1</v>
      </c>
      <c r="J937" s="206"/>
      <c r="K937" s="413"/>
      <c r="L937" s="202"/>
      <c r="M937" s="178">
        <v>9</v>
      </c>
      <c r="N937" s="163" t="s">
        <v>323</v>
      </c>
      <c r="O937" s="163"/>
      <c r="P937" s="163" t="s">
        <v>21</v>
      </c>
      <c r="Q937" s="155" t="s">
        <v>324</v>
      </c>
      <c r="R937" s="163" t="s">
        <v>32</v>
      </c>
      <c r="S937" s="163">
        <v>1</v>
      </c>
      <c r="T937" s="206">
        <v>11846556</v>
      </c>
    </row>
    <row r="938" spans="1:20" ht="16.5" customHeight="1">
      <c r="A938" s="233"/>
      <c r="B938" s="405"/>
      <c r="C938" s="163">
        <v>10</v>
      </c>
      <c r="D938" s="163" t="s">
        <v>562</v>
      </c>
      <c r="E938" s="163"/>
      <c r="F938" s="163" t="s">
        <v>21</v>
      </c>
      <c r="G938" s="155" t="s">
        <v>563</v>
      </c>
      <c r="H938" s="163" t="s">
        <v>32</v>
      </c>
      <c r="I938" s="163">
        <v>1</v>
      </c>
      <c r="J938" s="206"/>
      <c r="K938" s="413"/>
      <c r="L938" s="202"/>
      <c r="M938" s="163">
        <v>10</v>
      </c>
      <c r="N938" s="163" t="s">
        <v>562</v>
      </c>
      <c r="O938" s="163"/>
      <c r="P938" s="163" t="s">
        <v>21</v>
      </c>
      <c r="Q938" s="155" t="s">
        <v>563</v>
      </c>
      <c r="R938" s="163" t="s">
        <v>32</v>
      </c>
      <c r="S938" s="163">
        <v>1</v>
      </c>
      <c r="T938" s="206">
        <v>5757072</v>
      </c>
    </row>
    <row r="939" spans="1:20" ht="16.5" customHeight="1">
      <c r="A939" s="233"/>
      <c r="B939" s="405"/>
      <c r="C939" s="163">
        <v>11</v>
      </c>
      <c r="D939" s="163" t="s">
        <v>564</v>
      </c>
      <c r="E939" s="163"/>
      <c r="F939" s="163" t="s">
        <v>21</v>
      </c>
      <c r="G939" s="155" t="s">
        <v>565</v>
      </c>
      <c r="H939" s="163" t="s">
        <v>32</v>
      </c>
      <c r="I939" s="163">
        <v>2</v>
      </c>
      <c r="J939" s="206"/>
      <c r="K939" s="413"/>
      <c r="L939" s="202"/>
      <c r="M939" s="163">
        <v>11</v>
      </c>
      <c r="N939" s="163" t="s">
        <v>564</v>
      </c>
      <c r="O939" s="163"/>
      <c r="P939" s="163" t="s">
        <v>21</v>
      </c>
      <c r="Q939" s="155" t="s">
        <v>565</v>
      </c>
      <c r="R939" s="163" t="s">
        <v>32</v>
      </c>
      <c r="S939" s="163">
        <v>2</v>
      </c>
      <c r="T939" s="206">
        <v>14258365</v>
      </c>
    </row>
    <row r="940" spans="1:20" ht="16.5" customHeight="1">
      <c r="A940" s="233"/>
      <c r="B940" s="405"/>
      <c r="C940" s="629" t="s">
        <v>41</v>
      </c>
      <c r="D940" s="630"/>
      <c r="E940" s="630"/>
      <c r="F940" s="630"/>
      <c r="G940" s="630"/>
      <c r="H940" s="631"/>
      <c r="I940" s="161"/>
      <c r="J940" s="162"/>
      <c r="K940" s="414"/>
      <c r="L940" s="202"/>
      <c r="M940" s="629" t="s">
        <v>41</v>
      </c>
      <c r="N940" s="630"/>
      <c r="O940" s="630"/>
      <c r="P940" s="630"/>
      <c r="Q940" s="630"/>
      <c r="R940" s="631"/>
      <c r="S940" s="161"/>
      <c r="T940" s="162"/>
    </row>
    <row r="941" spans="1:20" ht="16.5" customHeight="1">
      <c r="A941" s="233"/>
      <c r="B941" s="405"/>
      <c r="C941" s="159">
        <v>12</v>
      </c>
      <c r="D941" s="159" t="s">
        <v>566</v>
      </c>
      <c r="E941" s="159" t="s">
        <v>21</v>
      </c>
      <c r="F941" s="159"/>
      <c r="G941" s="159" t="s">
        <v>567</v>
      </c>
      <c r="H941" s="159"/>
      <c r="I941" s="159"/>
      <c r="J941" s="214"/>
      <c r="K941" s="411"/>
      <c r="L941" s="202"/>
      <c r="M941" s="159">
        <v>12</v>
      </c>
      <c r="N941" s="159" t="s">
        <v>566</v>
      </c>
      <c r="O941" s="159" t="s">
        <v>21</v>
      </c>
      <c r="P941" s="159"/>
      <c r="Q941" s="159" t="s">
        <v>567</v>
      </c>
      <c r="R941" s="159"/>
      <c r="S941" s="159"/>
      <c r="T941" s="214"/>
    </row>
    <row r="942" spans="1:20" ht="16.5" customHeight="1">
      <c r="A942" s="233"/>
      <c r="B942" s="405"/>
      <c r="C942" s="412">
        <v>13</v>
      </c>
      <c r="D942" s="163" t="s">
        <v>568</v>
      </c>
      <c r="E942" s="163"/>
      <c r="F942" s="163" t="s">
        <v>21</v>
      </c>
      <c r="G942" s="155" t="s">
        <v>569</v>
      </c>
      <c r="H942" s="163" t="s">
        <v>32</v>
      </c>
      <c r="I942" s="163">
        <v>1</v>
      </c>
      <c r="J942" s="206"/>
      <c r="K942" s="413"/>
      <c r="L942" s="202"/>
      <c r="M942" s="178">
        <v>13</v>
      </c>
      <c r="N942" s="163" t="s">
        <v>568</v>
      </c>
      <c r="O942" s="163"/>
      <c r="P942" s="163" t="s">
        <v>21</v>
      </c>
      <c r="Q942" s="155" t="s">
        <v>569</v>
      </c>
      <c r="R942" s="163" t="s">
        <v>32</v>
      </c>
      <c r="S942" s="163">
        <v>1</v>
      </c>
      <c r="T942" s="206">
        <v>6716584</v>
      </c>
    </row>
    <row r="943" spans="1:20" ht="16.5" customHeight="1">
      <c r="A943" s="233"/>
      <c r="B943" s="405"/>
      <c r="C943" s="412">
        <v>14</v>
      </c>
      <c r="D943" s="163" t="s">
        <v>570</v>
      </c>
      <c r="E943" s="163"/>
      <c r="F943" s="163" t="s">
        <v>21</v>
      </c>
      <c r="G943" s="155" t="s">
        <v>571</v>
      </c>
      <c r="H943" s="163" t="s">
        <v>32</v>
      </c>
      <c r="I943" s="163">
        <v>1</v>
      </c>
      <c r="J943" s="206"/>
      <c r="K943" s="413"/>
      <c r="L943" s="202"/>
      <c r="M943" s="178">
        <v>14</v>
      </c>
      <c r="N943" s="163" t="s">
        <v>570</v>
      </c>
      <c r="O943" s="163"/>
      <c r="P943" s="163" t="s">
        <v>21</v>
      </c>
      <c r="Q943" s="155" t="s">
        <v>571</v>
      </c>
      <c r="R943" s="163" t="s">
        <v>32</v>
      </c>
      <c r="S943" s="163">
        <v>1</v>
      </c>
      <c r="T943" s="206">
        <v>9093168</v>
      </c>
    </row>
    <row r="944" spans="1:20" ht="16.5" customHeight="1">
      <c r="A944" s="233"/>
      <c r="B944" s="405"/>
      <c r="C944" s="629" t="s">
        <v>41</v>
      </c>
      <c r="D944" s="630"/>
      <c r="E944" s="630"/>
      <c r="F944" s="630"/>
      <c r="G944" s="630"/>
      <c r="H944" s="631"/>
      <c r="I944" s="161"/>
      <c r="J944" s="206"/>
      <c r="K944" s="414"/>
      <c r="L944" s="202"/>
      <c r="M944" s="629" t="s">
        <v>41</v>
      </c>
      <c r="N944" s="630"/>
      <c r="O944" s="630"/>
      <c r="P944" s="630"/>
      <c r="Q944" s="630"/>
      <c r="R944" s="631"/>
      <c r="S944" s="161"/>
      <c r="T944" s="206"/>
    </row>
    <row r="945" spans="1:20" ht="16.5" customHeight="1">
      <c r="A945" s="233"/>
      <c r="B945" s="405"/>
      <c r="C945" s="159">
        <v>15</v>
      </c>
      <c r="D945" s="159" t="s">
        <v>438</v>
      </c>
      <c r="E945" s="159" t="s">
        <v>21</v>
      </c>
      <c r="F945" s="159"/>
      <c r="G945" s="159" t="s">
        <v>439</v>
      </c>
      <c r="H945" s="159"/>
      <c r="I945" s="159"/>
      <c r="J945" s="214"/>
      <c r="K945" s="411"/>
      <c r="L945" s="202"/>
      <c r="M945" s="159">
        <v>15</v>
      </c>
      <c r="N945" s="159" t="s">
        <v>438</v>
      </c>
      <c r="O945" s="159" t="s">
        <v>21</v>
      </c>
      <c r="P945" s="159"/>
      <c r="Q945" s="159" t="s">
        <v>439</v>
      </c>
      <c r="R945" s="159"/>
      <c r="S945" s="159"/>
      <c r="T945" s="214"/>
    </row>
    <row r="946" spans="1:20" ht="16.5" customHeight="1">
      <c r="A946" s="233"/>
      <c r="B946" s="405"/>
      <c r="C946" s="412">
        <v>16</v>
      </c>
      <c r="D946" s="163" t="s">
        <v>572</v>
      </c>
      <c r="E946" s="163"/>
      <c r="F946" s="163" t="s">
        <v>21</v>
      </c>
      <c r="G946" s="155" t="s">
        <v>573</v>
      </c>
      <c r="H946" s="163" t="s">
        <v>32</v>
      </c>
      <c r="I946" s="163">
        <v>1</v>
      </c>
      <c r="J946" s="206"/>
      <c r="K946" s="413"/>
      <c r="L946" s="202"/>
      <c r="M946" s="178">
        <v>16</v>
      </c>
      <c r="N946" s="163" t="s">
        <v>572</v>
      </c>
      <c r="O946" s="163"/>
      <c r="P946" s="163" t="s">
        <v>21</v>
      </c>
      <c r="Q946" s="155" t="s">
        <v>573</v>
      </c>
      <c r="R946" s="163" t="s">
        <v>32</v>
      </c>
      <c r="S946" s="163">
        <v>1</v>
      </c>
      <c r="T946" s="206">
        <v>3621172</v>
      </c>
    </row>
    <row r="947" spans="1:20" ht="16.5" customHeight="1">
      <c r="A947" s="233"/>
      <c r="B947" s="405"/>
      <c r="C947" s="412">
        <v>17</v>
      </c>
      <c r="D947" s="163" t="s">
        <v>440</v>
      </c>
      <c r="E947" s="163"/>
      <c r="F947" s="163" t="s">
        <v>21</v>
      </c>
      <c r="G947" s="155" t="s">
        <v>441</v>
      </c>
      <c r="H947" s="163" t="s">
        <v>32</v>
      </c>
      <c r="I947" s="163">
        <v>2</v>
      </c>
      <c r="J947" s="206"/>
      <c r="K947" s="413"/>
      <c r="L947" s="202"/>
      <c r="M947" s="178">
        <v>17</v>
      </c>
      <c r="N947" s="163" t="s">
        <v>440</v>
      </c>
      <c r="O947" s="163"/>
      <c r="P947" s="163" t="s">
        <v>21</v>
      </c>
      <c r="Q947" s="155" t="s">
        <v>441</v>
      </c>
      <c r="R947" s="163" t="s">
        <v>32</v>
      </c>
      <c r="S947" s="163">
        <v>2</v>
      </c>
      <c r="T947" s="206">
        <v>5431758</v>
      </c>
    </row>
    <row r="948" spans="1:20" ht="16.5" customHeight="1">
      <c r="A948" s="233"/>
      <c r="B948" s="405"/>
      <c r="C948" s="629" t="s">
        <v>41</v>
      </c>
      <c r="D948" s="630"/>
      <c r="E948" s="630"/>
      <c r="F948" s="630"/>
      <c r="G948" s="630"/>
      <c r="H948" s="631"/>
      <c r="I948" s="161"/>
      <c r="J948" s="206"/>
      <c r="K948" s="414"/>
      <c r="L948" s="202"/>
      <c r="M948" s="629" t="s">
        <v>41</v>
      </c>
      <c r="N948" s="630"/>
      <c r="O948" s="630"/>
      <c r="P948" s="630"/>
      <c r="Q948" s="630"/>
      <c r="R948" s="631"/>
      <c r="S948" s="161"/>
      <c r="T948" s="206"/>
    </row>
    <row r="949" spans="1:20" ht="16.5" customHeight="1">
      <c r="A949" s="233"/>
      <c r="B949" s="405"/>
      <c r="C949" s="159">
        <v>18</v>
      </c>
      <c r="D949" s="159"/>
      <c r="E949" s="159" t="s">
        <v>21</v>
      </c>
      <c r="F949" s="159"/>
      <c r="G949" s="159" t="s">
        <v>574</v>
      </c>
      <c r="H949" s="159"/>
      <c r="I949" s="159"/>
      <c r="J949" s="214"/>
      <c r="K949" s="411"/>
      <c r="L949" s="202"/>
      <c r="M949" s="159">
        <v>18</v>
      </c>
      <c r="N949" s="159"/>
      <c r="O949" s="159" t="s">
        <v>21</v>
      </c>
      <c r="P949" s="159"/>
      <c r="Q949" s="159" t="s">
        <v>574</v>
      </c>
      <c r="R949" s="159"/>
      <c r="S949" s="159"/>
      <c r="T949" s="214"/>
    </row>
    <row r="950" spans="1:20" ht="16.5" customHeight="1">
      <c r="A950" s="233"/>
      <c r="B950" s="405"/>
      <c r="C950" s="412">
        <v>19</v>
      </c>
      <c r="D950" s="163" t="s">
        <v>575</v>
      </c>
      <c r="E950" s="163"/>
      <c r="F950" s="163" t="s">
        <v>21</v>
      </c>
      <c r="G950" s="155" t="s">
        <v>322</v>
      </c>
      <c r="H950" s="163" t="s">
        <v>32</v>
      </c>
      <c r="I950" s="163">
        <v>2</v>
      </c>
      <c r="J950" s="206"/>
      <c r="K950" s="413"/>
      <c r="L950" s="202"/>
      <c r="M950" s="178">
        <v>19</v>
      </c>
      <c r="N950" s="163" t="s">
        <v>575</v>
      </c>
      <c r="O950" s="163"/>
      <c r="P950" s="163" t="s">
        <v>21</v>
      </c>
      <c r="Q950" s="155" t="s">
        <v>576</v>
      </c>
      <c r="R950" s="163" t="s">
        <v>32</v>
      </c>
      <c r="S950" s="163">
        <v>2</v>
      </c>
      <c r="T950" s="206">
        <v>4188579</v>
      </c>
    </row>
    <row r="951" spans="1:20" ht="16.5" customHeight="1">
      <c r="A951" s="233"/>
      <c r="B951" s="405"/>
      <c r="C951" s="412">
        <v>20</v>
      </c>
      <c r="D951" s="163" t="s">
        <v>577</v>
      </c>
      <c r="E951" s="163"/>
      <c r="F951" s="163" t="s">
        <v>21</v>
      </c>
      <c r="G951" s="155" t="s">
        <v>578</v>
      </c>
      <c r="H951" s="163" t="s">
        <v>32</v>
      </c>
      <c r="I951" s="163">
        <v>2</v>
      </c>
      <c r="J951" s="206"/>
      <c r="K951" s="413"/>
      <c r="L951" s="202"/>
      <c r="M951" s="178">
        <v>20</v>
      </c>
      <c r="N951" s="163" t="s">
        <v>577</v>
      </c>
      <c r="O951" s="163"/>
      <c r="P951" s="163" t="s">
        <v>21</v>
      </c>
      <c r="Q951" s="155" t="s">
        <v>578</v>
      </c>
      <c r="R951" s="163" t="s">
        <v>32</v>
      </c>
      <c r="S951" s="163">
        <v>2</v>
      </c>
      <c r="T951" s="206">
        <v>3061560</v>
      </c>
    </row>
    <row r="952" spans="1:20" ht="16.5" customHeight="1">
      <c r="A952" s="233"/>
      <c r="B952" s="405"/>
      <c r="C952" s="163">
        <v>21</v>
      </c>
      <c r="D952" s="163" t="s">
        <v>579</v>
      </c>
      <c r="E952" s="163"/>
      <c r="F952" s="163" t="s">
        <v>21</v>
      </c>
      <c r="G952" s="155" t="s">
        <v>580</v>
      </c>
      <c r="H952" s="163" t="s">
        <v>32</v>
      </c>
      <c r="I952" s="163">
        <v>2</v>
      </c>
      <c r="J952" s="206"/>
      <c r="K952" s="413"/>
      <c r="L952" s="202"/>
      <c r="M952" s="163">
        <v>21</v>
      </c>
      <c r="N952" s="163" t="s">
        <v>579</v>
      </c>
      <c r="O952" s="163"/>
      <c r="P952" s="163" t="s">
        <v>21</v>
      </c>
      <c r="Q952" s="155" t="s">
        <v>580</v>
      </c>
      <c r="R952" s="163" t="s">
        <v>32</v>
      </c>
      <c r="S952" s="163">
        <v>2</v>
      </c>
      <c r="T952" s="206">
        <v>1835200</v>
      </c>
    </row>
    <row r="953" spans="1:20" ht="16.5" customHeight="1">
      <c r="A953" s="233"/>
      <c r="B953" s="405"/>
      <c r="C953" s="163">
        <v>22</v>
      </c>
      <c r="D953" s="163" t="s">
        <v>317</v>
      </c>
      <c r="E953" s="163"/>
      <c r="F953" s="163" t="s">
        <v>21</v>
      </c>
      <c r="G953" s="155" t="s">
        <v>318</v>
      </c>
      <c r="H953" s="163" t="s">
        <v>32</v>
      </c>
      <c r="I953" s="163">
        <v>3</v>
      </c>
      <c r="J953" s="206"/>
      <c r="K953" s="413"/>
      <c r="L953" s="202"/>
      <c r="M953" s="163">
        <v>22</v>
      </c>
      <c r="N953" s="163" t="s">
        <v>317</v>
      </c>
      <c r="O953" s="163"/>
      <c r="P953" s="163" t="s">
        <v>21</v>
      </c>
      <c r="Q953" s="155" t="s">
        <v>318</v>
      </c>
      <c r="R953" s="163" t="s">
        <v>32</v>
      </c>
      <c r="S953" s="163">
        <v>3</v>
      </c>
      <c r="T953" s="206">
        <v>7392880</v>
      </c>
    </row>
    <row r="954" spans="1:20" ht="16.5" customHeight="1">
      <c r="A954" s="233"/>
      <c r="B954" s="405"/>
      <c r="C954" s="629" t="s">
        <v>41</v>
      </c>
      <c r="D954" s="630"/>
      <c r="E954" s="630"/>
      <c r="F954" s="630"/>
      <c r="G954" s="630"/>
      <c r="H954" s="631"/>
      <c r="I954" s="161"/>
      <c r="J954" s="206"/>
      <c r="K954" s="414"/>
      <c r="L954" s="202"/>
      <c r="M954" s="629" t="s">
        <v>41</v>
      </c>
      <c r="N954" s="630"/>
      <c r="O954" s="630"/>
      <c r="P954" s="630"/>
      <c r="Q954" s="630"/>
      <c r="R954" s="631"/>
      <c r="S954" s="161"/>
      <c r="T954" s="206"/>
    </row>
    <row r="955" spans="1:20" ht="16.5" customHeight="1">
      <c r="A955" s="233"/>
      <c r="B955" s="405"/>
      <c r="C955" s="159">
        <v>23</v>
      </c>
      <c r="D955" s="159" t="s">
        <v>168</v>
      </c>
      <c r="E955" s="159" t="s">
        <v>21</v>
      </c>
      <c r="F955" s="159"/>
      <c r="G955" s="159" t="s">
        <v>169</v>
      </c>
      <c r="H955" s="159"/>
      <c r="I955" s="159"/>
      <c r="J955" s="214"/>
      <c r="K955" s="411"/>
      <c r="L955" s="202"/>
      <c r="M955" s="159">
        <v>23</v>
      </c>
      <c r="N955" s="159" t="s">
        <v>168</v>
      </c>
      <c r="O955" s="159" t="s">
        <v>21</v>
      </c>
      <c r="P955" s="159"/>
      <c r="Q955" s="159" t="s">
        <v>169</v>
      </c>
      <c r="R955" s="159"/>
      <c r="S955" s="159"/>
      <c r="T955" s="214"/>
    </row>
    <row r="956" spans="1:20" ht="16.5" customHeight="1">
      <c r="A956" s="233"/>
      <c r="B956" s="405"/>
      <c r="C956" s="412">
        <v>24</v>
      </c>
      <c r="D956" s="163" t="s">
        <v>581</v>
      </c>
      <c r="E956" s="163"/>
      <c r="F956" s="163" t="s">
        <v>21</v>
      </c>
      <c r="G956" s="155" t="s">
        <v>582</v>
      </c>
      <c r="H956" s="163" t="s">
        <v>32</v>
      </c>
      <c r="I956" s="163">
        <v>1</v>
      </c>
      <c r="J956" s="206"/>
      <c r="K956" s="413"/>
      <c r="L956" s="202"/>
      <c r="M956" s="178">
        <v>24</v>
      </c>
      <c r="N956" s="163" t="s">
        <v>581</v>
      </c>
      <c r="O956" s="163"/>
      <c r="P956" s="163" t="s">
        <v>21</v>
      </c>
      <c r="Q956" s="155" t="s">
        <v>582</v>
      </c>
      <c r="R956" s="163" t="s">
        <v>32</v>
      </c>
      <c r="S956" s="163">
        <v>1</v>
      </c>
      <c r="T956" s="206">
        <v>12593185.710000001</v>
      </c>
    </row>
    <row r="957" spans="1:20" ht="16.5" customHeight="1">
      <c r="A957" s="233"/>
      <c r="B957" s="405"/>
      <c r="C957" s="412">
        <v>25</v>
      </c>
      <c r="D957" s="163" t="s">
        <v>333</v>
      </c>
      <c r="E957" s="163"/>
      <c r="F957" s="163" t="s">
        <v>21</v>
      </c>
      <c r="G957" s="155" t="s">
        <v>334</v>
      </c>
      <c r="H957" s="163" t="s">
        <v>32</v>
      </c>
      <c r="I957" s="163">
        <v>1</v>
      </c>
      <c r="J957" s="206"/>
      <c r="K957" s="413"/>
      <c r="L957" s="202"/>
      <c r="M957" s="178">
        <v>25</v>
      </c>
      <c r="N957" s="163" t="s">
        <v>333</v>
      </c>
      <c r="O957" s="163"/>
      <c r="P957" s="163" t="s">
        <v>21</v>
      </c>
      <c r="Q957" s="155" t="s">
        <v>334</v>
      </c>
      <c r="R957" s="163" t="s">
        <v>32</v>
      </c>
      <c r="S957" s="163">
        <v>1</v>
      </c>
      <c r="T957" s="206">
        <v>21588318.360000003</v>
      </c>
    </row>
    <row r="958" spans="1:20" ht="16.5" customHeight="1">
      <c r="A958" s="233"/>
      <c r="B958" s="405"/>
      <c r="C958" s="629" t="s">
        <v>41</v>
      </c>
      <c r="D958" s="630"/>
      <c r="E958" s="630"/>
      <c r="F958" s="630"/>
      <c r="G958" s="630"/>
      <c r="H958" s="631"/>
      <c r="I958" s="161"/>
      <c r="J958" s="206"/>
      <c r="K958" s="414"/>
      <c r="L958" s="202"/>
      <c r="M958" s="629" t="s">
        <v>41</v>
      </c>
      <c r="N958" s="630"/>
      <c r="O958" s="630"/>
      <c r="P958" s="630"/>
      <c r="Q958" s="630"/>
      <c r="R958" s="631"/>
      <c r="S958" s="161"/>
      <c r="T958" s="206"/>
    </row>
    <row r="959" spans="1:20" ht="16.5" customHeight="1">
      <c r="A959" s="233"/>
      <c r="B959" s="405"/>
      <c r="C959" s="159">
        <v>26</v>
      </c>
      <c r="D959" s="159" t="s">
        <v>284</v>
      </c>
      <c r="E959" s="159" t="s">
        <v>21</v>
      </c>
      <c r="F959" s="159"/>
      <c r="G959" s="159" t="s">
        <v>285</v>
      </c>
      <c r="H959" s="159"/>
      <c r="I959" s="159"/>
      <c r="J959" s="214"/>
      <c r="K959" s="411"/>
      <c r="L959" s="202"/>
      <c r="M959" s="159">
        <v>26</v>
      </c>
      <c r="N959" s="159" t="s">
        <v>284</v>
      </c>
      <c r="O959" s="159" t="s">
        <v>21</v>
      </c>
      <c r="P959" s="159"/>
      <c r="Q959" s="159" t="s">
        <v>285</v>
      </c>
      <c r="R959" s="159"/>
      <c r="S959" s="159"/>
      <c r="T959" s="214"/>
    </row>
    <row r="960" spans="1:20" ht="16.5" customHeight="1">
      <c r="A960" s="233"/>
      <c r="B960" s="405"/>
      <c r="C960" s="412">
        <v>27</v>
      </c>
      <c r="D960" s="163" t="s">
        <v>286</v>
      </c>
      <c r="E960" s="163"/>
      <c r="F960" s="163" t="s">
        <v>21</v>
      </c>
      <c r="G960" s="155" t="s">
        <v>287</v>
      </c>
      <c r="H960" s="163" t="s">
        <v>32</v>
      </c>
      <c r="I960" s="163">
        <v>1</v>
      </c>
      <c r="J960" s="206"/>
      <c r="K960" s="413"/>
      <c r="L960" s="202"/>
      <c r="M960" s="178">
        <v>27</v>
      </c>
      <c r="N960" s="163" t="s">
        <v>286</v>
      </c>
      <c r="O960" s="163"/>
      <c r="P960" s="163" t="s">
        <v>21</v>
      </c>
      <c r="Q960" s="155" t="s">
        <v>287</v>
      </c>
      <c r="R960" s="163" t="s">
        <v>32</v>
      </c>
      <c r="S960" s="163">
        <v>1</v>
      </c>
      <c r="T960" s="206">
        <v>3897250</v>
      </c>
    </row>
    <row r="961" spans="1:20" ht="16.5" customHeight="1" thickBot="1">
      <c r="A961" s="233"/>
      <c r="B961" s="405"/>
      <c r="C961" s="629" t="s">
        <v>41</v>
      </c>
      <c r="D961" s="630"/>
      <c r="E961" s="630"/>
      <c r="F961" s="630"/>
      <c r="G961" s="630"/>
      <c r="H961" s="631"/>
      <c r="I961" s="161"/>
      <c r="J961" s="206"/>
      <c r="K961" s="414"/>
      <c r="L961" s="202"/>
      <c r="M961" s="629" t="s">
        <v>41</v>
      </c>
      <c r="N961" s="630"/>
      <c r="O961" s="630"/>
      <c r="P961" s="630"/>
      <c r="Q961" s="630"/>
      <c r="R961" s="631"/>
      <c r="S961" s="161"/>
      <c r="T961" s="206"/>
    </row>
    <row r="962" spans="1:20" ht="16.5" customHeight="1" thickBot="1">
      <c r="A962" s="233"/>
      <c r="B962" s="405"/>
      <c r="C962" s="632" t="s">
        <v>52</v>
      </c>
      <c r="D962" s="712"/>
      <c r="E962" s="712"/>
      <c r="F962" s="712"/>
      <c r="G962" s="712"/>
      <c r="H962" s="712"/>
      <c r="I962" s="712"/>
      <c r="J962" s="634"/>
      <c r="K962" s="415"/>
      <c r="L962" s="202"/>
      <c r="M962" s="632" t="s">
        <v>52</v>
      </c>
      <c r="N962" s="633"/>
      <c r="O962" s="633"/>
      <c r="P962" s="633"/>
      <c r="Q962" s="633"/>
      <c r="R962" s="633"/>
      <c r="S962" s="633"/>
      <c r="T962" s="634"/>
    </row>
    <row r="963" spans="1:20" ht="16.5" customHeight="1" thickBot="1">
      <c r="A963" s="233"/>
      <c r="B963" s="405"/>
      <c r="C963" s="464"/>
      <c r="D963" s="464"/>
      <c r="E963" s="464"/>
      <c r="F963" s="464"/>
      <c r="G963" s="464"/>
      <c r="H963" s="464"/>
      <c r="I963" s="464"/>
      <c r="J963" s="469"/>
      <c r="K963" s="417"/>
      <c r="L963" s="202"/>
      <c r="M963" s="312"/>
      <c r="N963" s="312"/>
      <c r="O963" s="312"/>
      <c r="P963" s="312"/>
      <c r="Q963" s="312"/>
      <c r="R963" s="312"/>
      <c r="S963" s="312"/>
      <c r="T963" s="321"/>
    </row>
    <row r="964" spans="1:20" ht="55.5" customHeight="1" thickBot="1">
      <c r="A964" s="233"/>
      <c r="B964" s="410">
        <v>16</v>
      </c>
      <c r="C964" s="647" t="s">
        <v>583</v>
      </c>
      <c r="D964" s="712"/>
      <c r="E964" s="712"/>
      <c r="F964" s="712"/>
      <c r="G964" s="712"/>
      <c r="H964" s="712"/>
      <c r="I964" s="712"/>
      <c r="J964" s="712"/>
      <c r="K964" s="713"/>
      <c r="L964" s="202"/>
      <c r="M964" s="647" t="s">
        <v>583</v>
      </c>
      <c r="N964" s="633"/>
      <c r="O964" s="633"/>
      <c r="P964" s="633"/>
      <c r="Q964" s="633"/>
      <c r="R964" s="633"/>
      <c r="S964" s="633"/>
      <c r="T964" s="633"/>
    </row>
    <row r="965" spans="1:20" ht="16.5" customHeight="1" thickBot="1">
      <c r="A965" s="233"/>
      <c r="B965" s="405"/>
      <c r="C965" s="714" t="s">
        <v>10</v>
      </c>
      <c r="D965" s="689"/>
      <c r="E965" s="689"/>
      <c r="F965" s="689"/>
      <c r="G965" s="689"/>
      <c r="H965" s="689"/>
      <c r="I965" s="689"/>
      <c r="J965" s="689"/>
      <c r="K965" s="715"/>
      <c r="L965" s="202"/>
      <c r="M965" s="644" t="s">
        <v>10</v>
      </c>
      <c r="N965" s="645"/>
      <c r="O965" s="645"/>
      <c r="P965" s="645"/>
      <c r="Q965" s="645"/>
      <c r="R965" s="645"/>
      <c r="S965" s="645"/>
      <c r="T965" s="646"/>
    </row>
    <row r="966" spans="1:20" ht="18" customHeight="1">
      <c r="A966" s="233"/>
      <c r="B966" s="405"/>
      <c r="C966" s="641" t="s">
        <v>11</v>
      </c>
      <c r="D966" s="707" t="s">
        <v>12</v>
      </c>
      <c r="E966" s="717" t="s">
        <v>13</v>
      </c>
      <c r="F966" s="718"/>
      <c r="G966" s="641" t="s">
        <v>14</v>
      </c>
      <c r="H966" s="707" t="s">
        <v>15</v>
      </c>
      <c r="I966" s="707" t="s">
        <v>16</v>
      </c>
      <c r="J966" s="709" t="s">
        <v>17</v>
      </c>
      <c r="K966" s="710" t="s">
        <v>18</v>
      </c>
      <c r="L966" s="202"/>
      <c r="M966" s="641" t="s">
        <v>11</v>
      </c>
      <c r="N966" s="635" t="s">
        <v>12</v>
      </c>
      <c r="O966" s="637" t="s">
        <v>13</v>
      </c>
      <c r="P966" s="638"/>
      <c r="Q966" s="641" t="s">
        <v>14</v>
      </c>
      <c r="R966" s="635" t="s">
        <v>15</v>
      </c>
      <c r="S966" s="635" t="s">
        <v>16</v>
      </c>
      <c r="T966" s="643" t="s">
        <v>17</v>
      </c>
    </row>
    <row r="967" spans="1:20" ht="16.5" customHeight="1">
      <c r="A967" s="233"/>
      <c r="B967" s="405"/>
      <c r="C967" s="716"/>
      <c r="D967" s="708"/>
      <c r="E967" s="154" t="s">
        <v>19</v>
      </c>
      <c r="F967" s="154" t="s">
        <v>20</v>
      </c>
      <c r="G967" s="716"/>
      <c r="H967" s="708"/>
      <c r="I967" s="708"/>
      <c r="J967" s="708"/>
      <c r="K967" s="711"/>
      <c r="L967" s="202"/>
      <c r="M967" s="642"/>
      <c r="N967" s="636"/>
      <c r="O967" s="154" t="s">
        <v>19</v>
      </c>
      <c r="P967" s="154" t="s">
        <v>20</v>
      </c>
      <c r="Q967" s="642"/>
      <c r="R967" s="636"/>
      <c r="S967" s="636"/>
      <c r="T967" s="636"/>
    </row>
    <row r="968" spans="1:20" ht="16.5" customHeight="1">
      <c r="A968" s="233"/>
      <c r="B968" s="405"/>
      <c r="C968" s="159">
        <v>1</v>
      </c>
      <c r="D968" s="159">
        <v>1</v>
      </c>
      <c r="E968" s="159" t="s">
        <v>21</v>
      </c>
      <c r="F968" s="159"/>
      <c r="G968" s="159" t="s">
        <v>54</v>
      </c>
      <c r="H968" s="159"/>
      <c r="I968" s="159"/>
      <c r="J968" s="159"/>
      <c r="K968" s="411"/>
      <c r="L968" s="202"/>
      <c r="M968" s="159">
        <v>1</v>
      </c>
      <c r="N968" s="159" t="s">
        <v>55</v>
      </c>
      <c r="O968" s="159" t="s">
        <v>21</v>
      </c>
      <c r="P968" s="159"/>
      <c r="Q968" s="159" t="s">
        <v>56</v>
      </c>
      <c r="R968" s="159"/>
      <c r="S968" s="159"/>
      <c r="T968" s="159"/>
    </row>
    <row r="969" spans="1:20" ht="16.5" customHeight="1">
      <c r="A969" s="233"/>
      <c r="B969" s="405"/>
      <c r="C969" s="270">
        <v>2</v>
      </c>
      <c r="D969" s="291">
        <v>1.1000000000000001</v>
      </c>
      <c r="E969" s="291"/>
      <c r="F969" s="291"/>
      <c r="G969" s="291" t="s">
        <v>57</v>
      </c>
      <c r="H969" s="291"/>
      <c r="I969" s="291"/>
      <c r="J969" s="291"/>
      <c r="K969" s="452"/>
      <c r="L969" s="202"/>
      <c r="M969" s="207"/>
      <c r="N969" s="159"/>
      <c r="O969" s="159"/>
      <c r="P969" s="159"/>
      <c r="Q969" s="159"/>
      <c r="R969" s="159"/>
      <c r="S969" s="159"/>
      <c r="T969" s="159"/>
    </row>
    <row r="970" spans="1:20" ht="61.5" customHeight="1">
      <c r="A970" s="233"/>
      <c r="B970" s="405"/>
      <c r="C970" s="412">
        <v>3</v>
      </c>
      <c r="D970" s="163" t="s">
        <v>58</v>
      </c>
      <c r="E970" s="163"/>
      <c r="F970" s="163" t="s">
        <v>21</v>
      </c>
      <c r="G970" s="155" t="s">
        <v>59</v>
      </c>
      <c r="H970" s="163" t="s">
        <v>60</v>
      </c>
      <c r="I970" s="163">
        <v>146.18</v>
      </c>
      <c r="J970" s="206"/>
      <c r="K970" s="413"/>
      <c r="L970" s="202"/>
      <c r="M970" s="178">
        <v>2</v>
      </c>
      <c r="N970" s="163" t="s">
        <v>61</v>
      </c>
      <c r="O970" s="163"/>
      <c r="P970" s="163" t="s">
        <v>21</v>
      </c>
      <c r="Q970" s="163" t="s">
        <v>59</v>
      </c>
      <c r="R970" s="163" t="s">
        <v>60</v>
      </c>
      <c r="S970" s="163">
        <v>146.18</v>
      </c>
      <c r="T970" s="163">
        <v>2030</v>
      </c>
    </row>
    <row r="971" spans="1:20" ht="16.5" customHeight="1">
      <c r="A971" s="233"/>
      <c r="B971" s="405"/>
      <c r="C971" s="629" t="s">
        <v>41</v>
      </c>
      <c r="D971" s="630"/>
      <c r="E971" s="630"/>
      <c r="F971" s="630"/>
      <c r="G971" s="630"/>
      <c r="H971" s="631"/>
      <c r="I971" s="161"/>
      <c r="J971" s="162"/>
      <c r="K971" s="414"/>
      <c r="L971" s="202"/>
      <c r="M971" s="629" t="s">
        <v>41</v>
      </c>
      <c r="N971" s="630"/>
      <c r="O971" s="630"/>
      <c r="P971" s="630"/>
      <c r="Q971" s="630"/>
      <c r="R971" s="631"/>
      <c r="S971" s="161"/>
      <c r="T971" s="162"/>
    </row>
    <row r="972" spans="1:20" ht="16.5" customHeight="1">
      <c r="A972" s="233"/>
      <c r="B972" s="405"/>
      <c r="C972" s="159">
        <v>4</v>
      </c>
      <c r="D972" s="159">
        <v>2.1</v>
      </c>
      <c r="E972" s="159" t="s">
        <v>21</v>
      </c>
      <c r="F972" s="159"/>
      <c r="G972" s="159" t="s">
        <v>65</v>
      </c>
      <c r="H972" s="159"/>
      <c r="I972" s="159"/>
      <c r="J972" s="159"/>
      <c r="K972" s="411"/>
      <c r="L972" s="202"/>
      <c r="M972" s="159">
        <v>3</v>
      </c>
      <c r="N972" s="159">
        <v>4</v>
      </c>
      <c r="O972" s="159" t="s">
        <v>21</v>
      </c>
      <c r="P972" s="159"/>
      <c r="Q972" s="159" t="s">
        <v>227</v>
      </c>
      <c r="R972" s="159"/>
      <c r="S972" s="159"/>
      <c r="T972" s="159"/>
    </row>
    <row r="973" spans="1:20" ht="16.5" customHeight="1">
      <c r="A973" s="233"/>
      <c r="B973" s="405"/>
      <c r="C973" s="429">
        <v>5</v>
      </c>
      <c r="D973" s="270" t="s">
        <v>336</v>
      </c>
      <c r="E973" s="270"/>
      <c r="F973" s="270"/>
      <c r="G973" s="271" t="s">
        <v>337</v>
      </c>
      <c r="H973" s="270"/>
      <c r="I973" s="270"/>
      <c r="J973" s="270"/>
      <c r="K973" s="430"/>
      <c r="L973" s="202"/>
      <c r="M973" s="269">
        <v>4</v>
      </c>
      <c r="N973" s="270"/>
      <c r="O973" s="270"/>
      <c r="P973" s="270"/>
      <c r="Q973" s="271" t="s">
        <v>382</v>
      </c>
      <c r="R973" s="270"/>
      <c r="S973" s="270"/>
      <c r="T973" s="270"/>
    </row>
    <row r="974" spans="1:20" ht="16.5" customHeight="1">
      <c r="A974" s="233"/>
      <c r="B974" s="405"/>
      <c r="C974" s="431">
        <v>6</v>
      </c>
      <c r="D974" s="412" t="s">
        <v>338</v>
      </c>
      <c r="E974" s="412"/>
      <c r="F974" s="412" t="s">
        <v>21</v>
      </c>
      <c r="G974" s="155" t="s">
        <v>339</v>
      </c>
      <c r="H974" s="412" t="s">
        <v>73</v>
      </c>
      <c r="I974" s="438">
        <v>66.319999999999993</v>
      </c>
      <c r="J974" s="440"/>
      <c r="K974" s="435"/>
      <c r="L974" s="202"/>
      <c r="M974" s="275">
        <v>5</v>
      </c>
      <c r="N974" s="178">
        <v>4.0999999999999996</v>
      </c>
      <c r="O974" s="178"/>
      <c r="P974" s="178" t="s">
        <v>21</v>
      </c>
      <c r="Q974" s="155" t="s">
        <v>464</v>
      </c>
      <c r="R974" s="178" t="s">
        <v>73</v>
      </c>
      <c r="S974" s="177">
        <v>53.18</v>
      </c>
      <c r="T974" s="180">
        <v>19283</v>
      </c>
    </row>
    <row r="975" spans="1:20" ht="16.5" customHeight="1">
      <c r="A975" s="233"/>
      <c r="B975" s="405"/>
      <c r="C975" s="639" t="s">
        <v>41</v>
      </c>
      <c r="D975" s="719"/>
      <c r="E975" s="719"/>
      <c r="F975" s="719"/>
      <c r="G975" s="719"/>
      <c r="H975" s="408"/>
      <c r="I975" s="175"/>
      <c r="J975" s="439"/>
      <c r="K975" s="437"/>
      <c r="L975" s="202"/>
      <c r="M975" s="639" t="s">
        <v>41</v>
      </c>
      <c r="N975" s="640"/>
      <c r="O975" s="640"/>
      <c r="P975" s="640"/>
      <c r="Q975" s="640"/>
      <c r="R975" s="153"/>
      <c r="S975" s="175"/>
      <c r="T975" s="179"/>
    </row>
    <row r="976" spans="1:20" ht="16.5" customHeight="1">
      <c r="A976" s="233"/>
      <c r="B976" s="405"/>
      <c r="C976" s="159">
        <v>7</v>
      </c>
      <c r="D976" s="159">
        <v>2.2000000000000002</v>
      </c>
      <c r="E976" s="159" t="s">
        <v>21</v>
      </c>
      <c r="F976" s="159"/>
      <c r="G976" s="159" t="s">
        <v>183</v>
      </c>
      <c r="H976" s="159"/>
      <c r="I976" s="159"/>
      <c r="J976" s="159"/>
      <c r="K976" s="411"/>
      <c r="L976" s="202"/>
      <c r="M976" s="159">
        <v>8</v>
      </c>
      <c r="N976" s="159"/>
      <c r="O976" s="159" t="s">
        <v>21</v>
      </c>
      <c r="P976" s="159"/>
      <c r="Q976" s="159" t="s">
        <v>22</v>
      </c>
      <c r="R976" s="159"/>
      <c r="S976" s="159"/>
      <c r="T976" s="159"/>
    </row>
    <row r="977" spans="1:20" ht="55.5" customHeight="1">
      <c r="A977" s="233"/>
      <c r="B977" s="405"/>
      <c r="C977" s="163">
        <v>8</v>
      </c>
      <c r="D977" s="163" t="s">
        <v>289</v>
      </c>
      <c r="E977" s="163"/>
      <c r="F977" s="163" t="s">
        <v>340</v>
      </c>
      <c r="G977" s="155" t="s">
        <v>290</v>
      </c>
      <c r="H977" s="163" t="s">
        <v>85</v>
      </c>
      <c r="I977" s="163">
        <v>31.04</v>
      </c>
      <c r="J977" s="206"/>
      <c r="K977" s="413"/>
      <c r="L977" s="202"/>
      <c r="M977" s="163">
        <v>9</v>
      </c>
      <c r="N977" s="163">
        <v>1.1100000000000001</v>
      </c>
      <c r="O977" s="163"/>
      <c r="P977" s="163" t="s">
        <v>340</v>
      </c>
      <c r="Q977" s="155" t="s">
        <v>232</v>
      </c>
      <c r="R977" s="163" t="s">
        <v>88</v>
      </c>
      <c r="S977" s="163">
        <v>31.04</v>
      </c>
      <c r="T977" s="163">
        <v>54922</v>
      </c>
    </row>
    <row r="978" spans="1:20" ht="45.75" customHeight="1">
      <c r="A978" s="233"/>
      <c r="B978" s="405"/>
      <c r="C978" s="163">
        <v>9</v>
      </c>
      <c r="D978" s="163" t="s">
        <v>83</v>
      </c>
      <c r="E978" s="163"/>
      <c r="F978" s="163" t="s">
        <v>21</v>
      </c>
      <c r="G978" s="155" t="s">
        <v>84</v>
      </c>
      <c r="H978" s="163" t="s">
        <v>85</v>
      </c>
      <c r="I978" s="163">
        <v>7.36</v>
      </c>
      <c r="J978" s="206"/>
      <c r="K978" s="413"/>
      <c r="L978" s="202"/>
      <c r="M978" s="163">
        <v>10</v>
      </c>
      <c r="N978" s="163" t="s">
        <v>86</v>
      </c>
      <c r="O978" s="163"/>
      <c r="P978" s="163" t="s">
        <v>21</v>
      </c>
      <c r="Q978" s="155" t="s">
        <v>84</v>
      </c>
      <c r="R978" s="163" t="s">
        <v>88</v>
      </c>
      <c r="S978" s="163">
        <v>7.36</v>
      </c>
      <c r="T978" s="163">
        <v>20619</v>
      </c>
    </row>
    <row r="979" spans="1:20" ht="16.5" customHeight="1">
      <c r="A979" s="233"/>
      <c r="B979" s="405"/>
      <c r="C979" s="629" t="s">
        <v>41</v>
      </c>
      <c r="D979" s="630"/>
      <c r="E979" s="630"/>
      <c r="F979" s="630"/>
      <c r="G979" s="630"/>
      <c r="H979" s="631"/>
      <c r="I979" s="282"/>
      <c r="J979" s="282"/>
      <c r="K979" s="414"/>
      <c r="L979" s="202"/>
      <c r="M979" s="629" t="s">
        <v>41</v>
      </c>
      <c r="N979" s="630"/>
      <c r="O979" s="630"/>
      <c r="P979" s="630"/>
      <c r="Q979" s="630"/>
      <c r="R979" s="631"/>
      <c r="S979" s="282"/>
      <c r="T979" s="282"/>
    </row>
    <row r="980" spans="1:20" ht="41.25" customHeight="1">
      <c r="A980" s="233"/>
      <c r="B980" s="405"/>
      <c r="C980" s="159">
        <v>10</v>
      </c>
      <c r="D980" s="159">
        <v>2.2999999999999998</v>
      </c>
      <c r="E980" s="159" t="s">
        <v>21</v>
      </c>
      <c r="F980" s="159"/>
      <c r="G980" s="159" t="s">
        <v>89</v>
      </c>
      <c r="H980" s="159"/>
      <c r="I980" s="159"/>
      <c r="J980" s="159"/>
      <c r="K980" s="411"/>
      <c r="L980" s="202"/>
      <c r="M980" s="159">
        <v>11</v>
      </c>
      <c r="N980" s="159">
        <v>2.2999999999999998</v>
      </c>
      <c r="O980" s="159" t="s">
        <v>21</v>
      </c>
      <c r="P980" s="159"/>
      <c r="Q980" s="159" t="s">
        <v>89</v>
      </c>
      <c r="R980" s="159"/>
      <c r="S980" s="159"/>
      <c r="T980" s="159"/>
    </row>
    <row r="981" spans="1:20" ht="41.25" customHeight="1">
      <c r="A981" s="233"/>
      <c r="B981" s="405"/>
      <c r="C981" s="163">
        <v>11</v>
      </c>
      <c r="D981" s="183" t="s">
        <v>90</v>
      </c>
      <c r="E981" s="163"/>
      <c r="F981" s="163" t="s">
        <v>21</v>
      </c>
      <c r="G981" s="155" t="s">
        <v>91</v>
      </c>
      <c r="H981" s="163" t="s">
        <v>73</v>
      </c>
      <c r="I981" s="164">
        <v>66.33</v>
      </c>
      <c r="J981" s="167"/>
      <c r="K981" s="420"/>
      <c r="L981" s="202"/>
      <c r="M981" s="163">
        <v>12</v>
      </c>
      <c r="N981" s="183">
        <v>1.4</v>
      </c>
      <c r="O981" s="163"/>
      <c r="P981" s="163" t="s">
        <v>21</v>
      </c>
      <c r="Q981" s="155" t="s">
        <v>92</v>
      </c>
      <c r="R981" s="163" t="s">
        <v>73</v>
      </c>
      <c r="S981" s="164">
        <v>66.33</v>
      </c>
      <c r="T981" s="167">
        <v>5350</v>
      </c>
    </row>
    <row r="982" spans="1:20" ht="30.75" customHeight="1">
      <c r="A982" s="233"/>
      <c r="B982" s="405"/>
      <c r="C982" s="163">
        <v>12</v>
      </c>
      <c r="D982" s="183" t="s">
        <v>93</v>
      </c>
      <c r="E982" s="163"/>
      <c r="F982" s="163" t="s">
        <v>21</v>
      </c>
      <c r="G982" s="155" t="s">
        <v>94</v>
      </c>
      <c r="H982" s="163" t="s">
        <v>95</v>
      </c>
      <c r="I982" s="164">
        <v>1061.28</v>
      </c>
      <c r="J982" s="167"/>
      <c r="K982" s="420"/>
      <c r="L982" s="202"/>
      <c r="M982" s="163">
        <v>13</v>
      </c>
      <c r="N982" s="183">
        <v>1.2</v>
      </c>
      <c r="O982" s="163"/>
      <c r="P982" s="163" t="s">
        <v>21</v>
      </c>
      <c r="Q982" s="155" t="s">
        <v>96</v>
      </c>
      <c r="R982" s="163" t="s">
        <v>97</v>
      </c>
      <c r="S982" s="164">
        <v>1061.28</v>
      </c>
      <c r="T982" s="167">
        <v>1392</v>
      </c>
    </row>
    <row r="983" spans="1:20" ht="38.25" customHeight="1">
      <c r="A983" s="233"/>
      <c r="B983" s="405"/>
      <c r="C983" s="163">
        <v>13</v>
      </c>
      <c r="D983" s="183" t="s">
        <v>98</v>
      </c>
      <c r="E983" s="163"/>
      <c r="F983" s="163" t="s">
        <v>21</v>
      </c>
      <c r="G983" s="155" t="s">
        <v>99</v>
      </c>
      <c r="H983" s="163" t="s">
        <v>73</v>
      </c>
      <c r="I983" s="164">
        <v>66.33</v>
      </c>
      <c r="J983" s="167"/>
      <c r="K983" s="420"/>
      <c r="L983" s="202"/>
      <c r="M983" s="163">
        <v>14</v>
      </c>
      <c r="N983" s="183">
        <v>1.5</v>
      </c>
      <c r="O983" s="163"/>
      <c r="P983" s="163" t="s">
        <v>21</v>
      </c>
      <c r="Q983" s="155" t="s">
        <v>100</v>
      </c>
      <c r="R983" s="163" t="s">
        <v>73</v>
      </c>
      <c r="S983" s="164">
        <v>66.33</v>
      </c>
      <c r="T983" s="167">
        <v>3571</v>
      </c>
    </row>
    <row r="984" spans="1:20" ht="16.5" customHeight="1">
      <c r="A984" s="233"/>
      <c r="B984" s="405"/>
      <c r="C984" s="629" t="s">
        <v>41</v>
      </c>
      <c r="D984" s="630"/>
      <c r="E984" s="630"/>
      <c r="F984" s="630"/>
      <c r="G984" s="630"/>
      <c r="H984" s="631"/>
      <c r="I984" s="163"/>
      <c r="J984" s="163"/>
      <c r="K984" s="414"/>
      <c r="L984" s="202"/>
      <c r="M984" s="629" t="s">
        <v>41</v>
      </c>
      <c r="N984" s="630"/>
      <c r="O984" s="630"/>
      <c r="P984" s="630"/>
      <c r="Q984" s="630"/>
      <c r="R984" s="631"/>
      <c r="S984" s="163"/>
      <c r="T984" s="163"/>
    </row>
    <row r="985" spans="1:20" ht="16.5" customHeight="1">
      <c r="A985" s="233"/>
      <c r="B985" s="405"/>
      <c r="C985" s="418">
        <v>14</v>
      </c>
      <c r="D985" s="207">
        <v>2.6</v>
      </c>
      <c r="E985" s="207" t="s">
        <v>21</v>
      </c>
      <c r="F985" s="207"/>
      <c r="G985" s="207" t="s">
        <v>101</v>
      </c>
      <c r="H985" s="207"/>
      <c r="I985" s="207"/>
      <c r="J985" s="207"/>
      <c r="K985" s="419"/>
      <c r="L985" s="202"/>
      <c r="M985" s="259">
        <v>15</v>
      </c>
      <c r="N985" s="207">
        <v>2.6</v>
      </c>
      <c r="O985" s="207" t="s">
        <v>21</v>
      </c>
      <c r="P985" s="207"/>
      <c r="Q985" s="207" t="s">
        <v>101</v>
      </c>
      <c r="R985" s="207"/>
      <c r="S985" s="207"/>
      <c r="T985" s="207"/>
    </row>
    <row r="986" spans="1:20" ht="16.5" customHeight="1">
      <c r="A986" s="233"/>
      <c r="B986" s="405"/>
      <c r="C986" s="163">
        <v>15</v>
      </c>
      <c r="D986" s="412" t="s">
        <v>353</v>
      </c>
      <c r="E986" s="412"/>
      <c r="F986" s="412" t="s">
        <v>21</v>
      </c>
      <c r="G986" s="432" t="s">
        <v>354</v>
      </c>
      <c r="H986" s="412" t="s">
        <v>25</v>
      </c>
      <c r="I986" s="412">
        <v>13.52</v>
      </c>
      <c r="J986" s="460"/>
      <c r="K986" s="461"/>
      <c r="L986" s="202"/>
      <c r="M986" s="163">
        <v>16</v>
      </c>
      <c r="N986" s="178">
        <v>20.49</v>
      </c>
      <c r="O986" s="178"/>
      <c r="P986" s="178" t="s">
        <v>21</v>
      </c>
      <c r="Q986" s="176" t="s">
        <v>355</v>
      </c>
      <c r="R986" s="178" t="s">
        <v>25</v>
      </c>
      <c r="S986" s="178">
        <v>13.52</v>
      </c>
      <c r="T986" s="306">
        <v>25078</v>
      </c>
    </row>
    <row r="987" spans="1:20" ht="28.5" customHeight="1">
      <c r="A987" s="233"/>
      <c r="B987" s="405"/>
      <c r="C987" s="431">
        <v>16</v>
      </c>
      <c r="D987" s="183" t="s">
        <v>102</v>
      </c>
      <c r="E987" s="412"/>
      <c r="F987" s="412" t="s">
        <v>21</v>
      </c>
      <c r="G987" s="432" t="s">
        <v>103</v>
      </c>
      <c r="H987" s="412" t="s">
        <v>25</v>
      </c>
      <c r="I987" s="438">
        <v>54.1</v>
      </c>
      <c r="J987" s="440"/>
      <c r="K987" s="461"/>
      <c r="L987" s="202"/>
      <c r="M987" s="275">
        <v>17</v>
      </c>
      <c r="N987" s="183" t="s">
        <v>102</v>
      </c>
      <c r="O987" s="178"/>
      <c r="P987" s="178" t="s">
        <v>21</v>
      </c>
      <c r="Q987" s="176" t="s">
        <v>103</v>
      </c>
      <c r="R987" s="178" t="s">
        <v>25</v>
      </c>
      <c r="S987" s="177">
        <v>54.1</v>
      </c>
      <c r="T987" s="180">
        <v>55381</v>
      </c>
    </row>
    <row r="988" spans="1:20" ht="16.5" customHeight="1">
      <c r="A988" s="233"/>
      <c r="B988" s="405"/>
      <c r="C988" s="629" t="s">
        <v>41</v>
      </c>
      <c r="D988" s="630"/>
      <c r="E988" s="630"/>
      <c r="F988" s="630"/>
      <c r="G988" s="630"/>
      <c r="H988" s="631"/>
      <c r="I988" s="163"/>
      <c r="J988" s="163"/>
      <c r="K988" s="414"/>
      <c r="L988" s="202"/>
      <c r="M988" s="629" t="s">
        <v>41</v>
      </c>
      <c r="N988" s="630"/>
      <c r="O988" s="630"/>
      <c r="P988" s="630"/>
      <c r="Q988" s="630"/>
      <c r="R988" s="631"/>
      <c r="S988" s="163"/>
      <c r="T988" s="163"/>
    </row>
    <row r="989" spans="1:20" ht="16.5" customHeight="1">
      <c r="A989" s="233"/>
      <c r="B989" s="405"/>
      <c r="C989" s="418">
        <v>17</v>
      </c>
      <c r="D989" s="207">
        <v>3.3</v>
      </c>
      <c r="E989" s="207" t="s">
        <v>21</v>
      </c>
      <c r="F989" s="207"/>
      <c r="G989" s="207" t="s">
        <v>111</v>
      </c>
      <c r="H989" s="207"/>
      <c r="I989" s="207"/>
      <c r="J989" s="207"/>
      <c r="K989" s="419"/>
      <c r="L989" s="202"/>
      <c r="M989" s="259">
        <v>18</v>
      </c>
      <c r="N989" s="207">
        <v>3.3</v>
      </c>
      <c r="O989" s="207" t="s">
        <v>21</v>
      </c>
      <c r="P989" s="207"/>
      <c r="Q989" s="207" t="s">
        <v>111</v>
      </c>
      <c r="R989" s="207"/>
      <c r="S989" s="207"/>
      <c r="T989" s="207"/>
    </row>
    <row r="990" spans="1:20" ht="20.25" customHeight="1">
      <c r="A990" s="233"/>
      <c r="B990" s="405"/>
      <c r="C990" s="163">
        <v>18</v>
      </c>
      <c r="D990" s="183" t="s">
        <v>524</v>
      </c>
      <c r="E990" s="163"/>
      <c r="F990" s="163" t="s">
        <v>21</v>
      </c>
      <c r="G990" s="155" t="s">
        <v>525</v>
      </c>
      <c r="H990" s="163" t="s">
        <v>114</v>
      </c>
      <c r="I990" s="164">
        <v>92</v>
      </c>
      <c r="J990" s="167"/>
      <c r="K990" s="420"/>
      <c r="L990" s="202"/>
      <c r="M990" s="163">
        <v>19</v>
      </c>
      <c r="N990" s="183" t="s">
        <v>584</v>
      </c>
      <c r="O990" s="163"/>
      <c r="P990" s="163" t="s">
        <v>21</v>
      </c>
      <c r="Q990" s="155" t="s">
        <v>585</v>
      </c>
      <c r="R990" s="163" t="s">
        <v>114</v>
      </c>
      <c r="S990" s="164">
        <v>92</v>
      </c>
      <c r="T990" s="167">
        <v>13531</v>
      </c>
    </row>
    <row r="991" spans="1:20" ht="16.5" customHeight="1">
      <c r="A991" s="233"/>
      <c r="B991" s="405"/>
      <c r="C991" s="629" t="s">
        <v>41</v>
      </c>
      <c r="D991" s="630"/>
      <c r="E991" s="630"/>
      <c r="F991" s="630"/>
      <c r="G991" s="630"/>
      <c r="H991" s="631"/>
      <c r="I991" s="163"/>
      <c r="J991" s="163"/>
      <c r="K991" s="414"/>
      <c r="L991" s="202"/>
      <c r="M991" s="629" t="s">
        <v>41</v>
      </c>
      <c r="N991" s="630"/>
      <c r="O991" s="630"/>
      <c r="P991" s="630"/>
      <c r="Q991" s="630"/>
      <c r="R991" s="631"/>
      <c r="S991" s="163"/>
      <c r="T991" s="163"/>
    </row>
    <row r="992" spans="1:20" ht="16.5" customHeight="1">
      <c r="A992" s="233"/>
      <c r="B992" s="405"/>
      <c r="C992" s="418">
        <v>19</v>
      </c>
      <c r="D992" s="207">
        <v>25</v>
      </c>
      <c r="E992" s="207" t="s">
        <v>21</v>
      </c>
      <c r="F992" s="207"/>
      <c r="G992" s="207" t="s">
        <v>397</v>
      </c>
      <c r="H992" s="207"/>
      <c r="I992" s="207"/>
      <c r="J992" s="207"/>
      <c r="K992" s="419"/>
      <c r="L992" s="202"/>
      <c r="M992" s="259">
        <v>20</v>
      </c>
      <c r="N992" s="207">
        <v>20</v>
      </c>
      <c r="O992" s="207" t="s">
        <v>21</v>
      </c>
      <c r="P992" s="207"/>
      <c r="Q992" s="207" t="s">
        <v>29</v>
      </c>
      <c r="R992" s="207"/>
      <c r="S992" s="207"/>
      <c r="T992" s="207"/>
    </row>
    <row r="993" spans="1:20" ht="35.25" customHeight="1">
      <c r="A993" s="233"/>
      <c r="B993" s="405"/>
      <c r="C993" s="163">
        <v>20</v>
      </c>
      <c r="D993" s="412" t="s">
        <v>544</v>
      </c>
      <c r="E993" s="412"/>
      <c r="F993" s="412" t="s">
        <v>21</v>
      </c>
      <c r="G993" s="432" t="s">
        <v>545</v>
      </c>
      <c r="H993" s="412" t="s">
        <v>60</v>
      </c>
      <c r="I993" s="412">
        <v>42.18</v>
      </c>
      <c r="J993" s="460"/>
      <c r="K993" s="420"/>
      <c r="L993" s="202"/>
      <c r="M993" s="163">
        <v>21</v>
      </c>
      <c r="N993" s="183">
        <v>20.62</v>
      </c>
      <c r="O993" s="163"/>
      <c r="P993" s="163" t="s">
        <v>21</v>
      </c>
      <c r="Q993" s="155" t="s">
        <v>586</v>
      </c>
      <c r="R993" s="163" t="s">
        <v>587</v>
      </c>
      <c r="S993" s="164">
        <v>1</v>
      </c>
      <c r="T993" s="167">
        <v>291295434</v>
      </c>
    </row>
    <row r="994" spans="1:20" ht="35.25" customHeight="1">
      <c r="A994" s="233"/>
      <c r="B994" s="405"/>
      <c r="C994" s="163">
        <v>21</v>
      </c>
      <c r="D994" s="412" t="s">
        <v>588</v>
      </c>
      <c r="E994" s="412"/>
      <c r="F994" s="412" t="s">
        <v>21</v>
      </c>
      <c r="G994" s="432" t="s">
        <v>589</v>
      </c>
      <c r="H994" s="412" t="s">
        <v>60</v>
      </c>
      <c r="I994" s="412">
        <v>104</v>
      </c>
      <c r="J994" s="460"/>
      <c r="K994" s="420"/>
      <c r="L994" s="202"/>
      <c r="M994" s="220"/>
      <c r="N994" s="285"/>
      <c r="O994" s="182"/>
      <c r="P994" s="182"/>
      <c r="Q994" s="160"/>
      <c r="R994" s="253"/>
      <c r="S994" s="164"/>
      <c r="T994" s="167"/>
    </row>
    <row r="995" spans="1:20" ht="16.5" customHeight="1">
      <c r="A995" s="233"/>
      <c r="B995" s="405"/>
      <c r="C995" s="629" t="s">
        <v>41</v>
      </c>
      <c r="D995" s="630"/>
      <c r="E995" s="630"/>
      <c r="F995" s="630"/>
      <c r="G995" s="630"/>
      <c r="H995" s="631"/>
      <c r="I995" s="163"/>
      <c r="J995" s="163"/>
      <c r="K995" s="414"/>
      <c r="L995" s="202"/>
      <c r="M995" s="629" t="s">
        <v>41</v>
      </c>
      <c r="N995" s="630"/>
      <c r="O995" s="630"/>
      <c r="P995" s="630"/>
      <c r="Q995" s="630"/>
      <c r="R995" s="631"/>
      <c r="S995" s="163"/>
      <c r="T995" s="163"/>
    </row>
    <row r="996" spans="1:20" ht="16.5" customHeight="1">
      <c r="A996" s="233"/>
      <c r="B996" s="405"/>
      <c r="C996" s="418">
        <v>22</v>
      </c>
      <c r="D996" s="207" t="s">
        <v>410</v>
      </c>
      <c r="E996" s="207" t="s">
        <v>21</v>
      </c>
      <c r="F996" s="207"/>
      <c r="G996" s="207" t="s">
        <v>411</v>
      </c>
      <c r="H996" s="207"/>
      <c r="I996" s="207"/>
      <c r="J996" s="318"/>
      <c r="K996" s="419"/>
      <c r="L996" s="202"/>
      <c r="M996" s="259">
        <v>22</v>
      </c>
      <c r="N996" s="207">
        <v>25</v>
      </c>
      <c r="O996" s="207" t="s">
        <v>21</v>
      </c>
      <c r="P996" s="207"/>
      <c r="Q996" s="207" t="s">
        <v>397</v>
      </c>
      <c r="R996" s="207"/>
      <c r="S996" s="207"/>
      <c r="T996" s="207"/>
    </row>
    <row r="997" spans="1:20" ht="16.5" customHeight="1">
      <c r="A997" s="233"/>
      <c r="B997" s="405"/>
      <c r="C997" s="163">
        <v>23</v>
      </c>
      <c r="D997" s="412" t="s">
        <v>549</v>
      </c>
      <c r="E997" s="412"/>
      <c r="F997" s="412" t="s">
        <v>21</v>
      </c>
      <c r="G997" s="432" t="s">
        <v>550</v>
      </c>
      <c r="H997" s="412" t="s">
        <v>32</v>
      </c>
      <c r="I997" s="412">
        <v>6</v>
      </c>
      <c r="J997" s="460"/>
      <c r="K997" s="461"/>
      <c r="L997" s="202"/>
      <c r="M997" s="163">
        <v>23</v>
      </c>
      <c r="N997" s="178" t="s">
        <v>544</v>
      </c>
      <c r="O997" s="178"/>
      <c r="P997" s="178" t="s">
        <v>21</v>
      </c>
      <c r="Q997" s="176" t="s">
        <v>545</v>
      </c>
      <c r="R997" s="178" t="s">
        <v>60</v>
      </c>
      <c r="S997" s="178">
        <v>42.18</v>
      </c>
      <c r="T997" s="178">
        <v>132622</v>
      </c>
    </row>
    <row r="998" spans="1:20" ht="16.5" customHeight="1">
      <c r="A998" s="233"/>
      <c r="B998" s="405"/>
      <c r="C998" s="629" t="s">
        <v>41</v>
      </c>
      <c r="D998" s="630"/>
      <c r="E998" s="630"/>
      <c r="F998" s="630"/>
      <c r="G998" s="630"/>
      <c r="H998" s="631"/>
      <c r="I998" s="163"/>
      <c r="J998" s="206"/>
      <c r="K998" s="414"/>
      <c r="L998" s="202"/>
      <c r="M998" s="629" t="s">
        <v>41</v>
      </c>
      <c r="N998" s="630"/>
      <c r="O998" s="630"/>
      <c r="P998" s="630"/>
      <c r="Q998" s="630"/>
      <c r="R998" s="631"/>
      <c r="S998" s="163"/>
      <c r="T998" s="163"/>
    </row>
    <row r="999" spans="1:20" ht="16.5" customHeight="1">
      <c r="A999" s="233"/>
      <c r="B999" s="405"/>
      <c r="C999" s="418">
        <v>24</v>
      </c>
      <c r="D999" s="207">
        <v>8</v>
      </c>
      <c r="E999" s="207" t="s">
        <v>21</v>
      </c>
      <c r="F999" s="207"/>
      <c r="G999" s="207" t="s">
        <v>29</v>
      </c>
      <c r="H999" s="207"/>
      <c r="I999" s="207"/>
      <c r="J999" s="318"/>
      <c r="K999" s="419"/>
      <c r="L999" s="202"/>
      <c r="M999" s="259">
        <v>25</v>
      </c>
      <c r="N999" s="207" t="s">
        <v>412</v>
      </c>
      <c r="O999" s="207" t="s">
        <v>21</v>
      </c>
      <c r="P999" s="207"/>
      <c r="Q999" s="207" t="s">
        <v>413</v>
      </c>
      <c r="R999" s="207"/>
      <c r="S999" s="207"/>
      <c r="T999" s="207"/>
    </row>
    <row r="1000" spans="1:20" ht="16.5" customHeight="1">
      <c r="A1000" s="233"/>
      <c r="B1000" s="405"/>
      <c r="C1000" s="163">
        <v>25</v>
      </c>
      <c r="D1000" s="412" t="s">
        <v>590</v>
      </c>
      <c r="E1000" s="412"/>
      <c r="F1000" s="412" t="s">
        <v>21</v>
      </c>
      <c r="G1000" s="432" t="s">
        <v>586</v>
      </c>
      <c r="H1000" s="412" t="s">
        <v>591</v>
      </c>
      <c r="I1000" s="412">
        <v>1</v>
      </c>
      <c r="J1000" s="460"/>
      <c r="K1000" s="461"/>
      <c r="L1000" s="202"/>
      <c r="M1000" s="163">
        <v>26</v>
      </c>
      <c r="N1000" s="178" t="s">
        <v>547</v>
      </c>
      <c r="O1000" s="178"/>
      <c r="P1000" s="178" t="s">
        <v>21</v>
      </c>
      <c r="Q1000" s="176" t="s">
        <v>548</v>
      </c>
      <c r="R1000" s="178" t="s">
        <v>32</v>
      </c>
      <c r="S1000" s="178">
        <v>4</v>
      </c>
      <c r="T1000" s="178">
        <v>204034</v>
      </c>
    </row>
    <row r="1001" spans="1:20" ht="16.5" customHeight="1" thickBot="1">
      <c r="A1001" s="233"/>
      <c r="B1001" s="405"/>
      <c r="C1001" s="629" t="s">
        <v>41</v>
      </c>
      <c r="D1001" s="630"/>
      <c r="E1001" s="630"/>
      <c r="F1001" s="630"/>
      <c r="G1001" s="630"/>
      <c r="H1001" s="631"/>
      <c r="I1001" s="163"/>
      <c r="J1001" s="163"/>
      <c r="K1001" s="414"/>
      <c r="L1001" s="202"/>
      <c r="M1001" s="629" t="s">
        <v>41</v>
      </c>
      <c r="N1001" s="630"/>
      <c r="O1001" s="630"/>
      <c r="P1001" s="630"/>
      <c r="Q1001" s="630"/>
      <c r="R1001" s="631"/>
      <c r="S1001" s="163"/>
      <c r="T1001" s="163"/>
    </row>
    <row r="1002" spans="1:20" ht="16.5" customHeight="1" thickBot="1">
      <c r="A1002" s="233"/>
      <c r="B1002" s="405"/>
      <c r="C1002" s="632" t="s">
        <v>42</v>
      </c>
      <c r="D1002" s="712"/>
      <c r="E1002" s="712"/>
      <c r="F1002" s="712"/>
      <c r="G1002" s="712"/>
      <c r="H1002" s="712"/>
      <c r="I1002" s="712"/>
      <c r="J1002" s="634"/>
      <c r="K1002" s="415"/>
      <c r="L1002" s="202"/>
      <c r="M1002" s="632" t="s">
        <v>42</v>
      </c>
      <c r="N1002" s="633"/>
      <c r="O1002" s="633"/>
      <c r="P1002" s="633"/>
      <c r="Q1002" s="633"/>
      <c r="R1002" s="633"/>
      <c r="S1002" s="633"/>
      <c r="T1002" s="634"/>
    </row>
    <row r="1003" spans="1:20" ht="16.5" customHeight="1">
      <c r="A1003" s="233"/>
      <c r="B1003" s="405"/>
      <c r="C1003" s="454"/>
      <c r="D1003" s="454"/>
      <c r="E1003" s="454"/>
      <c r="F1003" s="454"/>
      <c r="G1003" s="454"/>
      <c r="H1003" s="454"/>
      <c r="I1003" s="454"/>
      <c r="J1003" s="454"/>
      <c r="K1003" s="455"/>
      <c r="L1003" s="202"/>
      <c r="M1003" s="299"/>
      <c r="N1003" s="299"/>
      <c r="O1003" s="299"/>
      <c r="P1003" s="299"/>
      <c r="Q1003" s="299"/>
      <c r="R1003" s="299"/>
      <c r="S1003" s="299"/>
      <c r="T1003" s="299"/>
    </row>
    <row r="1004" spans="1:20" ht="16.5" customHeight="1" thickBot="1">
      <c r="A1004" s="233"/>
      <c r="B1004" s="405"/>
      <c r="C1004" s="714" t="s">
        <v>203</v>
      </c>
      <c r="D1004" s="689"/>
      <c r="E1004" s="689"/>
      <c r="F1004" s="689"/>
      <c r="G1004" s="689"/>
      <c r="H1004" s="689"/>
      <c r="I1004" s="689"/>
      <c r="J1004" s="689"/>
      <c r="K1004" s="715"/>
      <c r="L1004" s="202"/>
      <c r="M1004" s="644" t="s">
        <v>203</v>
      </c>
      <c r="N1004" s="645"/>
      <c r="O1004" s="645"/>
      <c r="P1004" s="645"/>
      <c r="Q1004" s="645"/>
      <c r="R1004" s="645"/>
      <c r="S1004" s="645"/>
      <c r="T1004" s="646"/>
    </row>
    <row r="1005" spans="1:20" ht="16.5" customHeight="1">
      <c r="A1005" s="233"/>
      <c r="B1005" s="405"/>
      <c r="C1005" s="641" t="s">
        <v>11</v>
      </c>
      <c r="D1005" s="707" t="s">
        <v>12</v>
      </c>
      <c r="E1005" s="717" t="s">
        <v>13</v>
      </c>
      <c r="F1005" s="718"/>
      <c r="G1005" s="641" t="s">
        <v>14</v>
      </c>
      <c r="H1005" s="707" t="s">
        <v>15</v>
      </c>
      <c r="I1005" s="707" t="s">
        <v>16</v>
      </c>
      <c r="J1005" s="709" t="s">
        <v>17</v>
      </c>
      <c r="K1005" s="710" t="s">
        <v>18</v>
      </c>
      <c r="L1005" s="202"/>
      <c r="M1005" s="641" t="s">
        <v>11</v>
      </c>
      <c r="N1005" s="635" t="s">
        <v>12</v>
      </c>
      <c r="O1005" s="637" t="s">
        <v>13</v>
      </c>
      <c r="P1005" s="638"/>
      <c r="Q1005" s="641" t="s">
        <v>14</v>
      </c>
      <c r="R1005" s="635" t="s">
        <v>15</v>
      </c>
      <c r="S1005" s="635" t="s">
        <v>16</v>
      </c>
      <c r="T1005" s="643" t="s">
        <v>17</v>
      </c>
    </row>
    <row r="1006" spans="1:20" ht="16.5" customHeight="1">
      <c r="A1006" s="233"/>
      <c r="B1006" s="405"/>
      <c r="C1006" s="716"/>
      <c r="D1006" s="708"/>
      <c r="E1006" s="154" t="s">
        <v>19</v>
      </c>
      <c r="F1006" s="154" t="s">
        <v>20</v>
      </c>
      <c r="G1006" s="716"/>
      <c r="H1006" s="708"/>
      <c r="I1006" s="708"/>
      <c r="J1006" s="708"/>
      <c r="K1006" s="711"/>
      <c r="L1006" s="202"/>
      <c r="M1006" s="642"/>
      <c r="N1006" s="636"/>
      <c r="O1006" s="154" t="s">
        <v>19</v>
      </c>
      <c r="P1006" s="154" t="s">
        <v>20</v>
      </c>
      <c r="Q1006" s="642"/>
      <c r="R1006" s="636"/>
      <c r="S1006" s="636"/>
      <c r="T1006" s="636"/>
    </row>
    <row r="1007" spans="1:20" ht="16.5" customHeight="1">
      <c r="A1007" s="233"/>
      <c r="B1007" s="405"/>
      <c r="C1007" s="159">
        <v>1</v>
      </c>
      <c r="D1007" s="159">
        <v>3</v>
      </c>
      <c r="E1007" s="159" t="s">
        <v>21</v>
      </c>
      <c r="F1007" s="159"/>
      <c r="G1007" s="159" t="s">
        <v>150</v>
      </c>
      <c r="H1007" s="159"/>
      <c r="I1007" s="159"/>
      <c r="J1007" s="159"/>
      <c r="K1007" s="411"/>
      <c r="L1007" s="202"/>
      <c r="M1007" s="159">
        <v>1</v>
      </c>
      <c r="N1007" s="159">
        <v>3</v>
      </c>
      <c r="O1007" s="159" t="s">
        <v>21</v>
      </c>
      <c r="P1007" s="159"/>
      <c r="Q1007" s="159" t="s">
        <v>150</v>
      </c>
      <c r="R1007" s="159"/>
      <c r="S1007" s="159"/>
      <c r="T1007" s="159"/>
    </row>
    <row r="1008" spans="1:20" ht="16.5" customHeight="1">
      <c r="A1008" s="233"/>
      <c r="B1008" s="405"/>
      <c r="C1008" s="270">
        <v>2</v>
      </c>
      <c r="D1008" s="291" t="s">
        <v>554</v>
      </c>
      <c r="E1008" s="291"/>
      <c r="F1008" s="291"/>
      <c r="G1008" s="184" t="s">
        <v>555</v>
      </c>
      <c r="H1008" s="291"/>
      <c r="I1008" s="291"/>
      <c r="J1008" s="291"/>
      <c r="K1008" s="452"/>
      <c r="L1008" s="202"/>
      <c r="M1008" s="270">
        <v>2</v>
      </c>
      <c r="N1008" s="291" t="s">
        <v>554</v>
      </c>
      <c r="O1008" s="291"/>
      <c r="P1008" s="291"/>
      <c r="Q1008" s="184" t="s">
        <v>555</v>
      </c>
      <c r="R1008" s="291"/>
      <c r="S1008" s="291"/>
      <c r="T1008" s="291"/>
    </row>
    <row r="1009" spans="1:20" ht="16.5" customHeight="1">
      <c r="A1009" s="233"/>
      <c r="B1009" s="405"/>
      <c r="C1009" s="163">
        <v>3</v>
      </c>
      <c r="D1009" s="163" t="s">
        <v>556</v>
      </c>
      <c r="E1009" s="163"/>
      <c r="F1009" s="163" t="s">
        <v>21</v>
      </c>
      <c r="G1009" s="155" t="s">
        <v>557</v>
      </c>
      <c r="H1009" s="163" t="s">
        <v>60</v>
      </c>
      <c r="I1009" s="163">
        <v>146.18</v>
      </c>
      <c r="J1009" s="206"/>
      <c r="K1009" s="413"/>
      <c r="L1009" s="202"/>
      <c r="M1009" s="163">
        <v>3</v>
      </c>
      <c r="N1009" s="163" t="s">
        <v>556</v>
      </c>
      <c r="O1009" s="163"/>
      <c r="P1009" s="163" t="s">
        <v>21</v>
      </c>
      <c r="Q1009" s="155" t="s">
        <v>557</v>
      </c>
      <c r="R1009" s="163" t="s">
        <v>60</v>
      </c>
      <c r="S1009" s="163">
        <v>146.18</v>
      </c>
      <c r="T1009" s="163">
        <v>560701</v>
      </c>
    </row>
    <row r="1010" spans="1:20" ht="16.5" customHeight="1">
      <c r="A1010" s="233"/>
      <c r="B1010" s="405"/>
      <c r="C1010" s="629" t="s">
        <v>41</v>
      </c>
      <c r="D1010" s="630"/>
      <c r="E1010" s="630"/>
      <c r="F1010" s="630"/>
      <c r="G1010" s="630"/>
      <c r="H1010" s="631"/>
      <c r="I1010" s="161"/>
      <c r="J1010" s="206"/>
      <c r="K1010" s="414"/>
      <c r="L1010" s="202"/>
      <c r="M1010" s="629" t="s">
        <v>41</v>
      </c>
      <c r="N1010" s="630"/>
      <c r="O1010" s="630"/>
      <c r="P1010" s="630"/>
      <c r="Q1010" s="630"/>
      <c r="R1010" s="631"/>
      <c r="S1010" s="161"/>
      <c r="T1010" s="162"/>
    </row>
    <row r="1011" spans="1:20" ht="16.5" customHeight="1">
      <c r="A1011" s="233"/>
      <c r="B1011" s="405"/>
      <c r="C1011" s="159">
        <v>4</v>
      </c>
      <c r="D1011" s="159" t="s">
        <v>442</v>
      </c>
      <c r="E1011" s="159" t="s">
        <v>21</v>
      </c>
      <c r="F1011" s="159"/>
      <c r="G1011" s="159" t="s">
        <v>413</v>
      </c>
      <c r="H1011" s="159"/>
      <c r="I1011" s="159"/>
      <c r="J1011" s="214"/>
      <c r="K1011" s="411"/>
      <c r="L1011" s="202"/>
      <c r="M1011" s="159">
        <v>4</v>
      </c>
      <c r="N1011" s="159" t="s">
        <v>442</v>
      </c>
      <c r="O1011" s="159" t="s">
        <v>21</v>
      </c>
      <c r="P1011" s="159"/>
      <c r="Q1011" s="159" t="s">
        <v>413</v>
      </c>
      <c r="R1011" s="159"/>
      <c r="S1011" s="159"/>
      <c r="T1011" s="159"/>
    </row>
    <row r="1012" spans="1:20" ht="16.5" customHeight="1">
      <c r="A1012" s="233"/>
      <c r="B1012" s="405"/>
      <c r="C1012" s="412">
        <v>5</v>
      </c>
      <c r="D1012" s="163" t="s">
        <v>532</v>
      </c>
      <c r="E1012" s="163"/>
      <c r="F1012" s="163" t="s">
        <v>21</v>
      </c>
      <c r="G1012" s="155" t="s">
        <v>533</v>
      </c>
      <c r="H1012" s="163" t="s">
        <v>32</v>
      </c>
      <c r="I1012" s="163">
        <v>4</v>
      </c>
      <c r="J1012" s="206"/>
      <c r="K1012" s="413"/>
      <c r="L1012" s="202"/>
      <c r="M1012" s="178">
        <v>5</v>
      </c>
      <c r="N1012" s="163" t="s">
        <v>532</v>
      </c>
      <c r="O1012" s="163"/>
      <c r="P1012" s="163" t="s">
        <v>21</v>
      </c>
      <c r="Q1012" s="155" t="s">
        <v>533</v>
      </c>
      <c r="R1012" s="163" t="s">
        <v>32</v>
      </c>
      <c r="S1012" s="163">
        <v>4</v>
      </c>
      <c r="T1012" s="163">
        <v>4488597.0966666667</v>
      </c>
    </row>
    <row r="1013" spans="1:20" ht="16.5" customHeight="1">
      <c r="A1013" s="233"/>
      <c r="B1013" s="405"/>
      <c r="C1013" s="163">
        <v>6</v>
      </c>
      <c r="D1013" s="163" t="s">
        <v>558</v>
      </c>
      <c r="E1013" s="163"/>
      <c r="F1013" s="163" t="s">
        <v>21</v>
      </c>
      <c r="G1013" s="155" t="s">
        <v>559</v>
      </c>
      <c r="H1013" s="163" t="s">
        <v>32</v>
      </c>
      <c r="I1013" s="163">
        <v>2</v>
      </c>
      <c r="J1013" s="206"/>
      <c r="K1013" s="413"/>
      <c r="L1013" s="202"/>
      <c r="M1013" s="163">
        <v>6</v>
      </c>
      <c r="N1013" s="163" t="s">
        <v>558</v>
      </c>
      <c r="O1013" s="163"/>
      <c r="P1013" s="163" t="s">
        <v>21</v>
      </c>
      <c r="Q1013" s="155" t="s">
        <v>559</v>
      </c>
      <c r="R1013" s="163" t="s">
        <v>32</v>
      </c>
      <c r="S1013" s="163">
        <v>2</v>
      </c>
      <c r="T1013" s="163">
        <v>1562335.53</v>
      </c>
    </row>
    <row r="1014" spans="1:20" ht="16.5" customHeight="1" thickBot="1">
      <c r="A1014" s="233"/>
      <c r="B1014" s="405"/>
      <c r="C1014" s="629" t="s">
        <v>41</v>
      </c>
      <c r="D1014" s="630"/>
      <c r="E1014" s="630"/>
      <c r="F1014" s="630"/>
      <c r="G1014" s="630"/>
      <c r="H1014" s="631"/>
      <c r="I1014" s="161"/>
      <c r="J1014" s="162"/>
      <c r="K1014" s="414"/>
      <c r="L1014" s="202"/>
      <c r="M1014" s="629" t="s">
        <v>41</v>
      </c>
      <c r="N1014" s="630"/>
      <c r="O1014" s="630"/>
      <c r="P1014" s="630"/>
      <c r="Q1014" s="630"/>
      <c r="R1014" s="631"/>
      <c r="S1014" s="161"/>
      <c r="T1014" s="162"/>
    </row>
    <row r="1015" spans="1:20" ht="16.5" customHeight="1" thickBot="1">
      <c r="A1015" s="233"/>
      <c r="B1015" s="405"/>
      <c r="C1015" s="632" t="s">
        <v>52</v>
      </c>
      <c r="D1015" s="712"/>
      <c r="E1015" s="712"/>
      <c r="F1015" s="712"/>
      <c r="G1015" s="712"/>
      <c r="H1015" s="712"/>
      <c r="I1015" s="712"/>
      <c r="J1015" s="634"/>
      <c r="K1015" s="415"/>
      <c r="L1015" s="202"/>
      <c r="M1015" s="632" t="s">
        <v>52</v>
      </c>
      <c r="N1015" s="633"/>
      <c r="O1015" s="633"/>
      <c r="P1015" s="633"/>
      <c r="Q1015" s="633"/>
      <c r="R1015" s="633"/>
      <c r="S1015" s="633"/>
      <c r="T1015" s="634"/>
    </row>
    <row r="1016" spans="1:20" ht="16.5" customHeight="1">
      <c r="A1016" s="233"/>
      <c r="B1016" s="405"/>
      <c r="C1016" s="464"/>
      <c r="D1016" s="464"/>
      <c r="E1016" s="464"/>
      <c r="F1016" s="464"/>
      <c r="G1016" s="464"/>
      <c r="H1016" s="464"/>
      <c r="I1016" s="464"/>
      <c r="J1016" s="469"/>
      <c r="K1016" s="417"/>
      <c r="L1016" s="202"/>
      <c r="M1016" s="312"/>
      <c r="N1016" s="312"/>
      <c r="O1016" s="312"/>
      <c r="P1016" s="312"/>
      <c r="Q1016" s="312"/>
      <c r="R1016" s="312"/>
      <c r="S1016" s="312"/>
      <c r="T1016" s="321"/>
    </row>
    <row r="1017" spans="1:20" ht="16.5" customHeight="1" thickBot="1">
      <c r="A1017" s="233"/>
      <c r="B1017" s="405"/>
      <c r="C1017" s="464"/>
      <c r="D1017" s="464"/>
      <c r="E1017" s="464"/>
      <c r="F1017" s="464"/>
      <c r="G1017" s="464"/>
      <c r="H1017" s="464"/>
      <c r="I1017" s="464"/>
      <c r="J1017" s="469"/>
      <c r="K1017" s="417"/>
      <c r="L1017" s="202"/>
      <c r="M1017" s="312"/>
      <c r="N1017" s="312"/>
      <c r="O1017" s="312"/>
      <c r="P1017" s="312"/>
      <c r="Q1017" s="312"/>
      <c r="R1017" s="312"/>
      <c r="S1017" s="312"/>
      <c r="T1017" s="321"/>
    </row>
    <row r="1018" spans="1:20" ht="55.5" customHeight="1" thickBot="1">
      <c r="A1018" s="233"/>
      <c r="B1018" s="410">
        <v>17</v>
      </c>
      <c r="C1018" s="647" t="s">
        <v>592</v>
      </c>
      <c r="D1018" s="712"/>
      <c r="E1018" s="712"/>
      <c r="F1018" s="712"/>
      <c r="G1018" s="712"/>
      <c r="H1018" s="712"/>
      <c r="I1018" s="712"/>
      <c r="J1018" s="712"/>
      <c r="K1018" s="713"/>
      <c r="L1018" s="202"/>
      <c r="M1018" s="647" t="s">
        <v>592</v>
      </c>
      <c r="N1018" s="633"/>
      <c r="O1018" s="633"/>
      <c r="P1018" s="633"/>
      <c r="Q1018" s="633"/>
      <c r="R1018" s="633"/>
      <c r="S1018" s="633"/>
      <c r="T1018" s="633"/>
    </row>
    <row r="1019" spans="1:20" ht="16.5" customHeight="1" thickBot="1">
      <c r="A1019" s="233"/>
      <c r="B1019" s="405"/>
      <c r="C1019" s="714" t="s">
        <v>10</v>
      </c>
      <c r="D1019" s="689"/>
      <c r="E1019" s="689"/>
      <c r="F1019" s="689"/>
      <c r="G1019" s="689"/>
      <c r="H1019" s="689"/>
      <c r="I1019" s="689"/>
      <c r="J1019" s="689"/>
      <c r="K1019" s="715"/>
      <c r="L1019" s="202"/>
      <c r="M1019" s="644" t="s">
        <v>10</v>
      </c>
      <c r="N1019" s="645"/>
      <c r="O1019" s="645"/>
      <c r="P1019" s="645"/>
      <c r="Q1019" s="645"/>
      <c r="R1019" s="645"/>
      <c r="S1019" s="645"/>
      <c r="T1019" s="646"/>
    </row>
    <row r="1020" spans="1:20" ht="18" customHeight="1">
      <c r="A1020" s="233"/>
      <c r="B1020" s="405"/>
      <c r="C1020" s="641" t="s">
        <v>11</v>
      </c>
      <c r="D1020" s="707" t="s">
        <v>12</v>
      </c>
      <c r="E1020" s="717" t="s">
        <v>13</v>
      </c>
      <c r="F1020" s="718"/>
      <c r="G1020" s="641" t="s">
        <v>14</v>
      </c>
      <c r="H1020" s="707" t="s">
        <v>15</v>
      </c>
      <c r="I1020" s="707" t="s">
        <v>16</v>
      </c>
      <c r="J1020" s="709" t="s">
        <v>17</v>
      </c>
      <c r="K1020" s="710" t="s">
        <v>18</v>
      </c>
      <c r="L1020" s="202"/>
      <c r="M1020" s="641" t="s">
        <v>11</v>
      </c>
      <c r="N1020" s="635" t="s">
        <v>12</v>
      </c>
      <c r="O1020" s="637" t="s">
        <v>13</v>
      </c>
      <c r="P1020" s="638"/>
      <c r="Q1020" s="641" t="s">
        <v>14</v>
      </c>
      <c r="R1020" s="635" t="s">
        <v>15</v>
      </c>
      <c r="S1020" s="635" t="s">
        <v>16</v>
      </c>
      <c r="T1020" s="643" t="s">
        <v>17</v>
      </c>
    </row>
    <row r="1021" spans="1:20" ht="16.5" customHeight="1">
      <c r="A1021" s="233"/>
      <c r="B1021" s="405"/>
      <c r="C1021" s="716"/>
      <c r="D1021" s="708"/>
      <c r="E1021" s="154" t="s">
        <v>19</v>
      </c>
      <c r="F1021" s="154" t="s">
        <v>20</v>
      </c>
      <c r="G1021" s="716"/>
      <c r="H1021" s="708"/>
      <c r="I1021" s="708"/>
      <c r="J1021" s="708"/>
      <c r="K1021" s="711"/>
      <c r="L1021" s="202"/>
      <c r="M1021" s="642"/>
      <c r="N1021" s="636"/>
      <c r="O1021" s="154" t="s">
        <v>19</v>
      </c>
      <c r="P1021" s="154" t="s">
        <v>20</v>
      </c>
      <c r="Q1021" s="642"/>
      <c r="R1021" s="636"/>
      <c r="S1021" s="636"/>
      <c r="T1021" s="636"/>
    </row>
    <row r="1022" spans="1:20" ht="16.5" customHeight="1">
      <c r="A1022" s="233"/>
      <c r="B1022" s="405"/>
      <c r="C1022" s="159">
        <v>1</v>
      </c>
      <c r="D1022" s="159">
        <v>1</v>
      </c>
      <c r="E1022" s="159" t="s">
        <v>21</v>
      </c>
      <c r="F1022" s="159"/>
      <c r="G1022" s="159" t="s">
        <v>54</v>
      </c>
      <c r="H1022" s="159"/>
      <c r="I1022" s="159"/>
      <c r="J1022" s="159"/>
      <c r="K1022" s="411"/>
      <c r="L1022" s="202"/>
      <c r="M1022" s="159">
        <v>1</v>
      </c>
      <c r="N1022" s="159" t="s">
        <v>55</v>
      </c>
      <c r="O1022" s="159" t="s">
        <v>21</v>
      </c>
      <c r="P1022" s="159"/>
      <c r="Q1022" s="159" t="s">
        <v>56</v>
      </c>
      <c r="R1022" s="159"/>
      <c r="S1022" s="159"/>
      <c r="T1022" s="159"/>
    </row>
    <row r="1023" spans="1:20" ht="16.5" customHeight="1">
      <c r="A1023" s="233"/>
      <c r="B1023" s="405"/>
      <c r="C1023" s="270">
        <v>2</v>
      </c>
      <c r="D1023" s="291">
        <v>1.1000000000000001</v>
      </c>
      <c r="E1023" s="291"/>
      <c r="F1023" s="291"/>
      <c r="G1023" s="184" t="s">
        <v>57</v>
      </c>
      <c r="H1023" s="291"/>
      <c r="I1023" s="291"/>
      <c r="J1023" s="291"/>
      <c r="K1023" s="452"/>
      <c r="L1023" s="202"/>
      <c r="M1023" s="207"/>
      <c r="N1023" s="159"/>
      <c r="O1023" s="159"/>
      <c r="P1023" s="159"/>
      <c r="Q1023" s="159"/>
      <c r="R1023" s="159"/>
      <c r="S1023" s="159"/>
      <c r="T1023" s="159"/>
    </row>
    <row r="1024" spans="1:20" ht="41.25" customHeight="1">
      <c r="A1024" s="233"/>
      <c r="B1024" s="405"/>
      <c r="C1024" s="412">
        <v>3</v>
      </c>
      <c r="D1024" s="163" t="s">
        <v>58</v>
      </c>
      <c r="E1024" s="163"/>
      <c r="F1024" s="163" t="s">
        <v>21</v>
      </c>
      <c r="G1024" s="155" t="s">
        <v>59</v>
      </c>
      <c r="H1024" s="163" t="s">
        <v>60</v>
      </c>
      <c r="I1024" s="163">
        <v>119.47</v>
      </c>
      <c r="J1024" s="206"/>
      <c r="K1024" s="413"/>
      <c r="L1024" s="202"/>
      <c r="M1024" s="178">
        <v>2</v>
      </c>
      <c r="N1024" s="163" t="s">
        <v>61</v>
      </c>
      <c r="O1024" s="163"/>
      <c r="P1024" s="163" t="s">
        <v>21</v>
      </c>
      <c r="Q1024" s="155" t="s">
        <v>59</v>
      </c>
      <c r="R1024" s="163" t="s">
        <v>60</v>
      </c>
      <c r="S1024" s="163">
        <v>119.47</v>
      </c>
      <c r="T1024" s="206">
        <v>2030</v>
      </c>
    </row>
    <row r="1025" spans="1:20" ht="16.5" customHeight="1">
      <c r="A1025" s="233"/>
      <c r="B1025" s="405"/>
      <c r="C1025" s="629" t="s">
        <v>41</v>
      </c>
      <c r="D1025" s="630"/>
      <c r="E1025" s="630"/>
      <c r="F1025" s="630"/>
      <c r="G1025" s="630"/>
      <c r="H1025" s="631"/>
      <c r="I1025" s="161"/>
      <c r="J1025" s="162"/>
      <c r="K1025" s="414"/>
      <c r="L1025" s="202"/>
      <c r="M1025" s="629" t="s">
        <v>41</v>
      </c>
      <c r="N1025" s="630"/>
      <c r="O1025" s="630"/>
      <c r="P1025" s="630"/>
      <c r="Q1025" s="630"/>
      <c r="R1025" s="631"/>
      <c r="S1025" s="161"/>
      <c r="T1025" s="162"/>
    </row>
    <row r="1026" spans="1:20" ht="16.5" customHeight="1">
      <c r="A1026" s="233"/>
      <c r="B1026" s="405"/>
      <c r="C1026" s="159">
        <v>4</v>
      </c>
      <c r="D1026" s="159">
        <v>2.1</v>
      </c>
      <c r="E1026" s="159" t="s">
        <v>21</v>
      </c>
      <c r="F1026" s="159"/>
      <c r="G1026" s="159" t="s">
        <v>65</v>
      </c>
      <c r="H1026" s="159"/>
      <c r="I1026" s="159"/>
      <c r="J1026" s="159"/>
      <c r="K1026" s="411"/>
      <c r="L1026" s="202"/>
      <c r="M1026" s="159">
        <v>3</v>
      </c>
      <c r="N1026" s="159">
        <v>4</v>
      </c>
      <c r="O1026" s="159" t="s">
        <v>21</v>
      </c>
      <c r="P1026" s="159"/>
      <c r="Q1026" s="159" t="s">
        <v>227</v>
      </c>
      <c r="R1026" s="159"/>
      <c r="S1026" s="159"/>
      <c r="T1026" s="159"/>
    </row>
    <row r="1027" spans="1:20" ht="16.5" customHeight="1">
      <c r="A1027" s="233"/>
      <c r="B1027" s="405"/>
      <c r="C1027" s="429">
        <v>5</v>
      </c>
      <c r="D1027" s="270" t="s">
        <v>336</v>
      </c>
      <c r="E1027" s="270"/>
      <c r="F1027" s="270"/>
      <c r="G1027" s="271" t="s">
        <v>337</v>
      </c>
      <c r="H1027" s="270"/>
      <c r="I1027" s="270"/>
      <c r="J1027" s="270"/>
      <c r="K1027" s="430"/>
      <c r="L1027" s="202"/>
      <c r="M1027" s="269">
        <v>4</v>
      </c>
      <c r="N1027" s="270"/>
      <c r="O1027" s="270"/>
      <c r="P1027" s="270"/>
      <c r="Q1027" s="271" t="s">
        <v>382</v>
      </c>
      <c r="R1027" s="270"/>
      <c r="S1027" s="270"/>
      <c r="T1027" s="270"/>
    </row>
    <row r="1028" spans="1:20" ht="16.5" customHeight="1">
      <c r="A1028" s="233"/>
      <c r="B1028" s="405"/>
      <c r="C1028" s="431">
        <v>6</v>
      </c>
      <c r="D1028" s="412" t="s">
        <v>338</v>
      </c>
      <c r="E1028" s="412"/>
      <c r="F1028" s="412" t="s">
        <v>21</v>
      </c>
      <c r="G1028" s="155" t="s">
        <v>339</v>
      </c>
      <c r="H1028" s="412" t="s">
        <v>73</v>
      </c>
      <c r="I1028" s="438">
        <v>466.78999999999996</v>
      </c>
      <c r="J1028" s="440"/>
      <c r="K1028" s="435"/>
      <c r="L1028" s="202"/>
      <c r="M1028" s="275">
        <v>5</v>
      </c>
      <c r="N1028" s="178">
        <v>4.0999999999999996</v>
      </c>
      <c r="O1028" s="178"/>
      <c r="P1028" s="178" t="s">
        <v>21</v>
      </c>
      <c r="Q1028" s="155" t="s">
        <v>464</v>
      </c>
      <c r="R1028" s="178" t="s">
        <v>73</v>
      </c>
      <c r="S1028" s="177">
        <v>310.56</v>
      </c>
      <c r="T1028" s="180">
        <v>19283</v>
      </c>
    </row>
    <row r="1029" spans="1:20" ht="16.5" customHeight="1">
      <c r="A1029" s="233"/>
      <c r="B1029" s="405"/>
      <c r="C1029" s="639" t="s">
        <v>41</v>
      </c>
      <c r="D1029" s="719"/>
      <c r="E1029" s="719"/>
      <c r="F1029" s="719"/>
      <c r="G1029" s="719"/>
      <c r="H1029" s="408"/>
      <c r="I1029" s="175"/>
      <c r="J1029" s="439"/>
      <c r="K1029" s="437"/>
      <c r="L1029" s="202"/>
      <c r="M1029" s="639" t="s">
        <v>41</v>
      </c>
      <c r="N1029" s="640"/>
      <c r="O1029" s="640"/>
      <c r="P1029" s="640"/>
      <c r="Q1029" s="640"/>
      <c r="R1029" s="153"/>
      <c r="S1029" s="175"/>
      <c r="T1029" s="179"/>
    </row>
    <row r="1030" spans="1:20" ht="16.5" customHeight="1">
      <c r="A1030" s="233"/>
      <c r="B1030" s="405"/>
      <c r="C1030" s="159">
        <v>7</v>
      </c>
      <c r="D1030" s="159">
        <v>2.2000000000000002</v>
      </c>
      <c r="E1030" s="159" t="s">
        <v>21</v>
      </c>
      <c r="F1030" s="159"/>
      <c r="G1030" s="159" t="s">
        <v>22</v>
      </c>
      <c r="H1030" s="159"/>
      <c r="I1030" s="159"/>
      <c r="J1030" s="159"/>
      <c r="K1030" s="411"/>
      <c r="L1030" s="202"/>
      <c r="M1030" s="159">
        <v>8</v>
      </c>
      <c r="N1030" s="159">
        <v>2.2000000000000002</v>
      </c>
      <c r="O1030" s="159" t="s">
        <v>21</v>
      </c>
      <c r="P1030" s="159"/>
      <c r="Q1030" s="159" t="s">
        <v>22</v>
      </c>
      <c r="R1030" s="159"/>
      <c r="S1030" s="159"/>
      <c r="T1030" s="159"/>
    </row>
    <row r="1031" spans="1:20" ht="48" customHeight="1">
      <c r="A1031" s="233"/>
      <c r="B1031" s="405"/>
      <c r="C1031" s="163">
        <v>8</v>
      </c>
      <c r="D1031" s="163" t="s">
        <v>83</v>
      </c>
      <c r="E1031" s="163"/>
      <c r="F1031" s="163" t="s">
        <v>21</v>
      </c>
      <c r="G1031" s="155" t="s">
        <v>84</v>
      </c>
      <c r="H1031" s="163" t="s">
        <v>85</v>
      </c>
      <c r="I1031" s="163">
        <v>70.94</v>
      </c>
      <c r="J1031" s="206"/>
      <c r="K1031" s="413"/>
      <c r="L1031" s="202"/>
      <c r="M1031" s="163">
        <v>9</v>
      </c>
      <c r="N1031" s="163" t="s">
        <v>86</v>
      </c>
      <c r="O1031" s="163"/>
      <c r="P1031" s="163" t="s">
        <v>21</v>
      </c>
      <c r="Q1031" s="155" t="s">
        <v>84</v>
      </c>
      <c r="R1031" s="163" t="s">
        <v>88</v>
      </c>
      <c r="S1031" s="163">
        <v>70.94</v>
      </c>
      <c r="T1031" s="163">
        <v>20619</v>
      </c>
    </row>
    <row r="1032" spans="1:20" ht="48" customHeight="1">
      <c r="A1032" s="233"/>
      <c r="B1032" s="405"/>
      <c r="C1032" s="163">
        <v>9</v>
      </c>
      <c r="D1032" s="163" t="s">
        <v>289</v>
      </c>
      <c r="E1032" s="163"/>
      <c r="F1032" s="163" t="s">
        <v>21</v>
      </c>
      <c r="G1032" s="155" t="s">
        <v>290</v>
      </c>
      <c r="H1032" s="163" t="s">
        <v>85</v>
      </c>
      <c r="I1032" s="163">
        <v>270.22000000000003</v>
      </c>
      <c r="J1032" s="206"/>
      <c r="K1032" s="413"/>
      <c r="L1032" s="202"/>
      <c r="M1032" s="163"/>
      <c r="N1032" s="163"/>
      <c r="O1032" s="163"/>
      <c r="P1032" s="163"/>
      <c r="Q1032" s="155"/>
      <c r="R1032" s="163"/>
      <c r="S1032" s="163"/>
      <c r="T1032" s="163"/>
    </row>
    <row r="1033" spans="1:20" ht="38.25" customHeight="1">
      <c r="A1033" s="233"/>
      <c r="B1033" s="405"/>
      <c r="C1033" s="163">
        <v>10</v>
      </c>
      <c r="D1033" s="163" t="s">
        <v>470</v>
      </c>
      <c r="E1033" s="163"/>
      <c r="F1033" s="163" t="s">
        <v>21</v>
      </c>
      <c r="G1033" s="155" t="s">
        <v>471</v>
      </c>
      <c r="H1033" s="163" t="s">
        <v>85</v>
      </c>
      <c r="I1033" s="163">
        <v>11.57</v>
      </c>
      <c r="J1033" s="206"/>
      <c r="K1033" s="413"/>
      <c r="L1033" s="202"/>
      <c r="M1033" s="163"/>
      <c r="N1033" s="163"/>
      <c r="O1033" s="163"/>
      <c r="P1033" s="163"/>
      <c r="Q1033" s="155"/>
      <c r="R1033" s="163"/>
      <c r="S1033" s="163"/>
      <c r="T1033" s="163"/>
    </row>
    <row r="1034" spans="1:20" ht="38.25" customHeight="1">
      <c r="A1034" s="233"/>
      <c r="B1034" s="405"/>
      <c r="C1034" s="163">
        <v>11</v>
      </c>
      <c r="D1034" s="163" t="s">
        <v>472</v>
      </c>
      <c r="E1034" s="163"/>
      <c r="F1034" s="163" t="s">
        <v>21</v>
      </c>
      <c r="G1034" s="155" t="s">
        <v>473</v>
      </c>
      <c r="H1034" s="163" t="s">
        <v>85</v>
      </c>
      <c r="I1034" s="163">
        <v>52.73</v>
      </c>
      <c r="J1034" s="206"/>
      <c r="K1034" s="413"/>
      <c r="L1034" s="202"/>
      <c r="M1034" s="163">
        <v>10</v>
      </c>
      <c r="N1034" s="163">
        <v>1.1100000000000001</v>
      </c>
      <c r="O1034" s="163"/>
      <c r="P1034" s="163" t="s">
        <v>21</v>
      </c>
      <c r="Q1034" s="155" t="s">
        <v>232</v>
      </c>
      <c r="R1034" s="163" t="s">
        <v>88</v>
      </c>
      <c r="S1034" s="163">
        <v>270.22000000000003</v>
      </c>
      <c r="T1034" s="163">
        <v>54922</v>
      </c>
    </row>
    <row r="1035" spans="1:20" ht="28.5" customHeight="1">
      <c r="A1035" s="233"/>
      <c r="B1035" s="405"/>
      <c r="C1035" s="163">
        <v>12</v>
      </c>
      <c r="D1035" s="163" t="s">
        <v>341</v>
      </c>
      <c r="E1035" s="163"/>
      <c r="F1035" s="163" t="s">
        <v>21</v>
      </c>
      <c r="G1035" s="155" t="s">
        <v>342</v>
      </c>
      <c r="H1035" s="163" t="s">
        <v>85</v>
      </c>
      <c r="I1035" s="163">
        <v>58.06</v>
      </c>
      <c r="J1035" s="206"/>
      <c r="K1035" s="413"/>
      <c r="L1035" s="202"/>
      <c r="M1035" s="163">
        <v>11</v>
      </c>
      <c r="N1035" s="163" t="s">
        <v>343</v>
      </c>
      <c r="O1035" s="163"/>
      <c r="P1035" s="163" t="s">
        <v>21</v>
      </c>
      <c r="Q1035" s="155" t="s">
        <v>344</v>
      </c>
      <c r="R1035" s="163" t="s">
        <v>73</v>
      </c>
      <c r="S1035" s="163">
        <v>58.06</v>
      </c>
      <c r="T1035" s="163">
        <v>64533</v>
      </c>
    </row>
    <row r="1036" spans="1:20" ht="16.5" customHeight="1">
      <c r="A1036" s="233"/>
      <c r="B1036" s="405"/>
      <c r="C1036" s="629" t="s">
        <v>41</v>
      </c>
      <c r="D1036" s="630"/>
      <c r="E1036" s="630"/>
      <c r="F1036" s="630"/>
      <c r="G1036" s="630"/>
      <c r="H1036" s="631"/>
      <c r="I1036" s="282"/>
      <c r="J1036" s="282"/>
      <c r="K1036" s="414"/>
      <c r="L1036" s="202"/>
      <c r="M1036" s="629" t="s">
        <v>41</v>
      </c>
      <c r="N1036" s="630"/>
      <c r="O1036" s="630"/>
      <c r="P1036" s="630"/>
      <c r="Q1036" s="630"/>
      <c r="R1036" s="631"/>
      <c r="S1036" s="282"/>
      <c r="T1036" s="282"/>
    </row>
    <row r="1037" spans="1:20" ht="60" customHeight="1">
      <c r="A1037" s="233"/>
      <c r="B1037" s="405"/>
      <c r="C1037" s="159">
        <v>13</v>
      </c>
      <c r="D1037" s="159">
        <v>2.2999999999999998</v>
      </c>
      <c r="E1037" s="159" t="s">
        <v>21</v>
      </c>
      <c r="F1037" s="159"/>
      <c r="G1037" s="159" t="s">
        <v>89</v>
      </c>
      <c r="H1037" s="159"/>
      <c r="I1037" s="159"/>
      <c r="J1037" s="159"/>
      <c r="K1037" s="411"/>
      <c r="L1037" s="202"/>
      <c r="M1037" s="159">
        <v>12</v>
      </c>
      <c r="N1037" s="159">
        <v>2.2999999999999998</v>
      </c>
      <c r="O1037" s="159" t="s">
        <v>21</v>
      </c>
      <c r="P1037" s="159"/>
      <c r="Q1037" s="159" t="s">
        <v>89</v>
      </c>
      <c r="R1037" s="159"/>
      <c r="S1037" s="159"/>
      <c r="T1037" s="159"/>
    </row>
    <row r="1038" spans="1:20" ht="27.75" customHeight="1">
      <c r="A1038" s="233"/>
      <c r="B1038" s="405"/>
      <c r="C1038" s="163">
        <v>14</v>
      </c>
      <c r="D1038" s="183" t="s">
        <v>90</v>
      </c>
      <c r="E1038" s="163"/>
      <c r="F1038" s="163" t="s">
        <v>21</v>
      </c>
      <c r="G1038" s="155" t="s">
        <v>91</v>
      </c>
      <c r="H1038" s="163" t="s">
        <v>73</v>
      </c>
      <c r="I1038" s="164">
        <v>400.93</v>
      </c>
      <c r="J1038" s="167"/>
      <c r="K1038" s="420"/>
      <c r="L1038" s="202"/>
      <c r="M1038" s="163">
        <v>13</v>
      </c>
      <c r="N1038" s="183">
        <v>1.4</v>
      </c>
      <c r="O1038" s="163"/>
      <c r="P1038" s="163" t="s">
        <v>21</v>
      </c>
      <c r="Q1038" s="155" t="s">
        <v>92</v>
      </c>
      <c r="R1038" s="163" t="s">
        <v>73</v>
      </c>
      <c r="S1038" s="164">
        <v>400.93</v>
      </c>
      <c r="T1038" s="167">
        <v>5350</v>
      </c>
    </row>
    <row r="1039" spans="1:20" ht="27" customHeight="1">
      <c r="A1039" s="233"/>
      <c r="B1039" s="405"/>
      <c r="C1039" s="163">
        <v>15</v>
      </c>
      <c r="D1039" s="183" t="s">
        <v>93</v>
      </c>
      <c r="E1039" s="163"/>
      <c r="F1039" s="163" t="s">
        <v>21</v>
      </c>
      <c r="G1039" s="155" t="s">
        <v>94</v>
      </c>
      <c r="H1039" s="163" t="s">
        <v>95</v>
      </c>
      <c r="I1039" s="164">
        <v>8018.6</v>
      </c>
      <c r="J1039" s="167"/>
      <c r="K1039" s="420"/>
      <c r="L1039" s="202"/>
      <c r="M1039" s="163">
        <v>14</v>
      </c>
      <c r="N1039" s="183">
        <v>1.2</v>
      </c>
      <c r="O1039" s="163"/>
      <c r="P1039" s="163" t="s">
        <v>21</v>
      </c>
      <c r="Q1039" s="155" t="s">
        <v>96</v>
      </c>
      <c r="R1039" s="163" t="s">
        <v>97</v>
      </c>
      <c r="S1039" s="164">
        <v>8018.6</v>
      </c>
      <c r="T1039" s="167">
        <v>1392</v>
      </c>
    </row>
    <row r="1040" spans="1:20" ht="33.75" customHeight="1">
      <c r="A1040" s="233"/>
      <c r="B1040" s="405"/>
      <c r="C1040" s="163">
        <v>16</v>
      </c>
      <c r="D1040" s="183" t="s">
        <v>98</v>
      </c>
      <c r="E1040" s="163"/>
      <c r="F1040" s="163" t="s">
        <v>21</v>
      </c>
      <c r="G1040" s="155" t="s">
        <v>99</v>
      </c>
      <c r="H1040" s="163" t="s">
        <v>73</v>
      </c>
      <c r="I1040" s="164">
        <v>400.93</v>
      </c>
      <c r="J1040" s="167"/>
      <c r="K1040" s="420"/>
      <c r="L1040" s="202"/>
      <c r="M1040" s="163">
        <v>15</v>
      </c>
      <c r="N1040" s="183">
        <v>1.5</v>
      </c>
      <c r="O1040" s="163"/>
      <c r="P1040" s="163" t="s">
        <v>21</v>
      </c>
      <c r="Q1040" s="155" t="s">
        <v>100</v>
      </c>
      <c r="R1040" s="163" t="s">
        <v>73</v>
      </c>
      <c r="S1040" s="164">
        <v>400.93</v>
      </c>
      <c r="T1040" s="167">
        <v>3571</v>
      </c>
    </row>
    <row r="1041" spans="1:20" ht="16.5" customHeight="1">
      <c r="A1041" s="233"/>
      <c r="B1041" s="405"/>
      <c r="C1041" s="629" t="s">
        <v>41</v>
      </c>
      <c r="D1041" s="630"/>
      <c r="E1041" s="630"/>
      <c r="F1041" s="630"/>
      <c r="G1041" s="630"/>
      <c r="H1041" s="631"/>
      <c r="I1041" s="163"/>
      <c r="J1041" s="163"/>
      <c r="K1041" s="414"/>
      <c r="L1041" s="202"/>
      <c r="M1041" s="629" t="s">
        <v>41</v>
      </c>
      <c r="N1041" s="630"/>
      <c r="O1041" s="630"/>
      <c r="P1041" s="630"/>
      <c r="Q1041" s="630"/>
      <c r="R1041" s="631"/>
      <c r="S1041" s="163"/>
      <c r="T1041" s="163"/>
    </row>
    <row r="1042" spans="1:20" ht="16.5" customHeight="1">
      <c r="A1042" s="233"/>
      <c r="B1042" s="405"/>
      <c r="C1042" s="418">
        <v>17</v>
      </c>
      <c r="D1042" s="207">
        <v>2.4</v>
      </c>
      <c r="E1042" s="207" t="s">
        <v>21</v>
      </c>
      <c r="F1042" s="207"/>
      <c r="G1042" s="207" t="s">
        <v>347</v>
      </c>
      <c r="H1042" s="207"/>
      <c r="I1042" s="207"/>
      <c r="J1042" s="207"/>
      <c r="K1042" s="419"/>
      <c r="L1042" s="202"/>
      <c r="M1042" s="259">
        <v>16</v>
      </c>
      <c r="N1042" s="207">
        <v>2.6</v>
      </c>
      <c r="O1042" s="207" t="s">
        <v>21</v>
      </c>
      <c r="P1042" s="207"/>
      <c r="Q1042" s="207" t="s">
        <v>101</v>
      </c>
      <c r="R1042" s="207"/>
      <c r="S1042" s="207"/>
      <c r="T1042" s="207"/>
    </row>
    <row r="1043" spans="1:20" ht="26.25" customHeight="1">
      <c r="A1043" s="233"/>
      <c r="B1043" s="405"/>
      <c r="C1043" s="431">
        <v>18</v>
      </c>
      <c r="D1043" s="183" t="s">
        <v>593</v>
      </c>
      <c r="E1043" s="412"/>
      <c r="F1043" s="412" t="s">
        <v>21</v>
      </c>
      <c r="G1043" s="432" t="s">
        <v>594</v>
      </c>
      <c r="H1043" s="412" t="s">
        <v>25</v>
      </c>
      <c r="I1043" s="438">
        <v>15</v>
      </c>
      <c r="J1043" s="440"/>
      <c r="K1043" s="435"/>
      <c r="L1043" s="202"/>
      <c r="M1043" s="275">
        <v>17</v>
      </c>
      <c r="N1043" s="183" t="s">
        <v>102</v>
      </c>
      <c r="O1043" s="178"/>
      <c r="P1043" s="178" t="s">
        <v>21</v>
      </c>
      <c r="Q1043" s="176" t="s">
        <v>103</v>
      </c>
      <c r="R1043" s="178" t="s">
        <v>25</v>
      </c>
      <c r="S1043" s="177">
        <v>332.33</v>
      </c>
      <c r="T1043" s="180">
        <v>55381</v>
      </c>
    </row>
    <row r="1044" spans="1:20" ht="16.5" customHeight="1">
      <c r="A1044" s="233"/>
      <c r="B1044" s="405"/>
      <c r="C1044" s="629" t="s">
        <v>41</v>
      </c>
      <c r="D1044" s="630"/>
      <c r="E1044" s="630"/>
      <c r="F1044" s="630"/>
      <c r="G1044" s="630"/>
      <c r="H1044" s="631"/>
      <c r="I1044" s="163"/>
      <c r="J1044" s="163"/>
      <c r="K1044" s="414"/>
      <c r="L1044" s="202"/>
      <c r="M1044" s="629" t="s">
        <v>41</v>
      </c>
      <c r="N1044" s="630"/>
      <c r="O1044" s="630"/>
      <c r="P1044" s="630"/>
      <c r="Q1044" s="630"/>
      <c r="R1044" s="631"/>
      <c r="S1044" s="163"/>
      <c r="T1044" s="163"/>
    </row>
    <row r="1045" spans="1:20" ht="16.5" customHeight="1">
      <c r="A1045" s="233"/>
      <c r="B1045" s="405"/>
      <c r="C1045" s="418">
        <v>19</v>
      </c>
      <c r="D1045" s="207">
        <v>2.5</v>
      </c>
      <c r="E1045" s="207" t="s">
        <v>21</v>
      </c>
      <c r="F1045" s="207"/>
      <c r="G1045" s="207" t="s">
        <v>291</v>
      </c>
      <c r="H1045" s="207"/>
      <c r="I1045" s="207"/>
      <c r="J1045" s="207"/>
      <c r="K1045" s="419"/>
      <c r="L1045" s="202"/>
      <c r="M1045" s="259">
        <v>18</v>
      </c>
      <c r="N1045" s="207">
        <v>5</v>
      </c>
      <c r="O1045" s="207" t="s">
        <v>21</v>
      </c>
      <c r="P1045" s="207"/>
      <c r="Q1045" s="207" t="s">
        <v>107</v>
      </c>
      <c r="R1045" s="207"/>
      <c r="S1045" s="207"/>
      <c r="T1045" s="207"/>
    </row>
    <row r="1046" spans="1:20" ht="39" customHeight="1">
      <c r="A1046" s="233"/>
      <c r="B1046" s="405"/>
      <c r="C1046" s="163">
        <v>20</v>
      </c>
      <c r="D1046" s="183" t="s">
        <v>292</v>
      </c>
      <c r="E1046" s="163"/>
      <c r="F1046" s="163" t="s">
        <v>21</v>
      </c>
      <c r="G1046" s="155" t="s">
        <v>293</v>
      </c>
      <c r="H1046" s="163" t="s">
        <v>73</v>
      </c>
      <c r="I1046" s="164">
        <v>28.6</v>
      </c>
      <c r="J1046" s="167"/>
      <c r="K1046" s="420"/>
      <c r="L1046" s="202"/>
      <c r="M1046" s="163">
        <v>19</v>
      </c>
      <c r="N1046" s="183" t="s">
        <v>595</v>
      </c>
      <c r="O1046" s="163"/>
      <c r="P1046" s="163" t="s">
        <v>21</v>
      </c>
      <c r="Q1046" s="155" t="s">
        <v>596</v>
      </c>
      <c r="R1046" s="163" t="s">
        <v>60</v>
      </c>
      <c r="S1046" s="164">
        <v>5</v>
      </c>
      <c r="T1046" s="167">
        <v>45135</v>
      </c>
    </row>
    <row r="1047" spans="1:20" ht="30" customHeight="1">
      <c r="A1047" s="233"/>
      <c r="B1047" s="405"/>
      <c r="C1047" s="163">
        <v>21</v>
      </c>
      <c r="D1047" s="183" t="s">
        <v>390</v>
      </c>
      <c r="E1047" s="163"/>
      <c r="F1047" s="163" t="s">
        <v>21</v>
      </c>
      <c r="G1047" s="155" t="s">
        <v>391</v>
      </c>
      <c r="H1047" s="163" t="s">
        <v>73</v>
      </c>
      <c r="I1047" s="164">
        <v>57.85</v>
      </c>
      <c r="J1047" s="167"/>
      <c r="K1047" s="420"/>
      <c r="L1047" s="202"/>
      <c r="M1047" s="220"/>
      <c r="N1047" s="285"/>
      <c r="O1047" s="182"/>
      <c r="P1047" s="182"/>
      <c r="Q1047" s="160"/>
      <c r="R1047" s="253"/>
      <c r="S1047" s="164"/>
      <c r="T1047" s="167"/>
    </row>
    <row r="1048" spans="1:20" ht="16.5" customHeight="1">
      <c r="A1048" s="233"/>
      <c r="B1048" s="405"/>
      <c r="C1048" s="629" t="s">
        <v>41</v>
      </c>
      <c r="D1048" s="630"/>
      <c r="E1048" s="630"/>
      <c r="F1048" s="630"/>
      <c r="G1048" s="630"/>
      <c r="H1048" s="631"/>
      <c r="I1048" s="163"/>
      <c r="J1048" s="163"/>
      <c r="K1048" s="414"/>
      <c r="L1048" s="202"/>
      <c r="M1048" s="629" t="s">
        <v>41</v>
      </c>
      <c r="N1048" s="630"/>
      <c r="O1048" s="630"/>
      <c r="P1048" s="630"/>
      <c r="Q1048" s="630"/>
      <c r="R1048" s="631"/>
      <c r="S1048" s="163"/>
      <c r="T1048" s="163"/>
    </row>
    <row r="1049" spans="1:20" ht="16.5" customHeight="1">
      <c r="A1049" s="233"/>
      <c r="B1049" s="405"/>
      <c r="C1049" s="418">
        <v>22</v>
      </c>
      <c r="D1049" s="207">
        <v>2.6</v>
      </c>
      <c r="E1049" s="207" t="s">
        <v>21</v>
      </c>
      <c r="F1049" s="207"/>
      <c r="G1049" s="207" t="s">
        <v>101</v>
      </c>
      <c r="H1049" s="207"/>
      <c r="I1049" s="207"/>
      <c r="J1049" s="207"/>
      <c r="K1049" s="419"/>
      <c r="L1049" s="202"/>
      <c r="M1049" s="259">
        <v>20</v>
      </c>
      <c r="N1049" s="207">
        <v>6</v>
      </c>
      <c r="O1049" s="207" t="s">
        <v>21</v>
      </c>
      <c r="P1049" s="207"/>
      <c r="Q1049" s="207" t="s">
        <v>393</v>
      </c>
      <c r="R1049" s="207"/>
      <c r="S1049" s="207"/>
      <c r="T1049" s="207"/>
    </row>
    <row r="1050" spans="1:20" ht="25.5" customHeight="1">
      <c r="A1050" s="233"/>
      <c r="B1050" s="405"/>
      <c r="C1050" s="163">
        <v>23</v>
      </c>
      <c r="D1050" s="183" t="s">
        <v>102</v>
      </c>
      <c r="E1050" s="163"/>
      <c r="F1050" s="163" t="s">
        <v>21</v>
      </c>
      <c r="G1050" s="155" t="s">
        <v>103</v>
      </c>
      <c r="H1050" s="163" t="s">
        <v>25</v>
      </c>
      <c r="I1050" s="164">
        <v>332.33</v>
      </c>
      <c r="J1050" s="167"/>
      <c r="K1050" s="420"/>
      <c r="L1050" s="202"/>
      <c r="M1050" s="220">
        <v>21</v>
      </c>
      <c r="N1050" s="183">
        <v>6.1</v>
      </c>
      <c r="O1050" s="163"/>
      <c r="P1050" s="163" t="s">
        <v>21</v>
      </c>
      <c r="Q1050" s="155" t="s">
        <v>494</v>
      </c>
      <c r="R1050" s="163" t="s">
        <v>88</v>
      </c>
      <c r="S1050" s="164">
        <v>11.57</v>
      </c>
      <c r="T1050" s="167">
        <v>113899</v>
      </c>
    </row>
    <row r="1051" spans="1:20" ht="21.75" customHeight="1">
      <c r="A1051" s="233"/>
      <c r="B1051" s="405"/>
      <c r="C1051" s="629" t="s">
        <v>41</v>
      </c>
      <c r="D1051" s="630"/>
      <c r="E1051" s="630"/>
      <c r="F1051" s="630"/>
      <c r="G1051" s="630"/>
      <c r="H1051" s="631"/>
      <c r="I1051" s="163"/>
      <c r="J1051" s="163"/>
      <c r="K1051" s="414"/>
      <c r="L1051" s="202"/>
      <c r="M1051" s="220">
        <v>23</v>
      </c>
      <c r="N1051" s="183">
        <v>6.3</v>
      </c>
      <c r="O1051" s="163"/>
      <c r="P1051" s="163" t="s">
        <v>21</v>
      </c>
      <c r="Q1051" s="155" t="s">
        <v>597</v>
      </c>
      <c r="R1051" s="163" t="s">
        <v>88</v>
      </c>
      <c r="S1051" s="164">
        <v>41.16</v>
      </c>
      <c r="T1051" s="167">
        <v>19545</v>
      </c>
    </row>
    <row r="1052" spans="1:20" ht="27" customHeight="1">
      <c r="A1052" s="233"/>
      <c r="B1052" s="405"/>
      <c r="C1052" s="418">
        <v>24</v>
      </c>
      <c r="D1052" s="207" t="s">
        <v>105</v>
      </c>
      <c r="E1052" s="207" t="s">
        <v>21</v>
      </c>
      <c r="F1052" s="207"/>
      <c r="G1052" s="207" t="s">
        <v>106</v>
      </c>
      <c r="H1052" s="207"/>
      <c r="I1052" s="207"/>
      <c r="J1052" s="207"/>
      <c r="K1052" s="419"/>
      <c r="L1052" s="202"/>
      <c r="M1052" s="220">
        <v>24</v>
      </c>
      <c r="N1052" s="183" t="s">
        <v>315</v>
      </c>
      <c r="O1052" s="163"/>
      <c r="P1052" s="163" t="s">
        <v>21</v>
      </c>
      <c r="Q1052" s="155" t="s">
        <v>316</v>
      </c>
      <c r="R1052" s="163" t="s">
        <v>25</v>
      </c>
      <c r="S1052" s="164">
        <v>28.6</v>
      </c>
      <c r="T1052" s="167">
        <v>220663</v>
      </c>
    </row>
    <row r="1053" spans="1:20" ht="37.5" customHeight="1">
      <c r="A1053" s="233"/>
      <c r="B1053" s="405"/>
      <c r="C1053" s="163">
        <v>25</v>
      </c>
      <c r="D1053" s="183" t="s">
        <v>598</v>
      </c>
      <c r="E1053" s="163"/>
      <c r="F1053" s="163" t="s">
        <v>21</v>
      </c>
      <c r="G1053" s="155" t="s">
        <v>596</v>
      </c>
      <c r="H1053" s="163" t="s">
        <v>73</v>
      </c>
      <c r="I1053" s="164">
        <v>5</v>
      </c>
      <c r="J1053" s="167"/>
      <c r="K1053" s="420"/>
      <c r="L1053" s="202"/>
      <c r="M1053" s="220">
        <v>25</v>
      </c>
      <c r="N1053" s="183">
        <v>6.8</v>
      </c>
      <c r="O1053" s="163"/>
      <c r="P1053" s="163" t="s">
        <v>21</v>
      </c>
      <c r="Q1053" s="155" t="s">
        <v>394</v>
      </c>
      <c r="R1053" s="163" t="s">
        <v>25</v>
      </c>
      <c r="S1053" s="164">
        <v>57.85</v>
      </c>
      <c r="T1053" s="167">
        <v>114289</v>
      </c>
    </row>
    <row r="1054" spans="1:20" ht="18.75" customHeight="1">
      <c r="A1054" s="233"/>
      <c r="B1054" s="405"/>
      <c r="C1054" s="629" t="s">
        <v>41</v>
      </c>
      <c r="D1054" s="630"/>
      <c r="E1054" s="630"/>
      <c r="F1054" s="630"/>
      <c r="G1054" s="630"/>
      <c r="H1054" s="631"/>
      <c r="I1054" s="163"/>
      <c r="J1054" s="163"/>
      <c r="K1054" s="414"/>
      <c r="L1054" s="202"/>
      <c r="M1054" s="163">
        <v>27</v>
      </c>
      <c r="N1054" s="183" t="s">
        <v>390</v>
      </c>
      <c r="O1054" s="163"/>
      <c r="P1054" s="163" t="s">
        <v>21</v>
      </c>
      <c r="Q1054" s="155" t="s">
        <v>391</v>
      </c>
      <c r="R1054" s="163" t="s">
        <v>73</v>
      </c>
      <c r="S1054" s="164">
        <v>57.85</v>
      </c>
      <c r="T1054" s="167">
        <v>55511</v>
      </c>
    </row>
    <row r="1055" spans="1:20" ht="16.5" customHeight="1">
      <c r="A1055" s="233"/>
      <c r="B1055" s="405"/>
      <c r="C1055" s="418">
        <v>26</v>
      </c>
      <c r="D1055" s="207">
        <v>4.17</v>
      </c>
      <c r="E1055" s="207" t="s">
        <v>21</v>
      </c>
      <c r="F1055" s="207"/>
      <c r="G1055" s="207" t="s">
        <v>418</v>
      </c>
      <c r="H1055" s="207"/>
      <c r="I1055" s="207"/>
      <c r="J1055" s="207"/>
      <c r="K1055" s="419"/>
      <c r="L1055" s="202"/>
      <c r="M1055" s="259">
        <v>28</v>
      </c>
      <c r="N1055" s="207">
        <v>7</v>
      </c>
      <c r="O1055" s="207" t="s">
        <v>21</v>
      </c>
      <c r="P1055" s="207"/>
      <c r="Q1055" s="207" t="s">
        <v>599</v>
      </c>
      <c r="R1055" s="207"/>
      <c r="S1055" s="207"/>
      <c r="T1055" s="207"/>
    </row>
    <row r="1056" spans="1:20" ht="30.75" customHeight="1">
      <c r="A1056" s="233"/>
      <c r="B1056" s="405"/>
      <c r="C1056" s="220">
        <v>27</v>
      </c>
      <c r="D1056" s="183" t="s">
        <v>546</v>
      </c>
      <c r="E1056" s="163"/>
      <c r="F1056" s="163" t="s">
        <v>21</v>
      </c>
      <c r="G1056" s="155" t="s">
        <v>545</v>
      </c>
      <c r="H1056" s="163" t="s">
        <v>60</v>
      </c>
      <c r="I1056" s="164">
        <v>119.47</v>
      </c>
      <c r="J1056" s="167"/>
      <c r="K1056" s="420"/>
      <c r="L1056" s="202"/>
      <c r="M1056" s="220">
        <v>29</v>
      </c>
      <c r="N1056" s="183">
        <v>7.1</v>
      </c>
      <c r="O1056" s="163"/>
      <c r="P1056" s="163" t="s">
        <v>21</v>
      </c>
      <c r="Q1056" s="155" t="s">
        <v>600</v>
      </c>
      <c r="R1056" s="163" t="s">
        <v>25</v>
      </c>
      <c r="S1056" s="164">
        <v>10</v>
      </c>
      <c r="T1056" s="167">
        <v>73385</v>
      </c>
    </row>
    <row r="1057" spans="1:20" ht="16.5" customHeight="1">
      <c r="A1057" s="233"/>
      <c r="B1057" s="405"/>
      <c r="C1057" s="629" t="s">
        <v>41</v>
      </c>
      <c r="D1057" s="630"/>
      <c r="E1057" s="630"/>
      <c r="F1057" s="630"/>
      <c r="G1057" s="630"/>
      <c r="H1057" s="631"/>
      <c r="I1057" s="163"/>
      <c r="J1057" s="163"/>
      <c r="K1057" s="414"/>
      <c r="L1057" s="202"/>
      <c r="M1057" s="629" t="s">
        <v>41</v>
      </c>
      <c r="N1057" s="630"/>
      <c r="O1057" s="630"/>
      <c r="P1057" s="630"/>
      <c r="Q1057" s="630"/>
      <c r="R1057" s="631"/>
      <c r="S1057" s="163"/>
      <c r="T1057" s="163"/>
    </row>
    <row r="1058" spans="1:20" ht="16.5" customHeight="1">
      <c r="A1058" s="233"/>
      <c r="B1058" s="405"/>
      <c r="C1058" s="418">
        <v>28</v>
      </c>
      <c r="D1058" s="207" t="s">
        <v>410</v>
      </c>
      <c r="E1058" s="207" t="s">
        <v>21</v>
      </c>
      <c r="F1058" s="207"/>
      <c r="G1058" s="207" t="s">
        <v>411</v>
      </c>
      <c r="H1058" s="207"/>
      <c r="I1058" s="207"/>
      <c r="J1058" s="207"/>
      <c r="K1058" s="419"/>
      <c r="L1058" s="202"/>
      <c r="M1058" s="259">
        <v>30</v>
      </c>
      <c r="N1058" s="207">
        <v>20</v>
      </c>
      <c r="O1058" s="207" t="s">
        <v>21</v>
      </c>
      <c r="P1058" s="207"/>
      <c r="Q1058" s="207" t="s">
        <v>29</v>
      </c>
      <c r="R1058" s="207"/>
      <c r="S1058" s="207"/>
      <c r="T1058" s="207"/>
    </row>
    <row r="1059" spans="1:20" ht="16.5" customHeight="1">
      <c r="A1059" s="233"/>
      <c r="B1059" s="405"/>
      <c r="C1059" s="220">
        <v>29</v>
      </c>
      <c r="D1059" s="183" t="s">
        <v>549</v>
      </c>
      <c r="E1059" s="163"/>
      <c r="F1059" s="163" t="s">
        <v>21</v>
      </c>
      <c r="G1059" s="155" t="s">
        <v>550</v>
      </c>
      <c r="H1059" s="163" t="s">
        <v>32</v>
      </c>
      <c r="I1059" s="164">
        <v>6</v>
      </c>
      <c r="J1059" s="167"/>
      <c r="K1059" s="420"/>
      <c r="L1059" s="202"/>
      <c r="M1059" s="163">
        <v>31</v>
      </c>
      <c r="N1059" s="178">
        <v>20.37</v>
      </c>
      <c r="O1059" s="178"/>
      <c r="P1059" s="178" t="s">
        <v>21</v>
      </c>
      <c r="Q1059" s="176" t="s">
        <v>601</v>
      </c>
      <c r="R1059" s="178" t="s">
        <v>25</v>
      </c>
      <c r="S1059" s="178">
        <v>15</v>
      </c>
      <c r="T1059" s="306">
        <v>13715</v>
      </c>
    </row>
    <row r="1060" spans="1:20" ht="16.5" customHeight="1">
      <c r="A1060" s="233"/>
      <c r="B1060" s="405"/>
      <c r="C1060" s="629" t="s">
        <v>41</v>
      </c>
      <c r="D1060" s="630"/>
      <c r="E1060" s="630"/>
      <c r="F1060" s="630"/>
      <c r="G1060" s="630"/>
      <c r="H1060" s="631"/>
      <c r="I1060" s="163"/>
      <c r="J1060" s="163"/>
      <c r="K1060" s="414"/>
      <c r="L1060" s="202"/>
      <c r="M1060" s="163">
        <v>32</v>
      </c>
      <c r="N1060" s="178">
        <v>20.52</v>
      </c>
      <c r="O1060" s="178"/>
      <c r="P1060" s="178" t="s">
        <v>21</v>
      </c>
      <c r="Q1060" s="178" t="s">
        <v>458</v>
      </c>
      <c r="R1060" s="178" t="s">
        <v>146</v>
      </c>
      <c r="S1060" s="178">
        <v>2</v>
      </c>
      <c r="T1060" s="306">
        <v>225630</v>
      </c>
    </row>
    <row r="1061" spans="1:20" ht="17.25" customHeight="1">
      <c r="A1061" s="233"/>
      <c r="B1061" s="405"/>
      <c r="C1061" s="418">
        <v>30</v>
      </c>
      <c r="D1061" s="207">
        <v>4.3</v>
      </c>
      <c r="E1061" s="207" t="s">
        <v>21</v>
      </c>
      <c r="F1061" s="207"/>
      <c r="G1061" s="207" t="s">
        <v>234</v>
      </c>
      <c r="H1061" s="207"/>
      <c r="I1061" s="207"/>
      <c r="J1061" s="207"/>
      <c r="K1061" s="419"/>
      <c r="L1061" s="202"/>
      <c r="M1061" s="220">
        <v>33</v>
      </c>
      <c r="N1061" s="183">
        <v>20.53</v>
      </c>
      <c r="O1061" s="163"/>
      <c r="P1061" s="163" t="s">
        <v>21</v>
      </c>
      <c r="Q1061" s="155" t="s">
        <v>465</v>
      </c>
      <c r="R1061" s="163" t="s">
        <v>146</v>
      </c>
      <c r="S1061" s="164">
        <v>1</v>
      </c>
      <c r="T1061" s="167">
        <v>339476</v>
      </c>
    </row>
    <row r="1062" spans="1:20" ht="30.75" customHeight="1">
      <c r="A1062" s="233"/>
      <c r="B1062" s="405"/>
      <c r="C1062" s="220">
        <v>31</v>
      </c>
      <c r="D1062" s="183" t="s">
        <v>119</v>
      </c>
      <c r="E1062" s="163"/>
      <c r="F1062" s="163" t="s">
        <v>21</v>
      </c>
      <c r="G1062" s="155" t="s">
        <v>120</v>
      </c>
      <c r="H1062" s="163" t="s">
        <v>32</v>
      </c>
      <c r="I1062" s="164">
        <v>1</v>
      </c>
      <c r="J1062" s="167"/>
      <c r="K1062" s="420"/>
      <c r="L1062" s="202"/>
      <c r="M1062" s="163">
        <v>34</v>
      </c>
      <c r="N1062" s="183">
        <v>20.54</v>
      </c>
      <c r="O1062" s="163"/>
      <c r="P1062" s="163" t="s">
        <v>21</v>
      </c>
      <c r="Q1062" s="155" t="s">
        <v>432</v>
      </c>
      <c r="R1062" s="163" t="s">
        <v>146</v>
      </c>
      <c r="S1062" s="164">
        <v>1</v>
      </c>
      <c r="T1062" s="167">
        <v>374334</v>
      </c>
    </row>
    <row r="1063" spans="1:20" ht="16.5" customHeight="1">
      <c r="A1063" s="233"/>
      <c r="B1063" s="405"/>
      <c r="C1063" s="629" t="s">
        <v>41</v>
      </c>
      <c r="D1063" s="630"/>
      <c r="E1063" s="630"/>
      <c r="F1063" s="630"/>
      <c r="G1063" s="630"/>
      <c r="H1063" s="631"/>
      <c r="I1063" s="163"/>
      <c r="J1063" s="163"/>
      <c r="K1063" s="414"/>
      <c r="L1063" s="202"/>
      <c r="M1063" s="629" t="s">
        <v>41</v>
      </c>
      <c r="N1063" s="630"/>
      <c r="O1063" s="630"/>
      <c r="P1063" s="630"/>
      <c r="Q1063" s="630"/>
      <c r="R1063" s="631"/>
      <c r="S1063" s="163"/>
      <c r="T1063" s="163"/>
    </row>
    <row r="1064" spans="1:20" ht="16.5" customHeight="1">
      <c r="A1064" s="233"/>
      <c r="B1064" s="405"/>
      <c r="C1064" s="418">
        <v>32</v>
      </c>
      <c r="D1064" s="207">
        <v>6</v>
      </c>
      <c r="E1064" s="207" t="s">
        <v>21</v>
      </c>
      <c r="F1064" s="207"/>
      <c r="G1064" s="207" t="s">
        <v>393</v>
      </c>
      <c r="H1064" s="207"/>
      <c r="I1064" s="207"/>
      <c r="J1064" s="207"/>
      <c r="K1064" s="419"/>
      <c r="L1064" s="202"/>
      <c r="M1064" s="259">
        <v>35</v>
      </c>
      <c r="N1064" s="207">
        <v>25</v>
      </c>
      <c r="O1064" s="207" t="s">
        <v>21</v>
      </c>
      <c r="P1064" s="207"/>
      <c r="Q1064" s="207" t="s">
        <v>397</v>
      </c>
      <c r="R1064" s="207"/>
      <c r="S1064" s="207"/>
      <c r="T1064" s="207"/>
    </row>
    <row r="1065" spans="1:20" ht="16.5" customHeight="1">
      <c r="A1065" s="233"/>
      <c r="B1065" s="405"/>
      <c r="C1065" s="163">
        <v>33</v>
      </c>
      <c r="D1065" s="412" t="s">
        <v>312</v>
      </c>
      <c r="E1065" s="412"/>
      <c r="F1065" s="412" t="s">
        <v>21</v>
      </c>
      <c r="G1065" s="432" t="s">
        <v>313</v>
      </c>
      <c r="H1065" s="412" t="s">
        <v>314</v>
      </c>
      <c r="I1065" s="412">
        <v>28.6</v>
      </c>
      <c r="J1065" s="460"/>
      <c r="K1065" s="461"/>
      <c r="L1065" s="202"/>
      <c r="M1065" s="163">
        <v>36</v>
      </c>
      <c r="N1065" s="178" t="s">
        <v>544</v>
      </c>
      <c r="O1065" s="178"/>
      <c r="P1065" s="178" t="s">
        <v>21</v>
      </c>
      <c r="Q1065" s="176" t="s">
        <v>545</v>
      </c>
      <c r="R1065" s="178" t="s">
        <v>60</v>
      </c>
      <c r="S1065" s="178">
        <v>119.47</v>
      </c>
      <c r="T1065" s="178">
        <v>132622</v>
      </c>
    </row>
    <row r="1066" spans="1:20" ht="16.5" customHeight="1">
      <c r="A1066" s="233"/>
      <c r="B1066" s="405"/>
      <c r="C1066" s="163">
        <v>34</v>
      </c>
      <c r="D1066" s="163" t="s">
        <v>425</v>
      </c>
      <c r="E1066" s="163"/>
      <c r="F1066" s="163" t="s">
        <v>21</v>
      </c>
      <c r="G1066" s="155" t="s">
        <v>426</v>
      </c>
      <c r="H1066" s="163" t="s">
        <v>314</v>
      </c>
      <c r="I1066" s="163">
        <v>57.85</v>
      </c>
      <c r="J1066" s="460"/>
      <c r="K1066" s="461"/>
      <c r="L1066" s="202"/>
      <c r="M1066" s="220"/>
      <c r="N1066" s="311"/>
      <c r="O1066" s="311"/>
      <c r="P1066" s="311"/>
      <c r="Q1066" s="297"/>
      <c r="R1066" s="252"/>
      <c r="S1066" s="178"/>
      <c r="T1066" s="178"/>
    </row>
    <row r="1067" spans="1:20" ht="16.5" customHeight="1">
      <c r="A1067" s="233"/>
      <c r="B1067" s="405"/>
      <c r="C1067" s="629" t="s">
        <v>41</v>
      </c>
      <c r="D1067" s="630"/>
      <c r="E1067" s="630"/>
      <c r="F1067" s="630"/>
      <c r="G1067" s="630"/>
      <c r="H1067" s="631"/>
      <c r="I1067" s="163"/>
      <c r="J1067" s="206"/>
      <c r="K1067" s="414"/>
      <c r="L1067" s="202"/>
      <c r="M1067" s="629" t="s">
        <v>41</v>
      </c>
      <c r="N1067" s="630"/>
      <c r="O1067" s="630"/>
      <c r="P1067" s="630"/>
      <c r="Q1067" s="630"/>
      <c r="R1067" s="631"/>
      <c r="S1067" s="163"/>
      <c r="T1067" s="163"/>
    </row>
    <row r="1068" spans="1:20" ht="16.5" customHeight="1">
      <c r="A1068" s="233"/>
      <c r="B1068" s="405"/>
      <c r="C1068" s="418">
        <v>35</v>
      </c>
      <c r="D1068" s="207">
        <v>7.3</v>
      </c>
      <c r="E1068" s="207" t="s">
        <v>21</v>
      </c>
      <c r="F1068" s="207"/>
      <c r="G1068" s="207" t="s">
        <v>602</v>
      </c>
      <c r="H1068" s="207"/>
      <c r="I1068" s="207"/>
      <c r="J1068" s="318"/>
      <c r="K1068" s="419"/>
      <c r="L1068" s="202"/>
      <c r="M1068" s="259">
        <v>37</v>
      </c>
      <c r="N1068" s="207" t="s">
        <v>412</v>
      </c>
      <c r="O1068" s="207" t="s">
        <v>21</v>
      </c>
      <c r="P1068" s="207"/>
      <c r="Q1068" s="207" t="s">
        <v>413</v>
      </c>
      <c r="R1068" s="207"/>
      <c r="S1068" s="207"/>
      <c r="T1068" s="207"/>
    </row>
    <row r="1069" spans="1:20" ht="16.5" customHeight="1">
      <c r="A1069" s="233"/>
      <c r="B1069" s="405"/>
      <c r="C1069" s="163">
        <v>36</v>
      </c>
      <c r="D1069" s="412" t="s">
        <v>603</v>
      </c>
      <c r="E1069" s="412"/>
      <c r="F1069" s="412" t="s">
        <v>21</v>
      </c>
      <c r="G1069" s="432" t="s">
        <v>604</v>
      </c>
      <c r="H1069" s="412" t="s">
        <v>25</v>
      </c>
      <c r="I1069" s="412">
        <v>10</v>
      </c>
      <c r="J1069" s="460"/>
      <c r="K1069" s="486"/>
      <c r="L1069" s="202"/>
      <c r="M1069" s="163">
        <v>38</v>
      </c>
      <c r="N1069" s="178" t="s">
        <v>547</v>
      </c>
      <c r="O1069" s="178"/>
      <c r="P1069" s="178" t="s">
        <v>21</v>
      </c>
      <c r="Q1069" s="176" t="s">
        <v>548</v>
      </c>
      <c r="R1069" s="178" t="s">
        <v>32</v>
      </c>
      <c r="S1069" s="178">
        <v>3</v>
      </c>
      <c r="T1069" s="178">
        <v>204034</v>
      </c>
    </row>
    <row r="1070" spans="1:20" ht="16.5" customHeight="1">
      <c r="A1070" s="233"/>
      <c r="B1070" s="405"/>
      <c r="C1070" s="629" t="s">
        <v>41</v>
      </c>
      <c r="D1070" s="630"/>
      <c r="E1070" s="630"/>
      <c r="F1070" s="630"/>
      <c r="G1070" s="630"/>
      <c r="H1070" s="631"/>
      <c r="I1070" s="163"/>
      <c r="J1070" s="206"/>
      <c r="K1070" s="414"/>
      <c r="L1070" s="202"/>
      <c r="M1070" s="629" t="s">
        <v>41</v>
      </c>
      <c r="N1070" s="630"/>
      <c r="O1070" s="630"/>
      <c r="P1070" s="630"/>
      <c r="Q1070" s="630"/>
      <c r="R1070" s="631"/>
      <c r="S1070" s="163"/>
      <c r="T1070" s="163"/>
    </row>
    <row r="1071" spans="1:20" ht="16.5" customHeight="1">
      <c r="A1071" s="233"/>
      <c r="B1071" s="405"/>
      <c r="C1071" s="418">
        <v>37</v>
      </c>
      <c r="D1071" s="207">
        <v>8</v>
      </c>
      <c r="E1071" s="207" t="s">
        <v>21</v>
      </c>
      <c r="F1071" s="207"/>
      <c r="G1071" s="207" t="s">
        <v>29</v>
      </c>
      <c r="H1071" s="207"/>
      <c r="I1071" s="207"/>
      <c r="J1071" s="318"/>
      <c r="K1071" s="419"/>
      <c r="L1071" s="202"/>
      <c r="M1071" s="259">
        <v>40</v>
      </c>
      <c r="N1071" s="207">
        <v>4.3</v>
      </c>
      <c r="O1071" s="207" t="s">
        <v>21</v>
      </c>
      <c r="P1071" s="207"/>
      <c r="Q1071" s="207" t="s">
        <v>234</v>
      </c>
      <c r="R1071" s="207"/>
      <c r="S1071" s="207"/>
      <c r="T1071" s="207"/>
    </row>
    <row r="1072" spans="1:20" ht="16.5" customHeight="1">
      <c r="A1072" s="233"/>
      <c r="B1072" s="405"/>
      <c r="C1072" s="163">
        <v>38</v>
      </c>
      <c r="D1072" s="412" t="s">
        <v>427</v>
      </c>
      <c r="E1072" s="412"/>
      <c r="F1072" s="412" t="s">
        <v>21</v>
      </c>
      <c r="G1072" s="432" t="s">
        <v>428</v>
      </c>
      <c r="H1072" s="412" t="s">
        <v>32</v>
      </c>
      <c r="I1072" s="412">
        <v>2</v>
      </c>
      <c r="J1072" s="460"/>
      <c r="K1072" s="461"/>
      <c r="L1072" s="202"/>
      <c r="M1072" s="163">
        <v>41</v>
      </c>
      <c r="N1072" s="178" t="s">
        <v>119</v>
      </c>
      <c r="O1072" s="178"/>
      <c r="P1072" s="178" t="s">
        <v>21</v>
      </c>
      <c r="Q1072" s="176" t="s">
        <v>120</v>
      </c>
      <c r="R1072" s="178" t="s">
        <v>32</v>
      </c>
      <c r="S1072" s="178">
        <v>1</v>
      </c>
      <c r="T1072" s="178">
        <v>66335</v>
      </c>
    </row>
    <row r="1073" spans="1:20" ht="16.5" customHeight="1">
      <c r="A1073" s="233"/>
      <c r="B1073" s="405"/>
      <c r="C1073" s="163">
        <v>39</v>
      </c>
      <c r="D1073" s="163" t="s">
        <v>429</v>
      </c>
      <c r="E1073" s="163"/>
      <c r="F1073" s="163" t="s">
        <v>21</v>
      </c>
      <c r="G1073" s="155" t="s">
        <v>430</v>
      </c>
      <c r="H1073" s="163" t="s">
        <v>32</v>
      </c>
      <c r="I1073" s="163">
        <v>1</v>
      </c>
      <c r="J1073" s="206"/>
      <c r="K1073" s="461"/>
      <c r="L1073" s="202"/>
      <c r="M1073" s="220"/>
      <c r="N1073" s="311"/>
      <c r="O1073" s="311"/>
      <c r="P1073" s="311"/>
      <c r="Q1073" s="297"/>
      <c r="R1073" s="252"/>
      <c r="S1073" s="178"/>
      <c r="T1073" s="178"/>
    </row>
    <row r="1074" spans="1:20" ht="16.5" customHeight="1">
      <c r="A1074" s="233"/>
      <c r="B1074" s="405"/>
      <c r="C1074" s="163">
        <v>40</v>
      </c>
      <c r="D1074" s="163" t="s">
        <v>431</v>
      </c>
      <c r="E1074" s="163"/>
      <c r="F1074" s="163" t="s">
        <v>21</v>
      </c>
      <c r="G1074" s="155" t="s">
        <v>432</v>
      </c>
      <c r="H1074" s="163" t="s">
        <v>32</v>
      </c>
      <c r="I1074" s="163">
        <v>1</v>
      </c>
      <c r="J1074" s="206"/>
      <c r="K1074" s="461"/>
      <c r="L1074" s="202"/>
      <c r="M1074" s="220"/>
      <c r="N1074" s="311"/>
      <c r="O1074" s="311"/>
      <c r="P1074" s="311"/>
      <c r="Q1074" s="297"/>
      <c r="R1074" s="252"/>
      <c r="S1074" s="178"/>
      <c r="T1074" s="178"/>
    </row>
    <row r="1075" spans="1:20" ht="16.5" customHeight="1" thickBot="1">
      <c r="A1075" s="233"/>
      <c r="B1075" s="405"/>
      <c r="C1075" s="629" t="s">
        <v>41</v>
      </c>
      <c r="D1075" s="630"/>
      <c r="E1075" s="630"/>
      <c r="F1075" s="630"/>
      <c r="G1075" s="630"/>
      <c r="H1075" s="631"/>
      <c r="I1075" s="163"/>
      <c r="J1075" s="163"/>
      <c r="K1075" s="414"/>
      <c r="L1075" s="202"/>
      <c r="M1075" s="629" t="s">
        <v>41</v>
      </c>
      <c r="N1075" s="630"/>
      <c r="O1075" s="630"/>
      <c r="P1075" s="630"/>
      <c r="Q1075" s="630"/>
      <c r="R1075" s="631"/>
      <c r="S1075" s="163"/>
      <c r="T1075" s="163"/>
    </row>
    <row r="1076" spans="1:20" ht="16.5" customHeight="1" thickBot="1">
      <c r="A1076" s="233"/>
      <c r="B1076" s="405"/>
      <c r="C1076" s="632" t="s">
        <v>42</v>
      </c>
      <c r="D1076" s="712"/>
      <c r="E1076" s="712"/>
      <c r="F1076" s="712"/>
      <c r="G1076" s="712"/>
      <c r="H1076" s="712"/>
      <c r="I1076" s="712"/>
      <c r="J1076" s="634"/>
      <c r="K1076" s="415"/>
      <c r="L1076" s="202"/>
      <c r="M1076" s="632" t="s">
        <v>42</v>
      </c>
      <c r="N1076" s="633"/>
      <c r="O1076" s="633"/>
      <c r="P1076" s="633"/>
      <c r="Q1076" s="633"/>
      <c r="R1076" s="633"/>
      <c r="S1076" s="633"/>
      <c r="T1076" s="634"/>
    </row>
    <row r="1077" spans="1:20" ht="16.5" customHeight="1">
      <c r="A1077" s="233"/>
      <c r="B1077" s="405"/>
      <c r="C1077" s="454"/>
      <c r="D1077" s="454"/>
      <c r="E1077" s="454"/>
      <c r="F1077" s="454"/>
      <c r="G1077" s="454"/>
      <c r="H1077" s="454"/>
      <c r="I1077" s="454"/>
      <c r="J1077" s="454"/>
      <c r="K1077" s="455"/>
      <c r="L1077" s="202"/>
      <c r="M1077" s="299"/>
      <c r="N1077" s="299"/>
      <c r="O1077" s="299"/>
      <c r="P1077" s="299"/>
      <c r="Q1077" s="299"/>
      <c r="R1077" s="299"/>
      <c r="S1077" s="299"/>
      <c r="T1077" s="299"/>
    </row>
    <row r="1078" spans="1:20" ht="16.5" customHeight="1" thickBot="1">
      <c r="A1078" s="233"/>
      <c r="B1078" s="405"/>
      <c r="C1078" s="714" t="s">
        <v>203</v>
      </c>
      <c r="D1078" s="689"/>
      <c r="E1078" s="689"/>
      <c r="F1078" s="689"/>
      <c r="G1078" s="689"/>
      <c r="H1078" s="689"/>
      <c r="I1078" s="689"/>
      <c r="J1078" s="689"/>
      <c r="K1078" s="715"/>
      <c r="L1078" s="202"/>
      <c r="M1078" s="644" t="s">
        <v>203</v>
      </c>
      <c r="N1078" s="645"/>
      <c r="O1078" s="645"/>
      <c r="P1078" s="645"/>
      <c r="Q1078" s="645"/>
      <c r="R1078" s="645"/>
      <c r="S1078" s="645"/>
      <c r="T1078" s="646"/>
    </row>
    <row r="1079" spans="1:20" ht="16.5" customHeight="1">
      <c r="A1079" s="233"/>
      <c r="B1079" s="405"/>
      <c r="C1079" s="641" t="s">
        <v>11</v>
      </c>
      <c r="D1079" s="707" t="s">
        <v>12</v>
      </c>
      <c r="E1079" s="717" t="s">
        <v>13</v>
      </c>
      <c r="F1079" s="718"/>
      <c r="G1079" s="641" t="s">
        <v>14</v>
      </c>
      <c r="H1079" s="707" t="s">
        <v>15</v>
      </c>
      <c r="I1079" s="707" t="s">
        <v>16</v>
      </c>
      <c r="J1079" s="709" t="s">
        <v>17</v>
      </c>
      <c r="K1079" s="710" t="s">
        <v>18</v>
      </c>
      <c r="L1079" s="202"/>
      <c r="M1079" s="641" t="s">
        <v>11</v>
      </c>
      <c r="N1079" s="635" t="s">
        <v>12</v>
      </c>
      <c r="O1079" s="637" t="s">
        <v>13</v>
      </c>
      <c r="P1079" s="638"/>
      <c r="Q1079" s="641" t="s">
        <v>14</v>
      </c>
      <c r="R1079" s="635" t="s">
        <v>15</v>
      </c>
      <c r="S1079" s="635" t="s">
        <v>16</v>
      </c>
      <c r="T1079" s="643" t="s">
        <v>17</v>
      </c>
    </row>
    <row r="1080" spans="1:20" ht="16.5" customHeight="1">
      <c r="A1080" s="233"/>
      <c r="B1080" s="405"/>
      <c r="C1080" s="716"/>
      <c r="D1080" s="708"/>
      <c r="E1080" s="154" t="s">
        <v>19</v>
      </c>
      <c r="F1080" s="154" t="s">
        <v>20</v>
      </c>
      <c r="G1080" s="716"/>
      <c r="H1080" s="708"/>
      <c r="I1080" s="708"/>
      <c r="J1080" s="708"/>
      <c r="K1080" s="711"/>
      <c r="L1080" s="202"/>
      <c r="M1080" s="642"/>
      <c r="N1080" s="636"/>
      <c r="O1080" s="154" t="s">
        <v>19</v>
      </c>
      <c r="P1080" s="154" t="s">
        <v>20</v>
      </c>
      <c r="Q1080" s="642"/>
      <c r="R1080" s="636"/>
      <c r="S1080" s="636"/>
      <c r="T1080" s="636"/>
    </row>
    <row r="1081" spans="1:20" ht="16.5" customHeight="1">
      <c r="A1081" s="233"/>
      <c r="B1081" s="405"/>
      <c r="C1081" s="159">
        <v>1</v>
      </c>
      <c r="D1081" s="159" t="s">
        <v>554</v>
      </c>
      <c r="E1081" s="159" t="s">
        <v>21</v>
      </c>
      <c r="F1081" s="159"/>
      <c r="G1081" s="159" t="s">
        <v>555</v>
      </c>
      <c r="H1081" s="159"/>
      <c r="I1081" s="159"/>
      <c r="J1081" s="159"/>
      <c r="K1081" s="411"/>
      <c r="L1081" s="202"/>
      <c r="M1081" s="159">
        <v>1</v>
      </c>
      <c r="N1081" s="159">
        <v>3</v>
      </c>
      <c r="O1081" s="159" t="s">
        <v>21</v>
      </c>
      <c r="P1081" s="159"/>
      <c r="Q1081" s="159" t="s">
        <v>150</v>
      </c>
      <c r="R1081" s="159"/>
      <c r="S1081" s="159"/>
      <c r="T1081" s="159"/>
    </row>
    <row r="1082" spans="1:20" ht="16.5" customHeight="1">
      <c r="A1082" s="233"/>
      <c r="B1082" s="405"/>
      <c r="C1082" s="412">
        <v>2</v>
      </c>
      <c r="D1082" s="163" t="s">
        <v>556</v>
      </c>
      <c r="E1082" s="163"/>
      <c r="F1082" s="163" t="s">
        <v>21</v>
      </c>
      <c r="G1082" s="155" t="s">
        <v>557</v>
      </c>
      <c r="H1082" s="163" t="s">
        <v>60</v>
      </c>
      <c r="I1082" s="163">
        <v>2.3199999999999998</v>
      </c>
      <c r="J1082" s="206"/>
      <c r="K1082" s="413"/>
      <c r="L1082" s="202"/>
      <c r="M1082" s="178">
        <v>2</v>
      </c>
      <c r="N1082" s="163" t="s">
        <v>605</v>
      </c>
      <c r="O1082" s="163"/>
      <c r="P1082" s="163" t="s">
        <v>21</v>
      </c>
      <c r="Q1082" s="155" t="s">
        <v>606</v>
      </c>
      <c r="R1082" s="163" t="s">
        <v>60</v>
      </c>
      <c r="S1082" s="163">
        <v>119.47</v>
      </c>
      <c r="T1082" s="206">
        <v>37578</v>
      </c>
    </row>
    <row r="1083" spans="1:20" ht="16.5" customHeight="1">
      <c r="A1083" s="233"/>
      <c r="B1083" s="405"/>
      <c r="C1083" s="629" t="s">
        <v>41</v>
      </c>
      <c r="D1083" s="630"/>
      <c r="E1083" s="630"/>
      <c r="F1083" s="630"/>
      <c r="G1083" s="630"/>
      <c r="H1083" s="631"/>
      <c r="I1083" s="161"/>
      <c r="J1083" s="206"/>
      <c r="K1083" s="414"/>
      <c r="L1083" s="202"/>
      <c r="M1083" s="629" t="s">
        <v>41</v>
      </c>
      <c r="N1083" s="630"/>
      <c r="O1083" s="630"/>
      <c r="P1083" s="630"/>
      <c r="Q1083" s="630"/>
      <c r="R1083" s="631"/>
      <c r="S1083" s="161"/>
      <c r="T1083" s="206"/>
    </row>
    <row r="1084" spans="1:20" ht="16.5" customHeight="1">
      <c r="A1084" s="233"/>
      <c r="B1084" s="405"/>
      <c r="C1084" s="159">
        <v>3</v>
      </c>
      <c r="D1084" s="159">
        <v>3</v>
      </c>
      <c r="E1084" s="159" t="s">
        <v>21</v>
      </c>
      <c r="F1084" s="159"/>
      <c r="G1084" s="159" t="s">
        <v>150</v>
      </c>
      <c r="H1084" s="159"/>
      <c r="I1084" s="159"/>
      <c r="J1084" s="214"/>
      <c r="K1084" s="411"/>
      <c r="L1084" s="202"/>
      <c r="M1084" s="159">
        <v>3</v>
      </c>
      <c r="N1084" s="159" t="s">
        <v>442</v>
      </c>
      <c r="O1084" s="159" t="s">
        <v>21</v>
      </c>
      <c r="P1084" s="159"/>
      <c r="Q1084" s="159" t="s">
        <v>413</v>
      </c>
      <c r="R1084" s="159"/>
      <c r="S1084" s="159"/>
      <c r="T1084" s="214"/>
    </row>
    <row r="1085" spans="1:20" ht="16.5" customHeight="1">
      <c r="A1085" s="233"/>
      <c r="B1085" s="405"/>
      <c r="C1085" s="412">
        <v>4</v>
      </c>
      <c r="D1085" s="163" t="s">
        <v>607</v>
      </c>
      <c r="E1085" s="163"/>
      <c r="F1085" s="163" t="s">
        <v>21</v>
      </c>
      <c r="G1085" s="155" t="s">
        <v>608</v>
      </c>
      <c r="H1085" s="163" t="s">
        <v>60</v>
      </c>
      <c r="I1085" s="163">
        <v>117.15</v>
      </c>
      <c r="J1085" s="206"/>
      <c r="K1085" s="413"/>
      <c r="L1085" s="202"/>
      <c r="M1085" s="178">
        <v>4</v>
      </c>
      <c r="N1085" s="163" t="s">
        <v>532</v>
      </c>
      <c r="O1085" s="163"/>
      <c r="P1085" s="163" t="s">
        <v>21</v>
      </c>
      <c r="Q1085" s="155" t="s">
        <v>533</v>
      </c>
      <c r="R1085" s="163" t="s">
        <v>60</v>
      </c>
      <c r="S1085" s="163">
        <v>3</v>
      </c>
      <c r="T1085" s="206">
        <v>4488597.0966666667</v>
      </c>
    </row>
    <row r="1086" spans="1:20" ht="16.5" customHeight="1">
      <c r="A1086" s="233"/>
      <c r="B1086" s="405"/>
      <c r="C1086" s="629" t="s">
        <v>41</v>
      </c>
      <c r="D1086" s="630"/>
      <c r="E1086" s="630"/>
      <c r="F1086" s="630"/>
      <c r="G1086" s="630"/>
      <c r="H1086" s="631"/>
      <c r="I1086" s="161"/>
      <c r="J1086" s="206"/>
      <c r="K1086" s="414"/>
      <c r="L1086" s="202"/>
      <c r="M1086" s="629" t="s">
        <v>41</v>
      </c>
      <c r="N1086" s="630"/>
      <c r="O1086" s="630"/>
      <c r="P1086" s="630"/>
      <c r="Q1086" s="630"/>
      <c r="R1086" s="631"/>
      <c r="S1086" s="161"/>
      <c r="T1086" s="206"/>
    </row>
    <row r="1087" spans="1:20" ht="16.5" customHeight="1">
      <c r="A1087" s="233"/>
      <c r="B1087" s="405"/>
      <c r="C1087" s="159">
        <v>5</v>
      </c>
      <c r="D1087" s="159" t="s">
        <v>442</v>
      </c>
      <c r="E1087" s="159" t="s">
        <v>21</v>
      </c>
      <c r="F1087" s="159"/>
      <c r="G1087" s="159" t="s">
        <v>413</v>
      </c>
      <c r="H1087" s="159"/>
      <c r="I1087" s="159"/>
      <c r="J1087" s="214"/>
      <c r="K1087" s="411"/>
      <c r="L1087" s="202"/>
      <c r="M1087" s="159">
        <v>6</v>
      </c>
      <c r="N1087" s="159" t="s">
        <v>438</v>
      </c>
      <c r="O1087" s="159" t="s">
        <v>21</v>
      </c>
      <c r="P1087" s="159"/>
      <c r="Q1087" s="159" t="s">
        <v>439</v>
      </c>
      <c r="R1087" s="159"/>
      <c r="S1087" s="159"/>
      <c r="T1087" s="214"/>
    </row>
    <row r="1088" spans="1:20" ht="16.5" customHeight="1">
      <c r="A1088" s="233"/>
      <c r="B1088" s="405"/>
      <c r="C1088" s="412">
        <v>6</v>
      </c>
      <c r="D1088" s="163" t="s">
        <v>532</v>
      </c>
      <c r="E1088" s="163"/>
      <c r="F1088" s="163" t="s">
        <v>21</v>
      </c>
      <c r="G1088" s="155" t="s">
        <v>533</v>
      </c>
      <c r="H1088" s="163" t="s">
        <v>60</v>
      </c>
      <c r="I1088" s="163">
        <v>3</v>
      </c>
      <c r="J1088" s="206"/>
      <c r="K1088" s="413"/>
      <c r="L1088" s="202"/>
      <c r="M1088" s="178">
        <v>7</v>
      </c>
      <c r="N1088" s="163" t="s">
        <v>572</v>
      </c>
      <c r="O1088" s="163"/>
      <c r="P1088" s="163" t="s">
        <v>21</v>
      </c>
      <c r="Q1088" s="155" t="s">
        <v>573</v>
      </c>
      <c r="R1088" s="163" t="s">
        <v>32</v>
      </c>
      <c r="S1088" s="163">
        <v>1</v>
      </c>
      <c r="T1088" s="206">
        <v>3621172</v>
      </c>
    </row>
    <row r="1089" spans="1:20" ht="16.5" customHeight="1">
      <c r="A1089" s="233"/>
      <c r="B1089" s="405"/>
      <c r="C1089" s="412">
        <v>7</v>
      </c>
      <c r="D1089" s="163" t="s">
        <v>558</v>
      </c>
      <c r="E1089" s="163"/>
      <c r="F1089" s="163" t="s">
        <v>21</v>
      </c>
      <c r="G1089" s="155" t="s">
        <v>559</v>
      </c>
      <c r="H1089" s="163" t="s">
        <v>60</v>
      </c>
      <c r="I1089" s="163">
        <v>1</v>
      </c>
      <c r="J1089" s="206"/>
      <c r="K1089" s="413"/>
      <c r="L1089" s="202"/>
      <c r="M1089" s="337"/>
      <c r="N1089" s="182"/>
      <c r="O1089" s="182"/>
      <c r="P1089" s="182"/>
      <c r="Q1089" s="160"/>
      <c r="R1089" s="253"/>
      <c r="S1089" s="163"/>
      <c r="T1089" s="206"/>
    </row>
    <row r="1090" spans="1:20" ht="16.5" customHeight="1">
      <c r="A1090" s="233"/>
      <c r="B1090" s="405"/>
      <c r="C1090" s="163">
        <v>8</v>
      </c>
      <c r="D1090" s="163" t="s">
        <v>609</v>
      </c>
      <c r="E1090" s="163"/>
      <c r="F1090" s="163" t="s">
        <v>21</v>
      </c>
      <c r="G1090" s="155" t="s">
        <v>610</v>
      </c>
      <c r="H1090" s="163" t="s">
        <v>60</v>
      </c>
      <c r="I1090" s="163">
        <v>1</v>
      </c>
      <c r="J1090" s="206"/>
      <c r="K1090" s="413"/>
      <c r="L1090" s="202"/>
      <c r="M1090" s="337"/>
      <c r="N1090" s="182"/>
      <c r="O1090" s="182"/>
      <c r="P1090" s="182"/>
      <c r="Q1090" s="160"/>
      <c r="R1090" s="253"/>
      <c r="S1090" s="163"/>
      <c r="T1090" s="206"/>
    </row>
    <row r="1091" spans="1:20" ht="16.5" customHeight="1">
      <c r="A1091" s="233"/>
      <c r="B1091" s="405"/>
      <c r="C1091" s="629" t="s">
        <v>41</v>
      </c>
      <c r="D1091" s="630"/>
      <c r="E1091" s="630"/>
      <c r="F1091" s="630"/>
      <c r="G1091" s="630"/>
      <c r="H1091" s="631"/>
      <c r="I1091" s="161"/>
      <c r="J1091" s="206"/>
      <c r="K1091" s="414"/>
      <c r="L1091" s="202"/>
      <c r="M1091" s="629" t="s">
        <v>41</v>
      </c>
      <c r="N1091" s="630"/>
      <c r="O1091" s="630"/>
      <c r="P1091" s="630"/>
      <c r="Q1091" s="630"/>
      <c r="R1091" s="631"/>
      <c r="S1091" s="161"/>
      <c r="T1091" s="206"/>
    </row>
    <row r="1092" spans="1:20" ht="16.5" customHeight="1">
      <c r="A1092" s="233"/>
      <c r="B1092" s="405"/>
      <c r="C1092" s="159">
        <v>9</v>
      </c>
      <c r="D1092" s="159" t="s">
        <v>438</v>
      </c>
      <c r="E1092" s="159" t="s">
        <v>21</v>
      </c>
      <c r="F1092" s="159"/>
      <c r="G1092" s="159" t="s">
        <v>439</v>
      </c>
      <c r="H1092" s="159"/>
      <c r="I1092" s="159"/>
      <c r="J1092" s="214"/>
      <c r="K1092" s="411"/>
      <c r="L1092" s="202"/>
      <c r="M1092" s="203"/>
      <c r="N1092" s="203"/>
      <c r="O1092" s="203"/>
      <c r="P1092" s="203"/>
      <c r="Q1092" s="203"/>
      <c r="R1092" s="203"/>
      <c r="S1092" s="191"/>
      <c r="T1092" s="211"/>
    </row>
    <row r="1093" spans="1:20" ht="16.5" customHeight="1">
      <c r="A1093" s="233"/>
      <c r="B1093" s="405"/>
      <c r="C1093" s="412">
        <v>10</v>
      </c>
      <c r="D1093" s="163" t="s">
        <v>572</v>
      </c>
      <c r="E1093" s="163"/>
      <c r="F1093" s="163" t="s">
        <v>21</v>
      </c>
      <c r="G1093" s="155" t="s">
        <v>573</v>
      </c>
      <c r="H1093" s="163" t="s">
        <v>32</v>
      </c>
      <c r="I1093" s="163">
        <v>1</v>
      </c>
      <c r="J1093" s="206"/>
      <c r="K1093" s="413"/>
      <c r="L1093" s="202"/>
      <c r="M1093" s="203"/>
      <c r="N1093" s="203"/>
      <c r="O1093" s="203"/>
      <c r="P1093" s="203"/>
      <c r="Q1093" s="203"/>
      <c r="R1093" s="203"/>
      <c r="S1093" s="191"/>
      <c r="T1093" s="211"/>
    </row>
    <row r="1094" spans="1:20" ht="16.5" customHeight="1" thickBot="1">
      <c r="A1094" s="233"/>
      <c r="B1094" s="405"/>
      <c r="C1094" s="629" t="s">
        <v>41</v>
      </c>
      <c r="D1094" s="630"/>
      <c r="E1094" s="630"/>
      <c r="F1094" s="630"/>
      <c r="G1094" s="630"/>
      <c r="H1094" s="631"/>
      <c r="I1094" s="161"/>
      <c r="J1094" s="206"/>
      <c r="K1094" s="414"/>
      <c r="L1094" s="202"/>
      <c r="M1094" s="203"/>
      <c r="N1094" s="203"/>
      <c r="O1094" s="203"/>
      <c r="P1094" s="203"/>
      <c r="Q1094" s="203"/>
      <c r="R1094" s="203"/>
      <c r="S1094" s="191"/>
      <c r="T1094" s="211"/>
    </row>
    <row r="1095" spans="1:20" ht="31.5" customHeight="1" thickBot="1">
      <c r="A1095" s="233"/>
      <c r="B1095" s="405"/>
      <c r="C1095" s="632" t="s">
        <v>52</v>
      </c>
      <c r="D1095" s="712"/>
      <c r="E1095" s="712"/>
      <c r="F1095" s="712"/>
      <c r="G1095" s="712"/>
      <c r="H1095" s="712"/>
      <c r="I1095" s="712"/>
      <c r="J1095" s="634"/>
      <c r="K1095" s="415"/>
      <c r="L1095" s="202"/>
      <c r="M1095" s="632" t="s">
        <v>52</v>
      </c>
      <c r="N1095" s="633"/>
      <c r="O1095" s="633"/>
      <c r="P1095" s="633"/>
      <c r="Q1095" s="633"/>
      <c r="R1095" s="633"/>
      <c r="S1095" s="633"/>
      <c r="T1095" s="634"/>
    </row>
    <row r="1096" spans="1:20" ht="16.5" customHeight="1" thickBot="1">
      <c r="A1096" s="233"/>
      <c r="B1096" s="405"/>
      <c r="C1096" s="464"/>
      <c r="D1096" s="464"/>
      <c r="E1096" s="464"/>
      <c r="F1096" s="464"/>
      <c r="G1096" s="464"/>
      <c r="H1096" s="464"/>
      <c r="I1096" s="464"/>
      <c r="J1096" s="469"/>
      <c r="K1096" s="417"/>
      <c r="L1096" s="202"/>
      <c r="M1096" s="312"/>
      <c r="N1096" s="312"/>
      <c r="O1096" s="312"/>
      <c r="P1096" s="312"/>
      <c r="Q1096" s="312"/>
      <c r="R1096" s="312"/>
      <c r="S1096" s="312"/>
      <c r="T1096" s="321"/>
    </row>
    <row r="1097" spans="1:20" ht="55.5" customHeight="1" thickBot="1">
      <c r="A1097" s="233"/>
      <c r="B1097" s="410">
        <v>18</v>
      </c>
      <c r="C1097" s="647" t="s">
        <v>611</v>
      </c>
      <c r="D1097" s="712"/>
      <c r="E1097" s="712"/>
      <c r="F1097" s="712"/>
      <c r="G1097" s="712"/>
      <c r="H1097" s="712"/>
      <c r="I1097" s="712"/>
      <c r="J1097" s="712"/>
      <c r="K1097" s="713"/>
      <c r="L1097" s="202"/>
      <c r="M1097" s="647" t="s">
        <v>611</v>
      </c>
      <c r="N1097" s="633"/>
      <c r="O1097" s="633"/>
      <c r="P1097" s="633"/>
      <c r="Q1097" s="633"/>
      <c r="R1097" s="633"/>
      <c r="S1097" s="633"/>
      <c r="T1097" s="633"/>
    </row>
    <row r="1098" spans="1:20" ht="16.5" customHeight="1" thickBot="1">
      <c r="A1098" s="233"/>
      <c r="B1098" s="405"/>
      <c r="C1098" s="714" t="s">
        <v>10</v>
      </c>
      <c r="D1098" s="689"/>
      <c r="E1098" s="689"/>
      <c r="F1098" s="689"/>
      <c r="G1098" s="689"/>
      <c r="H1098" s="689"/>
      <c r="I1098" s="689"/>
      <c r="J1098" s="689"/>
      <c r="K1098" s="715"/>
      <c r="L1098" s="202"/>
      <c r="M1098" s="644" t="s">
        <v>10</v>
      </c>
      <c r="N1098" s="645"/>
      <c r="O1098" s="645"/>
      <c r="P1098" s="645"/>
      <c r="Q1098" s="645"/>
      <c r="R1098" s="645"/>
      <c r="S1098" s="645"/>
      <c r="T1098" s="646"/>
    </row>
    <row r="1099" spans="1:20" ht="18" customHeight="1">
      <c r="A1099" s="233"/>
      <c r="B1099" s="405"/>
      <c r="C1099" s="641" t="s">
        <v>11</v>
      </c>
      <c r="D1099" s="707" t="s">
        <v>12</v>
      </c>
      <c r="E1099" s="717" t="s">
        <v>13</v>
      </c>
      <c r="F1099" s="718"/>
      <c r="G1099" s="641" t="s">
        <v>14</v>
      </c>
      <c r="H1099" s="707" t="s">
        <v>15</v>
      </c>
      <c r="I1099" s="707" t="s">
        <v>16</v>
      </c>
      <c r="J1099" s="709" t="s">
        <v>17</v>
      </c>
      <c r="K1099" s="710" t="s">
        <v>18</v>
      </c>
      <c r="L1099" s="202"/>
      <c r="M1099" s="641" t="s">
        <v>11</v>
      </c>
      <c r="N1099" s="635" t="s">
        <v>12</v>
      </c>
      <c r="O1099" s="637" t="s">
        <v>13</v>
      </c>
      <c r="P1099" s="638"/>
      <c r="Q1099" s="641" t="s">
        <v>14</v>
      </c>
      <c r="R1099" s="635" t="s">
        <v>15</v>
      </c>
      <c r="S1099" s="635" t="s">
        <v>16</v>
      </c>
      <c r="T1099" s="643" t="s">
        <v>17</v>
      </c>
    </row>
    <row r="1100" spans="1:20" ht="16.5" customHeight="1">
      <c r="A1100" s="233"/>
      <c r="B1100" s="405"/>
      <c r="C1100" s="716"/>
      <c r="D1100" s="708"/>
      <c r="E1100" s="154" t="s">
        <v>19</v>
      </c>
      <c r="F1100" s="154" t="s">
        <v>20</v>
      </c>
      <c r="G1100" s="716"/>
      <c r="H1100" s="708"/>
      <c r="I1100" s="708"/>
      <c r="J1100" s="708"/>
      <c r="K1100" s="711"/>
      <c r="L1100" s="202"/>
      <c r="M1100" s="642"/>
      <c r="N1100" s="636"/>
      <c r="O1100" s="154" t="s">
        <v>19</v>
      </c>
      <c r="P1100" s="154" t="s">
        <v>20</v>
      </c>
      <c r="Q1100" s="642"/>
      <c r="R1100" s="636"/>
      <c r="S1100" s="636"/>
      <c r="T1100" s="636"/>
    </row>
    <row r="1101" spans="1:20" ht="16.5" customHeight="1">
      <c r="A1101" s="233"/>
      <c r="B1101" s="405"/>
      <c r="C1101" s="159">
        <v>1</v>
      </c>
      <c r="D1101" s="159">
        <v>1</v>
      </c>
      <c r="E1101" s="159" t="s">
        <v>21</v>
      </c>
      <c r="F1101" s="159"/>
      <c r="G1101" s="159" t="s">
        <v>54</v>
      </c>
      <c r="H1101" s="159"/>
      <c r="I1101" s="159"/>
      <c r="J1101" s="159"/>
      <c r="K1101" s="411"/>
      <c r="L1101" s="202"/>
      <c r="M1101" s="159">
        <v>1</v>
      </c>
      <c r="N1101" s="159" t="s">
        <v>55</v>
      </c>
      <c r="O1101" s="159" t="s">
        <v>21</v>
      </c>
      <c r="P1101" s="159"/>
      <c r="Q1101" s="159" t="s">
        <v>56</v>
      </c>
      <c r="R1101" s="159"/>
      <c r="S1101" s="159"/>
      <c r="T1101" s="159"/>
    </row>
    <row r="1102" spans="1:20" ht="16.5" customHeight="1">
      <c r="A1102" s="233"/>
      <c r="B1102" s="405"/>
      <c r="C1102" s="270">
        <v>2</v>
      </c>
      <c r="D1102" s="291">
        <v>1.1000000000000001</v>
      </c>
      <c r="E1102" s="291"/>
      <c r="F1102" s="291"/>
      <c r="G1102" s="291" t="s">
        <v>57</v>
      </c>
      <c r="H1102" s="291"/>
      <c r="I1102" s="291"/>
      <c r="J1102" s="291"/>
      <c r="K1102" s="452"/>
      <c r="L1102" s="202"/>
      <c r="M1102" s="207"/>
      <c r="N1102" s="159"/>
      <c r="O1102" s="159"/>
      <c r="P1102" s="159"/>
      <c r="Q1102" s="159"/>
      <c r="R1102" s="159"/>
      <c r="S1102" s="159"/>
      <c r="T1102" s="159"/>
    </row>
    <row r="1103" spans="1:20" ht="30.75" customHeight="1">
      <c r="A1103" s="233"/>
      <c r="B1103" s="405"/>
      <c r="C1103" s="412">
        <v>3</v>
      </c>
      <c r="D1103" s="163" t="s">
        <v>62</v>
      </c>
      <c r="E1103" s="163"/>
      <c r="F1103" s="163" t="s">
        <v>21</v>
      </c>
      <c r="G1103" s="155" t="s">
        <v>63</v>
      </c>
      <c r="H1103" s="163" t="s">
        <v>25</v>
      </c>
      <c r="I1103" s="164">
        <v>144.4</v>
      </c>
      <c r="J1103" s="167"/>
      <c r="K1103" s="420"/>
      <c r="L1103" s="202"/>
      <c r="M1103" s="178">
        <v>2</v>
      </c>
      <c r="N1103" s="163" t="s">
        <v>62</v>
      </c>
      <c r="O1103" s="163"/>
      <c r="P1103" s="163" t="s">
        <v>21</v>
      </c>
      <c r="Q1103" s="155" t="s">
        <v>63</v>
      </c>
      <c r="R1103" s="163" t="s">
        <v>25</v>
      </c>
      <c r="S1103" s="164">
        <v>144.4</v>
      </c>
      <c r="T1103" s="167">
        <v>2824</v>
      </c>
    </row>
    <row r="1104" spans="1:20" ht="16.5" customHeight="1">
      <c r="A1104" s="233"/>
      <c r="B1104" s="405"/>
      <c r="C1104" s="629" t="s">
        <v>41</v>
      </c>
      <c r="D1104" s="630"/>
      <c r="E1104" s="630"/>
      <c r="F1104" s="630"/>
      <c r="G1104" s="630"/>
      <c r="H1104" s="631"/>
      <c r="I1104" s="161"/>
      <c r="J1104" s="162"/>
      <c r="K1104" s="414"/>
      <c r="L1104" s="202"/>
      <c r="M1104" s="629" t="s">
        <v>41</v>
      </c>
      <c r="N1104" s="630"/>
      <c r="O1104" s="630"/>
      <c r="P1104" s="630"/>
      <c r="Q1104" s="630"/>
      <c r="R1104" s="631"/>
      <c r="S1104" s="161"/>
      <c r="T1104" s="162"/>
    </row>
    <row r="1105" spans="1:20" ht="16.5" customHeight="1">
      <c r="A1105" s="233"/>
      <c r="B1105" s="405"/>
      <c r="C1105" s="159">
        <v>4</v>
      </c>
      <c r="D1105" s="159">
        <v>2.1</v>
      </c>
      <c r="E1105" s="159" t="s">
        <v>21</v>
      </c>
      <c r="F1105" s="159"/>
      <c r="G1105" s="159" t="s">
        <v>612</v>
      </c>
      <c r="H1105" s="159"/>
      <c r="I1105" s="159"/>
      <c r="J1105" s="159"/>
      <c r="K1105" s="411"/>
      <c r="L1105" s="202"/>
      <c r="M1105" s="159">
        <v>3</v>
      </c>
      <c r="N1105" s="159">
        <v>4</v>
      </c>
      <c r="O1105" s="159" t="s">
        <v>21</v>
      </c>
      <c r="P1105" s="159"/>
      <c r="Q1105" s="159" t="s">
        <v>227</v>
      </c>
      <c r="R1105" s="159"/>
      <c r="S1105" s="159"/>
      <c r="T1105" s="159"/>
    </row>
    <row r="1106" spans="1:20" ht="16.5" customHeight="1">
      <c r="A1106" s="233"/>
      <c r="B1106" s="405"/>
      <c r="C1106" s="429">
        <v>5</v>
      </c>
      <c r="D1106" s="270" t="s">
        <v>336</v>
      </c>
      <c r="E1106" s="270"/>
      <c r="F1106" s="270"/>
      <c r="G1106" s="271" t="s">
        <v>382</v>
      </c>
      <c r="H1106" s="270"/>
      <c r="I1106" s="270"/>
      <c r="J1106" s="270"/>
      <c r="K1106" s="430"/>
      <c r="L1106" s="202"/>
      <c r="M1106" s="269">
        <v>4</v>
      </c>
      <c r="N1106" s="270"/>
      <c r="O1106" s="270"/>
      <c r="P1106" s="270"/>
      <c r="Q1106" s="271" t="s">
        <v>382</v>
      </c>
      <c r="R1106" s="270"/>
      <c r="S1106" s="270"/>
      <c r="T1106" s="270"/>
    </row>
    <row r="1107" spans="1:20" ht="16.5" customHeight="1">
      <c r="A1107" s="233"/>
      <c r="B1107" s="405"/>
      <c r="C1107" s="431">
        <v>6</v>
      </c>
      <c r="D1107" s="412" t="s">
        <v>338</v>
      </c>
      <c r="E1107" s="412"/>
      <c r="F1107" s="412" t="s">
        <v>21</v>
      </c>
      <c r="G1107" s="155" t="s">
        <v>339</v>
      </c>
      <c r="H1107" s="412" t="s">
        <v>73</v>
      </c>
      <c r="I1107" s="438">
        <v>869.67</v>
      </c>
      <c r="J1107" s="440"/>
      <c r="K1107" s="435"/>
      <c r="L1107" s="202"/>
      <c r="M1107" s="275">
        <v>5</v>
      </c>
      <c r="N1107" s="178">
        <v>4.0999999999999996</v>
      </c>
      <c r="O1107" s="178"/>
      <c r="P1107" s="178" t="s">
        <v>21</v>
      </c>
      <c r="Q1107" s="155" t="s">
        <v>464</v>
      </c>
      <c r="R1107" s="178" t="s">
        <v>73</v>
      </c>
      <c r="S1107" s="177">
        <v>443.02</v>
      </c>
      <c r="T1107" s="180">
        <v>19283</v>
      </c>
    </row>
    <row r="1108" spans="1:20" ht="16.5" customHeight="1">
      <c r="A1108" s="233"/>
      <c r="B1108" s="405"/>
      <c r="C1108" s="639" t="s">
        <v>41</v>
      </c>
      <c r="D1108" s="719"/>
      <c r="E1108" s="719"/>
      <c r="F1108" s="719"/>
      <c r="G1108" s="719"/>
      <c r="H1108" s="408"/>
      <c r="I1108" s="175"/>
      <c r="J1108" s="439"/>
      <c r="K1108" s="437"/>
      <c r="L1108" s="202"/>
      <c r="M1108" s="639" t="s">
        <v>41</v>
      </c>
      <c r="N1108" s="640"/>
      <c r="O1108" s="640"/>
      <c r="P1108" s="640"/>
      <c r="Q1108" s="640"/>
      <c r="R1108" s="153"/>
      <c r="S1108" s="175"/>
      <c r="T1108" s="179"/>
    </row>
    <row r="1109" spans="1:20" ht="16.5" customHeight="1">
      <c r="A1109" s="233"/>
      <c r="B1109" s="405"/>
      <c r="C1109" s="159">
        <v>7</v>
      </c>
      <c r="D1109" s="159">
        <v>2.2000000000000002</v>
      </c>
      <c r="E1109" s="159" t="s">
        <v>21</v>
      </c>
      <c r="F1109" s="159"/>
      <c r="G1109" s="159" t="s">
        <v>22</v>
      </c>
      <c r="H1109" s="159"/>
      <c r="I1109" s="159"/>
      <c r="J1109" s="159"/>
      <c r="K1109" s="411"/>
      <c r="L1109" s="202"/>
      <c r="M1109" s="159">
        <v>8</v>
      </c>
      <c r="N1109" s="159">
        <v>2.2000000000000002</v>
      </c>
      <c r="O1109" s="159" t="s">
        <v>21</v>
      </c>
      <c r="P1109" s="159"/>
      <c r="Q1109" s="159" t="s">
        <v>22</v>
      </c>
      <c r="R1109" s="159"/>
      <c r="S1109" s="159"/>
      <c r="T1109" s="159"/>
    </row>
    <row r="1110" spans="1:20" ht="36.75" customHeight="1">
      <c r="A1110" s="233"/>
      <c r="B1110" s="405"/>
      <c r="C1110" s="163">
        <v>8</v>
      </c>
      <c r="D1110" s="163" t="s">
        <v>289</v>
      </c>
      <c r="E1110" s="163"/>
      <c r="F1110" s="163" t="s">
        <v>21</v>
      </c>
      <c r="G1110" s="155" t="s">
        <v>290</v>
      </c>
      <c r="H1110" s="163" t="s">
        <v>85</v>
      </c>
      <c r="I1110" s="209">
        <v>41.29</v>
      </c>
      <c r="J1110" s="157"/>
      <c r="K1110" s="481"/>
      <c r="L1110" s="202"/>
      <c r="M1110" s="163">
        <v>9</v>
      </c>
      <c r="N1110" s="163">
        <v>1.1100000000000001</v>
      </c>
      <c r="O1110" s="163"/>
      <c r="P1110" s="163" t="s">
        <v>21</v>
      </c>
      <c r="Q1110" s="155" t="s">
        <v>232</v>
      </c>
      <c r="R1110" s="163" t="s">
        <v>88</v>
      </c>
      <c r="S1110" s="209">
        <v>41.29</v>
      </c>
      <c r="T1110" s="157">
        <v>54922</v>
      </c>
    </row>
    <row r="1111" spans="1:20" ht="16.5" customHeight="1">
      <c r="A1111" s="233"/>
      <c r="B1111" s="405"/>
      <c r="C1111" s="629" t="s">
        <v>41</v>
      </c>
      <c r="D1111" s="630"/>
      <c r="E1111" s="630"/>
      <c r="F1111" s="630"/>
      <c r="G1111" s="630"/>
      <c r="H1111" s="631"/>
      <c r="I1111" s="282"/>
      <c r="J1111" s="282"/>
      <c r="K1111" s="414"/>
      <c r="L1111" s="202"/>
      <c r="M1111" s="629" t="s">
        <v>41</v>
      </c>
      <c r="N1111" s="630"/>
      <c r="O1111" s="630"/>
      <c r="P1111" s="630"/>
      <c r="Q1111" s="630"/>
      <c r="R1111" s="631"/>
      <c r="S1111" s="282"/>
      <c r="T1111" s="282"/>
    </row>
    <row r="1112" spans="1:20" ht="58.5" customHeight="1">
      <c r="A1112" s="233"/>
      <c r="B1112" s="405"/>
      <c r="C1112" s="159">
        <v>9</v>
      </c>
      <c r="D1112" s="159">
        <v>2.2999999999999998</v>
      </c>
      <c r="E1112" s="159" t="s">
        <v>21</v>
      </c>
      <c r="F1112" s="159"/>
      <c r="G1112" s="159" t="s">
        <v>89</v>
      </c>
      <c r="H1112" s="159"/>
      <c r="I1112" s="159"/>
      <c r="J1112" s="159"/>
      <c r="K1112" s="411"/>
      <c r="L1112" s="202"/>
      <c r="M1112" s="159">
        <v>10</v>
      </c>
      <c r="N1112" s="159">
        <v>2.2999999999999998</v>
      </c>
      <c r="O1112" s="159" t="s">
        <v>21</v>
      </c>
      <c r="P1112" s="159"/>
      <c r="Q1112" s="159" t="s">
        <v>89</v>
      </c>
      <c r="R1112" s="159"/>
      <c r="S1112" s="159"/>
      <c r="T1112" s="159"/>
    </row>
    <row r="1113" spans="1:20" ht="24.75" customHeight="1">
      <c r="A1113" s="233"/>
      <c r="B1113" s="405"/>
      <c r="C1113" s="163">
        <v>10</v>
      </c>
      <c r="D1113" s="183" t="s">
        <v>90</v>
      </c>
      <c r="E1113" s="163"/>
      <c r="F1113" s="163" t="s">
        <v>21</v>
      </c>
      <c r="G1113" s="155" t="s">
        <v>91</v>
      </c>
      <c r="H1113" s="163" t="s">
        <v>73</v>
      </c>
      <c r="I1113" s="164">
        <v>495.51563999999996</v>
      </c>
      <c r="J1113" s="167"/>
      <c r="K1113" s="420"/>
      <c r="L1113" s="202"/>
      <c r="M1113" s="163">
        <v>11</v>
      </c>
      <c r="N1113" s="183">
        <v>1.4</v>
      </c>
      <c r="O1113" s="163"/>
      <c r="P1113" s="163" t="s">
        <v>21</v>
      </c>
      <c r="Q1113" s="155" t="s">
        <v>92</v>
      </c>
      <c r="R1113" s="163" t="s">
        <v>73</v>
      </c>
      <c r="S1113" s="164">
        <v>495.51563999999996</v>
      </c>
      <c r="T1113" s="167">
        <v>5350</v>
      </c>
    </row>
    <row r="1114" spans="1:20" ht="19.5" customHeight="1">
      <c r="A1114" s="233"/>
      <c r="B1114" s="405"/>
      <c r="C1114" s="163">
        <v>11</v>
      </c>
      <c r="D1114" s="183" t="s">
        <v>93</v>
      </c>
      <c r="E1114" s="163"/>
      <c r="F1114" s="163" t="s">
        <v>21</v>
      </c>
      <c r="G1114" s="155" t="s">
        <v>94</v>
      </c>
      <c r="H1114" s="163" t="s">
        <v>95</v>
      </c>
      <c r="I1114" s="164">
        <v>8275.1111879999989</v>
      </c>
      <c r="J1114" s="167"/>
      <c r="K1114" s="420"/>
      <c r="L1114" s="202"/>
      <c r="M1114" s="163">
        <v>12</v>
      </c>
      <c r="N1114" s="183">
        <v>1.2</v>
      </c>
      <c r="O1114" s="163"/>
      <c r="P1114" s="163" t="s">
        <v>21</v>
      </c>
      <c r="Q1114" s="155" t="s">
        <v>96</v>
      </c>
      <c r="R1114" s="163" t="s">
        <v>97</v>
      </c>
      <c r="S1114" s="164">
        <v>8275.1111879999989</v>
      </c>
      <c r="T1114" s="167">
        <v>1392</v>
      </c>
    </row>
    <row r="1115" spans="1:20" ht="30.75" customHeight="1">
      <c r="A1115" s="233"/>
      <c r="B1115" s="405"/>
      <c r="C1115" s="163">
        <v>12</v>
      </c>
      <c r="D1115" s="183" t="s">
        <v>98</v>
      </c>
      <c r="E1115" s="163"/>
      <c r="F1115" s="163" t="s">
        <v>21</v>
      </c>
      <c r="G1115" s="155" t="s">
        <v>99</v>
      </c>
      <c r="H1115" s="163" t="s">
        <v>73</v>
      </c>
      <c r="I1115" s="164">
        <v>495.51563999999996</v>
      </c>
      <c r="J1115" s="167"/>
      <c r="K1115" s="420"/>
      <c r="L1115" s="202"/>
      <c r="M1115" s="163">
        <v>13</v>
      </c>
      <c r="N1115" s="183">
        <v>1.5</v>
      </c>
      <c r="O1115" s="163"/>
      <c r="P1115" s="163" t="s">
        <v>21</v>
      </c>
      <c r="Q1115" s="155" t="s">
        <v>100</v>
      </c>
      <c r="R1115" s="163" t="s">
        <v>73</v>
      </c>
      <c r="S1115" s="164">
        <v>495.51563999999996</v>
      </c>
      <c r="T1115" s="167">
        <v>3571</v>
      </c>
    </row>
    <row r="1116" spans="1:20" ht="16.5" customHeight="1">
      <c r="A1116" s="233"/>
      <c r="B1116" s="405"/>
      <c r="C1116" s="629" t="s">
        <v>41</v>
      </c>
      <c r="D1116" s="630"/>
      <c r="E1116" s="630"/>
      <c r="F1116" s="630"/>
      <c r="G1116" s="630"/>
      <c r="H1116" s="631"/>
      <c r="I1116" s="163"/>
      <c r="J1116" s="163"/>
      <c r="K1116" s="414"/>
      <c r="L1116" s="202"/>
      <c r="M1116" s="629" t="s">
        <v>41</v>
      </c>
      <c r="N1116" s="630"/>
      <c r="O1116" s="630"/>
      <c r="P1116" s="630"/>
      <c r="Q1116" s="630"/>
      <c r="R1116" s="631"/>
      <c r="S1116" s="163"/>
      <c r="T1116" s="163"/>
    </row>
    <row r="1117" spans="1:20" ht="16.5" customHeight="1">
      <c r="A1117" s="233"/>
      <c r="B1117" s="405"/>
      <c r="C1117" s="418">
        <v>13</v>
      </c>
      <c r="D1117" s="207">
        <v>2.6</v>
      </c>
      <c r="E1117" s="207" t="s">
        <v>21</v>
      </c>
      <c r="F1117" s="207"/>
      <c r="G1117" s="207" t="s">
        <v>101</v>
      </c>
      <c r="H1117" s="207"/>
      <c r="I1117" s="207"/>
      <c r="J1117" s="207"/>
      <c r="K1117" s="419"/>
      <c r="L1117" s="202"/>
      <c r="M1117" s="259">
        <v>14</v>
      </c>
      <c r="N1117" s="207">
        <v>2.6</v>
      </c>
      <c r="O1117" s="207" t="s">
        <v>21</v>
      </c>
      <c r="P1117" s="207"/>
      <c r="Q1117" s="207" t="s">
        <v>101</v>
      </c>
      <c r="R1117" s="207"/>
      <c r="S1117" s="207"/>
      <c r="T1117" s="207"/>
    </row>
    <row r="1118" spans="1:20" ht="24" customHeight="1">
      <c r="A1118" s="233"/>
      <c r="B1118" s="405"/>
      <c r="C1118" s="431">
        <v>14</v>
      </c>
      <c r="D1118" s="183" t="s">
        <v>102</v>
      </c>
      <c r="E1118" s="412"/>
      <c r="F1118" s="412" t="s">
        <v>21</v>
      </c>
      <c r="G1118" s="432" t="s">
        <v>103</v>
      </c>
      <c r="H1118" s="412" t="s">
        <v>25</v>
      </c>
      <c r="I1118" s="438">
        <v>312.85000000000002</v>
      </c>
      <c r="J1118" s="440"/>
      <c r="K1118" s="435"/>
      <c r="L1118" s="202"/>
      <c r="M1118" s="275">
        <v>15</v>
      </c>
      <c r="N1118" s="183" t="s">
        <v>102</v>
      </c>
      <c r="O1118" s="178"/>
      <c r="P1118" s="178" t="s">
        <v>21</v>
      </c>
      <c r="Q1118" s="176" t="s">
        <v>103</v>
      </c>
      <c r="R1118" s="178" t="s">
        <v>25</v>
      </c>
      <c r="S1118" s="177">
        <v>312.85000000000002</v>
      </c>
      <c r="T1118" s="180">
        <v>55381</v>
      </c>
    </row>
    <row r="1119" spans="1:20" ht="16.5" customHeight="1">
      <c r="A1119" s="233"/>
      <c r="B1119" s="405"/>
      <c r="C1119" s="629" t="s">
        <v>41</v>
      </c>
      <c r="D1119" s="630"/>
      <c r="E1119" s="630"/>
      <c r="F1119" s="630"/>
      <c r="G1119" s="630"/>
      <c r="H1119" s="631"/>
      <c r="I1119" s="163"/>
      <c r="J1119" s="163"/>
      <c r="K1119" s="414"/>
      <c r="L1119" s="202"/>
      <c r="M1119" s="629" t="s">
        <v>41</v>
      </c>
      <c r="N1119" s="630"/>
      <c r="O1119" s="630"/>
      <c r="P1119" s="630"/>
      <c r="Q1119" s="630"/>
      <c r="R1119" s="631"/>
      <c r="S1119" s="163"/>
      <c r="T1119" s="163"/>
    </row>
    <row r="1120" spans="1:20" ht="16.5" customHeight="1">
      <c r="A1120" s="233"/>
      <c r="B1120" s="405"/>
      <c r="C1120" s="418">
        <v>15</v>
      </c>
      <c r="D1120" s="207" t="s">
        <v>105</v>
      </c>
      <c r="E1120" s="207" t="s">
        <v>21</v>
      </c>
      <c r="F1120" s="207"/>
      <c r="G1120" s="207" t="s">
        <v>106</v>
      </c>
      <c r="H1120" s="207"/>
      <c r="I1120" s="207"/>
      <c r="J1120" s="207"/>
      <c r="K1120" s="419"/>
      <c r="L1120" s="202"/>
      <c r="M1120" s="259">
        <v>16</v>
      </c>
      <c r="N1120" s="207">
        <v>5</v>
      </c>
      <c r="O1120" s="207" t="s">
        <v>21</v>
      </c>
      <c r="P1120" s="207"/>
      <c r="Q1120" s="207" t="s">
        <v>107</v>
      </c>
      <c r="R1120" s="207"/>
      <c r="S1120" s="207"/>
      <c r="T1120" s="207"/>
    </row>
    <row r="1121" spans="1:20" ht="29.25" customHeight="1">
      <c r="A1121" s="233"/>
      <c r="B1121" s="405"/>
      <c r="C1121" s="163">
        <v>16</v>
      </c>
      <c r="D1121" s="183" t="s">
        <v>185</v>
      </c>
      <c r="E1121" s="163"/>
      <c r="F1121" s="163" t="s">
        <v>21</v>
      </c>
      <c r="G1121" s="155" t="s">
        <v>186</v>
      </c>
      <c r="H1121" s="163" t="s">
        <v>73</v>
      </c>
      <c r="I1121" s="164">
        <v>8.23</v>
      </c>
      <c r="J1121" s="167"/>
      <c r="K1121" s="420"/>
      <c r="L1121" s="202"/>
      <c r="M1121" s="163">
        <v>17</v>
      </c>
      <c r="N1121" s="183">
        <v>5.0999999999999996</v>
      </c>
      <c r="O1121" s="163"/>
      <c r="P1121" s="163" t="s">
        <v>21</v>
      </c>
      <c r="Q1121" s="155" t="s">
        <v>187</v>
      </c>
      <c r="R1121" s="163" t="s">
        <v>73</v>
      </c>
      <c r="S1121" s="164">
        <v>8.23</v>
      </c>
      <c r="T1121" s="167">
        <v>400164</v>
      </c>
    </row>
    <row r="1122" spans="1:20" ht="38.25" customHeight="1">
      <c r="A1122" s="233"/>
      <c r="B1122" s="405"/>
      <c r="C1122" s="163">
        <v>17</v>
      </c>
      <c r="D1122" s="183" t="s">
        <v>613</v>
      </c>
      <c r="E1122" s="163"/>
      <c r="F1122" s="163" t="s">
        <v>21</v>
      </c>
      <c r="G1122" s="155" t="s">
        <v>614</v>
      </c>
      <c r="H1122" s="163" t="s">
        <v>73</v>
      </c>
      <c r="I1122" s="164">
        <v>92.8</v>
      </c>
      <c r="J1122" s="167"/>
      <c r="K1122" s="420"/>
      <c r="L1122" s="202"/>
      <c r="M1122" s="163">
        <v>18</v>
      </c>
      <c r="N1122" s="183">
        <v>5.4</v>
      </c>
      <c r="O1122" s="163"/>
      <c r="P1122" s="163" t="s">
        <v>21</v>
      </c>
      <c r="Q1122" s="155" t="s">
        <v>615</v>
      </c>
      <c r="R1122" s="163" t="s">
        <v>73</v>
      </c>
      <c r="S1122" s="164">
        <v>92.8</v>
      </c>
      <c r="T1122" s="167">
        <v>500035</v>
      </c>
    </row>
    <row r="1123" spans="1:20" ht="35.25" customHeight="1">
      <c r="A1123" s="233"/>
      <c r="B1123" s="405"/>
      <c r="C1123" s="163">
        <v>18</v>
      </c>
      <c r="D1123" s="183" t="s">
        <v>188</v>
      </c>
      <c r="E1123" s="163"/>
      <c r="F1123" s="163" t="s">
        <v>21</v>
      </c>
      <c r="G1123" s="155" t="s">
        <v>189</v>
      </c>
      <c r="H1123" s="163" t="s">
        <v>73</v>
      </c>
      <c r="I1123" s="164">
        <v>163.9</v>
      </c>
      <c r="J1123" s="167"/>
      <c r="K1123" s="420"/>
      <c r="L1123" s="202"/>
      <c r="M1123" s="163">
        <v>19</v>
      </c>
      <c r="N1123" s="183">
        <v>5.12</v>
      </c>
      <c r="O1123" s="163"/>
      <c r="P1123" s="163" t="s">
        <v>21</v>
      </c>
      <c r="Q1123" s="155" t="s">
        <v>190</v>
      </c>
      <c r="R1123" s="163" t="s">
        <v>73</v>
      </c>
      <c r="S1123" s="164">
        <v>163.9</v>
      </c>
      <c r="T1123" s="167">
        <v>634467</v>
      </c>
    </row>
    <row r="1124" spans="1:20" ht="16.5" customHeight="1">
      <c r="A1124" s="233"/>
      <c r="B1124" s="405"/>
      <c r="C1124" s="629" t="s">
        <v>41</v>
      </c>
      <c r="D1124" s="630"/>
      <c r="E1124" s="630"/>
      <c r="F1124" s="630"/>
      <c r="G1124" s="630"/>
      <c r="H1124" s="631"/>
      <c r="I1124" s="163"/>
      <c r="J1124" s="163"/>
      <c r="K1124" s="414"/>
      <c r="L1124" s="202"/>
      <c r="M1124" s="629" t="s">
        <v>41</v>
      </c>
      <c r="N1124" s="630"/>
      <c r="O1124" s="630"/>
      <c r="P1124" s="630"/>
      <c r="Q1124" s="630"/>
      <c r="R1124" s="631"/>
      <c r="S1124" s="163"/>
      <c r="T1124" s="163"/>
    </row>
    <row r="1125" spans="1:20" ht="16.5" customHeight="1">
      <c r="A1125" s="233"/>
      <c r="B1125" s="405"/>
      <c r="C1125" s="418">
        <v>19</v>
      </c>
      <c r="D1125" s="207">
        <v>3.3</v>
      </c>
      <c r="E1125" s="207" t="s">
        <v>21</v>
      </c>
      <c r="F1125" s="207"/>
      <c r="G1125" s="207" t="s">
        <v>111</v>
      </c>
      <c r="H1125" s="207"/>
      <c r="I1125" s="207"/>
      <c r="J1125" s="207"/>
      <c r="K1125" s="419"/>
      <c r="L1125" s="202"/>
      <c r="M1125" s="259">
        <v>20</v>
      </c>
      <c r="N1125" s="207">
        <v>23</v>
      </c>
      <c r="O1125" s="207" t="s">
        <v>21</v>
      </c>
      <c r="P1125" s="207"/>
      <c r="Q1125" s="207" t="s">
        <v>111</v>
      </c>
      <c r="R1125" s="207"/>
      <c r="S1125" s="207"/>
      <c r="T1125" s="207"/>
    </row>
    <row r="1126" spans="1:20" ht="54.75" customHeight="1">
      <c r="A1126" s="233"/>
      <c r="B1126" s="405"/>
      <c r="C1126" s="220">
        <v>20</v>
      </c>
      <c r="D1126" s="183" t="s">
        <v>112</v>
      </c>
      <c r="E1126" s="163"/>
      <c r="F1126" s="163" t="s">
        <v>21</v>
      </c>
      <c r="G1126" s="155" t="s">
        <v>113</v>
      </c>
      <c r="H1126" s="163" t="s">
        <v>114</v>
      </c>
      <c r="I1126" s="164">
        <v>15995.75</v>
      </c>
      <c r="J1126" s="167"/>
      <c r="K1126" s="420"/>
      <c r="L1126" s="202"/>
      <c r="M1126" s="220">
        <v>21</v>
      </c>
      <c r="N1126" s="183" t="s">
        <v>115</v>
      </c>
      <c r="O1126" s="163"/>
      <c r="P1126" s="163" t="s">
        <v>21</v>
      </c>
      <c r="Q1126" s="155" t="s">
        <v>113</v>
      </c>
      <c r="R1126" s="163" t="s">
        <v>114</v>
      </c>
      <c r="S1126" s="164">
        <v>15995.75</v>
      </c>
      <c r="T1126" s="167">
        <v>5903</v>
      </c>
    </row>
    <row r="1127" spans="1:20" ht="16.5" customHeight="1">
      <c r="A1127" s="233"/>
      <c r="B1127" s="405"/>
      <c r="C1127" s="629" t="s">
        <v>41</v>
      </c>
      <c r="D1127" s="630"/>
      <c r="E1127" s="630"/>
      <c r="F1127" s="630"/>
      <c r="G1127" s="630"/>
      <c r="H1127" s="631"/>
      <c r="I1127" s="163"/>
      <c r="J1127" s="163"/>
      <c r="K1127" s="414"/>
      <c r="L1127" s="202"/>
      <c r="M1127" s="629" t="s">
        <v>41</v>
      </c>
      <c r="N1127" s="630"/>
      <c r="O1127" s="630"/>
      <c r="P1127" s="630"/>
      <c r="Q1127" s="630"/>
      <c r="R1127" s="631"/>
      <c r="S1127" s="163"/>
      <c r="T1127" s="163"/>
    </row>
    <row r="1128" spans="1:20" ht="16.5" customHeight="1">
      <c r="A1128" s="233"/>
      <c r="B1128" s="405"/>
      <c r="C1128" s="418">
        <v>21</v>
      </c>
      <c r="D1128" s="207">
        <v>4.2</v>
      </c>
      <c r="E1128" s="207" t="s">
        <v>21</v>
      </c>
      <c r="F1128" s="207"/>
      <c r="G1128" s="207" t="s">
        <v>616</v>
      </c>
      <c r="H1128" s="207"/>
      <c r="I1128" s="207"/>
      <c r="J1128" s="207"/>
      <c r="K1128" s="419"/>
      <c r="L1128" s="202"/>
      <c r="M1128" s="259">
        <v>22</v>
      </c>
      <c r="N1128" s="207">
        <v>4.3</v>
      </c>
      <c r="O1128" s="207" t="s">
        <v>21</v>
      </c>
      <c r="P1128" s="207"/>
      <c r="Q1128" s="207" t="s">
        <v>234</v>
      </c>
      <c r="R1128" s="207"/>
      <c r="S1128" s="207"/>
      <c r="T1128" s="207"/>
    </row>
    <row r="1129" spans="1:20" ht="21.75" customHeight="1">
      <c r="A1129" s="233"/>
      <c r="B1129" s="405"/>
      <c r="C1129" s="220">
        <v>22</v>
      </c>
      <c r="D1129" s="183" t="s">
        <v>617</v>
      </c>
      <c r="E1129" s="163"/>
      <c r="F1129" s="163" t="s">
        <v>21</v>
      </c>
      <c r="G1129" s="155" t="s">
        <v>618</v>
      </c>
      <c r="H1129" s="163" t="s">
        <v>60</v>
      </c>
      <c r="I1129" s="164">
        <v>0.5</v>
      </c>
      <c r="J1129" s="167"/>
      <c r="K1129" s="420"/>
      <c r="L1129" s="202"/>
      <c r="M1129" s="220">
        <v>23</v>
      </c>
      <c r="N1129" s="183" t="s">
        <v>119</v>
      </c>
      <c r="O1129" s="163"/>
      <c r="P1129" s="163" t="s">
        <v>21</v>
      </c>
      <c r="Q1129" s="155" t="s">
        <v>120</v>
      </c>
      <c r="R1129" s="163" t="s">
        <v>32</v>
      </c>
      <c r="S1129" s="164">
        <v>13</v>
      </c>
      <c r="T1129" s="167">
        <v>66335</v>
      </c>
    </row>
    <row r="1130" spans="1:20" ht="16.5" customHeight="1">
      <c r="A1130" s="233"/>
      <c r="B1130" s="405"/>
      <c r="C1130" s="629" t="s">
        <v>41</v>
      </c>
      <c r="D1130" s="630"/>
      <c r="E1130" s="630"/>
      <c r="F1130" s="630"/>
      <c r="G1130" s="630"/>
      <c r="H1130" s="631"/>
      <c r="I1130" s="163"/>
      <c r="J1130" s="163"/>
      <c r="K1130" s="414"/>
      <c r="L1130" s="202"/>
      <c r="M1130" s="629" t="s">
        <v>41</v>
      </c>
      <c r="N1130" s="630"/>
      <c r="O1130" s="630"/>
      <c r="P1130" s="630"/>
      <c r="Q1130" s="630"/>
      <c r="R1130" s="631"/>
      <c r="S1130" s="163"/>
      <c r="T1130" s="163"/>
    </row>
    <row r="1131" spans="1:20" ht="43.5" customHeight="1">
      <c r="A1131" s="233"/>
      <c r="B1131" s="405"/>
      <c r="C1131" s="470">
        <v>23</v>
      </c>
      <c r="D1131" s="355">
        <v>4.3</v>
      </c>
      <c r="E1131" s="159" t="s">
        <v>21</v>
      </c>
      <c r="F1131" s="159"/>
      <c r="G1131" s="159" t="s">
        <v>234</v>
      </c>
      <c r="H1131" s="159"/>
      <c r="I1131" s="188"/>
      <c r="J1131" s="189"/>
      <c r="K1131" s="447"/>
      <c r="L1131" s="202"/>
      <c r="M1131" s="324">
        <v>24</v>
      </c>
      <c r="N1131" s="355">
        <v>4.4000000000000004</v>
      </c>
      <c r="O1131" s="159" t="s">
        <v>21</v>
      </c>
      <c r="P1131" s="159"/>
      <c r="Q1131" s="159" t="s">
        <v>121</v>
      </c>
      <c r="R1131" s="159"/>
      <c r="S1131" s="188"/>
      <c r="T1131" s="189"/>
    </row>
    <row r="1132" spans="1:20" ht="18" customHeight="1">
      <c r="A1132" s="233"/>
      <c r="B1132" s="405"/>
      <c r="C1132" s="220">
        <v>24</v>
      </c>
      <c r="D1132" s="183" t="s">
        <v>119</v>
      </c>
      <c r="E1132" s="163"/>
      <c r="F1132" s="163" t="s">
        <v>21</v>
      </c>
      <c r="G1132" s="155" t="s">
        <v>120</v>
      </c>
      <c r="H1132" s="163" t="s">
        <v>32</v>
      </c>
      <c r="I1132" s="164">
        <v>13</v>
      </c>
      <c r="J1132" s="167"/>
      <c r="K1132" s="420"/>
      <c r="L1132" s="202"/>
      <c r="M1132" s="220">
        <v>25</v>
      </c>
      <c r="N1132" s="183" t="s">
        <v>619</v>
      </c>
      <c r="O1132" s="163"/>
      <c r="P1132" s="163" t="s">
        <v>21</v>
      </c>
      <c r="Q1132" s="155" t="s">
        <v>620</v>
      </c>
      <c r="R1132" s="163" t="s">
        <v>60</v>
      </c>
      <c r="S1132" s="164">
        <v>34.78</v>
      </c>
      <c r="T1132" s="167">
        <v>48087</v>
      </c>
    </row>
    <row r="1133" spans="1:20" ht="18" customHeight="1">
      <c r="A1133" s="233"/>
      <c r="B1133" s="405"/>
      <c r="C1133" s="220">
        <v>25</v>
      </c>
      <c r="D1133" s="183" t="s">
        <v>621</v>
      </c>
      <c r="E1133" s="163"/>
      <c r="F1133" s="163" t="s">
        <v>21</v>
      </c>
      <c r="G1133" s="155" t="s">
        <v>622</v>
      </c>
      <c r="H1133" s="163" t="s">
        <v>32</v>
      </c>
      <c r="I1133" s="164">
        <v>1</v>
      </c>
      <c r="J1133" s="167"/>
      <c r="K1133" s="420"/>
      <c r="L1133" s="202"/>
      <c r="M1133" s="220">
        <v>26</v>
      </c>
      <c r="N1133" s="183" t="s">
        <v>298</v>
      </c>
      <c r="O1133" s="163"/>
      <c r="P1133" s="163" t="s">
        <v>21</v>
      </c>
      <c r="Q1133" s="155" t="s">
        <v>299</v>
      </c>
      <c r="R1133" s="163" t="s">
        <v>32</v>
      </c>
      <c r="S1133" s="164">
        <v>6</v>
      </c>
      <c r="T1133" s="167">
        <v>363426</v>
      </c>
    </row>
    <row r="1134" spans="1:20" ht="16.5" customHeight="1">
      <c r="A1134" s="233"/>
      <c r="B1134" s="405"/>
      <c r="C1134" s="629" t="s">
        <v>41</v>
      </c>
      <c r="D1134" s="630"/>
      <c r="E1134" s="630"/>
      <c r="F1134" s="630"/>
      <c r="G1134" s="630"/>
      <c r="H1134" s="631"/>
      <c r="I1134" s="163"/>
      <c r="J1134" s="163"/>
      <c r="K1134" s="414"/>
      <c r="L1134" s="202"/>
      <c r="M1134" s="629" t="s">
        <v>41</v>
      </c>
      <c r="N1134" s="630"/>
      <c r="O1134" s="630"/>
      <c r="P1134" s="630"/>
      <c r="Q1134" s="630"/>
      <c r="R1134" s="631"/>
      <c r="S1134" s="163"/>
      <c r="T1134" s="163"/>
    </row>
    <row r="1135" spans="1:20" ht="16.5" customHeight="1">
      <c r="A1135" s="233"/>
      <c r="B1135" s="405"/>
      <c r="C1135" s="470">
        <v>26</v>
      </c>
      <c r="D1135" s="355">
        <v>4.4000000000000004</v>
      </c>
      <c r="E1135" s="159" t="s">
        <v>21</v>
      </c>
      <c r="F1135" s="159"/>
      <c r="G1135" s="159" t="s">
        <v>121</v>
      </c>
      <c r="H1135" s="159"/>
      <c r="I1135" s="188"/>
      <c r="J1135" s="189"/>
      <c r="K1135" s="447"/>
      <c r="L1135" s="202"/>
      <c r="M1135" s="324">
        <v>27</v>
      </c>
      <c r="N1135" s="355"/>
      <c r="O1135" s="159" t="s">
        <v>21</v>
      </c>
      <c r="P1135" s="159"/>
      <c r="Q1135" s="159" t="s">
        <v>133</v>
      </c>
      <c r="R1135" s="159"/>
      <c r="S1135" s="188"/>
      <c r="T1135" s="189"/>
    </row>
    <row r="1136" spans="1:20" ht="22.5" customHeight="1">
      <c r="A1136" s="233"/>
      <c r="B1136" s="405"/>
      <c r="C1136" s="220">
        <v>27</v>
      </c>
      <c r="D1136" s="183" t="s">
        <v>619</v>
      </c>
      <c r="E1136" s="163"/>
      <c r="F1136" s="163" t="s">
        <v>21</v>
      </c>
      <c r="G1136" s="155" t="s">
        <v>620</v>
      </c>
      <c r="H1136" s="163" t="s">
        <v>60</v>
      </c>
      <c r="I1136" s="164">
        <v>34.78</v>
      </c>
      <c r="J1136" s="167"/>
      <c r="K1136" s="420"/>
      <c r="L1136" s="202"/>
      <c r="M1136" s="220">
        <v>28</v>
      </c>
      <c r="N1136" s="183" t="s">
        <v>302</v>
      </c>
      <c r="O1136" s="163"/>
      <c r="P1136" s="163" t="s">
        <v>21</v>
      </c>
      <c r="Q1136" s="155" t="s">
        <v>301</v>
      </c>
      <c r="R1136" s="163" t="s">
        <v>32</v>
      </c>
      <c r="S1136" s="164">
        <v>6</v>
      </c>
      <c r="T1136" s="167">
        <v>157264</v>
      </c>
    </row>
    <row r="1137" spans="1:20" ht="33.75" customHeight="1">
      <c r="A1137" s="233"/>
      <c r="B1137" s="405"/>
      <c r="C1137" s="163">
        <v>28</v>
      </c>
      <c r="D1137" s="183" t="s">
        <v>298</v>
      </c>
      <c r="E1137" s="163"/>
      <c r="F1137" s="163" t="s">
        <v>21</v>
      </c>
      <c r="G1137" s="155" t="s">
        <v>299</v>
      </c>
      <c r="H1137" s="163" t="s">
        <v>32</v>
      </c>
      <c r="I1137" s="164">
        <v>6</v>
      </c>
      <c r="J1137" s="167"/>
      <c r="K1137" s="420"/>
      <c r="L1137" s="202"/>
      <c r="M1137" s="163">
        <v>29</v>
      </c>
      <c r="N1137" s="183" t="s">
        <v>623</v>
      </c>
      <c r="O1137" s="163"/>
      <c r="P1137" s="163" t="s">
        <v>21</v>
      </c>
      <c r="Q1137" s="155" t="s">
        <v>624</v>
      </c>
      <c r="R1137" s="163" t="s">
        <v>32</v>
      </c>
      <c r="S1137" s="164">
        <v>1</v>
      </c>
      <c r="T1137" s="167">
        <v>701214</v>
      </c>
    </row>
    <row r="1138" spans="1:20" ht="16.5" customHeight="1">
      <c r="A1138" s="233"/>
      <c r="B1138" s="405"/>
      <c r="C1138" s="629" t="s">
        <v>41</v>
      </c>
      <c r="D1138" s="630"/>
      <c r="E1138" s="630"/>
      <c r="F1138" s="630"/>
      <c r="G1138" s="630"/>
      <c r="H1138" s="631"/>
      <c r="I1138" s="163"/>
      <c r="J1138" s="163"/>
      <c r="K1138" s="414"/>
      <c r="L1138" s="202"/>
      <c r="M1138" s="629" t="s">
        <v>41</v>
      </c>
      <c r="N1138" s="630"/>
      <c r="O1138" s="630"/>
      <c r="P1138" s="630"/>
      <c r="Q1138" s="630"/>
      <c r="R1138" s="631"/>
      <c r="S1138" s="163"/>
      <c r="T1138" s="163"/>
    </row>
    <row r="1139" spans="1:20" ht="16.5" customHeight="1">
      <c r="A1139" s="233"/>
      <c r="B1139" s="405"/>
      <c r="C1139" s="418">
        <v>29</v>
      </c>
      <c r="D1139" s="207" t="s">
        <v>126</v>
      </c>
      <c r="E1139" s="207" t="s">
        <v>21</v>
      </c>
      <c r="F1139" s="207"/>
      <c r="G1139" s="207" t="s">
        <v>127</v>
      </c>
      <c r="H1139" s="207"/>
      <c r="I1139" s="207"/>
      <c r="J1139" s="207"/>
      <c r="K1139" s="419"/>
      <c r="L1139" s="202"/>
      <c r="M1139" s="259">
        <v>32</v>
      </c>
      <c r="N1139" s="207">
        <v>12</v>
      </c>
      <c r="O1139" s="207" t="s">
        <v>21</v>
      </c>
      <c r="P1139" s="207"/>
      <c r="Q1139" s="207" t="s">
        <v>199</v>
      </c>
      <c r="R1139" s="207"/>
      <c r="S1139" s="207"/>
      <c r="T1139" s="207"/>
    </row>
    <row r="1140" spans="1:20" ht="16.5" customHeight="1">
      <c r="A1140" s="233"/>
      <c r="B1140" s="405"/>
      <c r="C1140" s="163">
        <v>30</v>
      </c>
      <c r="D1140" s="412" t="s">
        <v>300</v>
      </c>
      <c r="E1140" s="412"/>
      <c r="F1140" s="412" t="s">
        <v>21</v>
      </c>
      <c r="G1140" s="432" t="s">
        <v>301</v>
      </c>
      <c r="H1140" s="412" t="s">
        <v>32</v>
      </c>
      <c r="I1140" s="412">
        <v>6</v>
      </c>
      <c r="J1140" s="460"/>
      <c r="K1140" s="461"/>
      <c r="L1140" s="202"/>
      <c r="M1140" s="163">
        <v>33</v>
      </c>
      <c r="N1140" s="178" t="s">
        <v>625</v>
      </c>
      <c r="O1140" s="178"/>
      <c r="P1140" s="178" t="s">
        <v>21</v>
      </c>
      <c r="Q1140" s="176" t="s">
        <v>626</v>
      </c>
      <c r="R1140" s="178" t="s">
        <v>60</v>
      </c>
      <c r="S1140" s="178">
        <v>7</v>
      </c>
      <c r="T1140" s="306">
        <v>699560</v>
      </c>
    </row>
    <row r="1141" spans="1:20" ht="16.5" customHeight="1">
      <c r="A1141" s="233"/>
      <c r="B1141" s="405"/>
      <c r="C1141" s="163">
        <v>31</v>
      </c>
      <c r="D1141" s="163" t="s">
        <v>627</v>
      </c>
      <c r="E1141" s="163"/>
      <c r="F1141" s="163" t="s">
        <v>21</v>
      </c>
      <c r="G1141" s="155" t="s">
        <v>628</v>
      </c>
      <c r="H1141" s="163" t="s">
        <v>32</v>
      </c>
      <c r="I1141" s="163">
        <v>2</v>
      </c>
      <c r="J1141" s="206"/>
      <c r="K1141" s="461"/>
      <c r="L1141" s="202"/>
      <c r="M1141" s="220"/>
      <c r="N1141" s="311"/>
      <c r="O1141" s="311"/>
      <c r="P1141" s="311"/>
      <c r="Q1141" s="297"/>
      <c r="R1141" s="252"/>
      <c r="S1141" s="178"/>
      <c r="T1141" s="306"/>
    </row>
    <row r="1142" spans="1:20" ht="16.5" customHeight="1">
      <c r="A1142" s="233"/>
      <c r="B1142" s="405"/>
      <c r="C1142" s="629" t="s">
        <v>41</v>
      </c>
      <c r="D1142" s="630"/>
      <c r="E1142" s="630"/>
      <c r="F1142" s="630"/>
      <c r="G1142" s="630"/>
      <c r="H1142" s="631"/>
      <c r="I1142" s="163"/>
      <c r="J1142" s="163"/>
      <c r="K1142" s="414"/>
      <c r="L1142" s="202"/>
      <c r="M1142" s="629" t="s">
        <v>41</v>
      </c>
      <c r="N1142" s="630"/>
      <c r="O1142" s="630"/>
      <c r="P1142" s="630"/>
      <c r="Q1142" s="630"/>
      <c r="R1142" s="631"/>
      <c r="S1142" s="163"/>
      <c r="T1142" s="163"/>
    </row>
    <row r="1143" spans="1:20" ht="16.5" customHeight="1">
      <c r="A1143" s="233"/>
      <c r="B1143" s="405"/>
      <c r="C1143" s="418">
        <v>32</v>
      </c>
      <c r="D1143" s="207" t="s">
        <v>27</v>
      </c>
      <c r="E1143" s="207" t="s">
        <v>21</v>
      </c>
      <c r="F1143" s="207"/>
      <c r="G1143" s="207" t="s">
        <v>28</v>
      </c>
      <c r="H1143" s="207"/>
      <c r="I1143" s="207"/>
      <c r="J1143" s="207"/>
      <c r="K1143" s="419"/>
      <c r="L1143" s="202"/>
      <c r="M1143" s="297"/>
      <c r="N1143" s="297"/>
      <c r="O1143" s="297"/>
      <c r="P1143" s="297"/>
      <c r="Q1143" s="297"/>
      <c r="R1143" s="298"/>
      <c r="S1143" s="178"/>
      <c r="T1143" s="178"/>
    </row>
    <row r="1144" spans="1:20" ht="16.5" customHeight="1">
      <c r="A1144" s="233"/>
      <c r="B1144" s="405"/>
      <c r="C1144" s="220">
        <v>33</v>
      </c>
      <c r="D1144" s="183" t="s">
        <v>629</v>
      </c>
      <c r="E1144" s="163"/>
      <c r="F1144" s="163" t="s">
        <v>21</v>
      </c>
      <c r="G1144" s="155" t="s">
        <v>630</v>
      </c>
      <c r="H1144" s="163" t="s">
        <v>32</v>
      </c>
      <c r="I1144" s="164">
        <v>1</v>
      </c>
      <c r="J1144" s="167"/>
      <c r="K1144" s="420"/>
      <c r="L1144" s="202"/>
      <c r="M1144" s="297"/>
      <c r="N1144" s="297"/>
      <c r="O1144" s="297"/>
      <c r="P1144" s="297"/>
      <c r="Q1144" s="297"/>
      <c r="R1144" s="298"/>
      <c r="S1144" s="178"/>
      <c r="T1144" s="178"/>
    </row>
    <row r="1145" spans="1:20" ht="16.5" customHeight="1">
      <c r="A1145" s="233"/>
      <c r="B1145" s="405"/>
      <c r="C1145" s="629" t="s">
        <v>41</v>
      </c>
      <c r="D1145" s="630"/>
      <c r="E1145" s="630"/>
      <c r="F1145" s="630"/>
      <c r="G1145" s="630"/>
      <c r="H1145" s="631"/>
      <c r="I1145" s="163"/>
      <c r="J1145" s="163"/>
      <c r="K1145" s="414"/>
      <c r="L1145" s="202"/>
      <c r="M1145" s="297"/>
      <c r="N1145" s="297"/>
      <c r="O1145" s="297"/>
      <c r="P1145" s="297"/>
      <c r="Q1145" s="297"/>
      <c r="R1145" s="298"/>
      <c r="S1145" s="178"/>
      <c r="T1145" s="178"/>
    </row>
    <row r="1146" spans="1:20" ht="16.5" customHeight="1">
      <c r="A1146" s="233"/>
      <c r="B1146" s="405"/>
      <c r="C1146" s="418">
        <v>34</v>
      </c>
      <c r="D1146" s="207">
        <v>4.1399999999999997</v>
      </c>
      <c r="E1146" s="207" t="s">
        <v>21</v>
      </c>
      <c r="F1146" s="207"/>
      <c r="G1146" s="207" t="s">
        <v>251</v>
      </c>
      <c r="H1146" s="207"/>
      <c r="I1146" s="207"/>
      <c r="J1146" s="207"/>
      <c r="K1146" s="419"/>
      <c r="L1146" s="202"/>
      <c r="M1146" s="297"/>
      <c r="N1146" s="297"/>
      <c r="O1146" s="297"/>
      <c r="P1146" s="297"/>
      <c r="Q1146" s="297"/>
      <c r="R1146" s="298"/>
      <c r="S1146" s="178"/>
      <c r="T1146" s="178"/>
    </row>
    <row r="1147" spans="1:20" ht="16.5" customHeight="1">
      <c r="A1147" s="233"/>
      <c r="B1147" s="405"/>
      <c r="C1147" s="220">
        <v>35</v>
      </c>
      <c r="D1147" s="183" t="s">
        <v>252</v>
      </c>
      <c r="E1147" s="163"/>
      <c r="F1147" s="163" t="s">
        <v>21</v>
      </c>
      <c r="G1147" s="155" t="s">
        <v>253</v>
      </c>
      <c r="H1147" s="163" t="s">
        <v>32</v>
      </c>
      <c r="I1147" s="164">
        <v>1</v>
      </c>
      <c r="J1147" s="167"/>
      <c r="K1147" s="420"/>
      <c r="L1147" s="202"/>
      <c r="M1147" s="297"/>
      <c r="N1147" s="297"/>
      <c r="O1147" s="297"/>
      <c r="P1147" s="297"/>
      <c r="Q1147" s="297"/>
      <c r="R1147" s="298"/>
      <c r="S1147" s="178"/>
      <c r="T1147" s="178"/>
    </row>
    <row r="1148" spans="1:20" ht="16.5" customHeight="1">
      <c r="A1148" s="233"/>
      <c r="B1148" s="405"/>
      <c r="C1148" s="629" t="s">
        <v>41</v>
      </c>
      <c r="D1148" s="630"/>
      <c r="E1148" s="630"/>
      <c r="F1148" s="630"/>
      <c r="G1148" s="630"/>
      <c r="H1148" s="631"/>
      <c r="I1148" s="163"/>
      <c r="J1148" s="163"/>
      <c r="K1148" s="414"/>
      <c r="L1148" s="202"/>
      <c r="M1148" s="297"/>
      <c r="N1148" s="297"/>
      <c r="O1148" s="297"/>
      <c r="P1148" s="297"/>
      <c r="Q1148" s="297"/>
      <c r="R1148" s="298"/>
      <c r="S1148" s="178"/>
      <c r="T1148" s="178"/>
    </row>
    <row r="1149" spans="1:20" ht="16.5" customHeight="1">
      <c r="A1149" s="233"/>
      <c r="B1149" s="405"/>
      <c r="C1149" s="418">
        <v>36</v>
      </c>
      <c r="D1149" s="207">
        <v>5</v>
      </c>
      <c r="E1149" s="207" t="s">
        <v>21</v>
      </c>
      <c r="F1149" s="207"/>
      <c r="G1149" s="207" t="s">
        <v>199</v>
      </c>
      <c r="H1149" s="207"/>
      <c r="I1149" s="207"/>
      <c r="J1149" s="207"/>
      <c r="K1149" s="419"/>
      <c r="L1149" s="202"/>
      <c r="M1149" s="297"/>
      <c r="N1149" s="297"/>
      <c r="O1149" s="297"/>
      <c r="P1149" s="297"/>
      <c r="Q1149" s="297"/>
      <c r="R1149" s="298"/>
      <c r="S1149" s="178"/>
      <c r="T1149" s="178"/>
    </row>
    <row r="1150" spans="1:20" ht="16.5" customHeight="1">
      <c r="A1150" s="233"/>
      <c r="B1150" s="405"/>
      <c r="C1150" s="220">
        <v>37</v>
      </c>
      <c r="D1150" s="183" t="s">
        <v>631</v>
      </c>
      <c r="E1150" s="163"/>
      <c r="F1150" s="163" t="s">
        <v>21</v>
      </c>
      <c r="G1150" s="155" t="s">
        <v>632</v>
      </c>
      <c r="H1150" s="163" t="s">
        <v>32</v>
      </c>
      <c r="I1150" s="164">
        <v>7</v>
      </c>
      <c r="J1150" s="167"/>
      <c r="K1150" s="420"/>
      <c r="L1150" s="202"/>
      <c r="M1150" s="297"/>
      <c r="N1150" s="297"/>
      <c r="O1150" s="297"/>
      <c r="P1150" s="297"/>
      <c r="Q1150" s="297"/>
      <c r="R1150" s="298"/>
      <c r="S1150" s="178"/>
      <c r="T1150" s="178"/>
    </row>
    <row r="1151" spans="1:20" ht="16.5" customHeight="1">
      <c r="A1151" s="233"/>
      <c r="B1151" s="405"/>
      <c r="C1151" s="629" t="s">
        <v>41</v>
      </c>
      <c r="D1151" s="630"/>
      <c r="E1151" s="630"/>
      <c r="F1151" s="630"/>
      <c r="G1151" s="630"/>
      <c r="H1151" s="631"/>
      <c r="I1151" s="163"/>
      <c r="J1151" s="163"/>
      <c r="K1151" s="414"/>
      <c r="L1151" s="202"/>
      <c r="M1151" s="297"/>
      <c r="N1151" s="297"/>
      <c r="O1151" s="297"/>
      <c r="P1151" s="297"/>
      <c r="Q1151" s="297"/>
      <c r="R1151" s="298"/>
      <c r="S1151" s="178"/>
      <c r="T1151" s="178"/>
    </row>
    <row r="1152" spans="1:20" ht="16.5" customHeight="1">
      <c r="A1152" s="233"/>
      <c r="B1152" s="405"/>
      <c r="C1152" s="418">
        <v>38</v>
      </c>
      <c r="D1152" s="207">
        <v>8</v>
      </c>
      <c r="E1152" s="207" t="s">
        <v>21</v>
      </c>
      <c r="F1152" s="207"/>
      <c r="G1152" s="207" t="s">
        <v>29</v>
      </c>
      <c r="H1152" s="207"/>
      <c r="I1152" s="207"/>
      <c r="J1152" s="207"/>
      <c r="K1152" s="419"/>
      <c r="L1152" s="202"/>
      <c r="M1152" s="259">
        <v>34</v>
      </c>
      <c r="N1152" s="207"/>
      <c r="O1152" s="207" t="s">
        <v>21</v>
      </c>
      <c r="P1152" s="207"/>
      <c r="Q1152" s="207" t="s">
        <v>29</v>
      </c>
      <c r="R1152" s="207"/>
      <c r="S1152" s="207"/>
      <c r="T1152" s="207"/>
    </row>
    <row r="1153" spans="1:20" ht="16.5" customHeight="1">
      <c r="A1153" s="233"/>
      <c r="B1153" s="405"/>
      <c r="C1153" s="163">
        <v>39</v>
      </c>
      <c r="D1153" s="412" t="s">
        <v>142</v>
      </c>
      <c r="E1153" s="412"/>
      <c r="F1153" s="412" t="s">
        <v>21</v>
      </c>
      <c r="G1153" s="432" t="s">
        <v>143</v>
      </c>
      <c r="H1153" s="412" t="s">
        <v>32</v>
      </c>
      <c r="I1153" s="412">
        <v>6</v>
      </c>
      <c r="J1153" s="460"/>
      <c r="K1153" s="486"/>
      <c r="L1153" s="202"/>
      <c r="M1153" s="163">
        <v>35</v>
      </c>
      <c r="N1153" s="178" t="s">
        <v>144</v>
      </c>
      <c r="O1153" s="178"/>
      <c r="P1153" s="178" t="s">
        <v>21</v>
      </c>
      <c r="Q1153" s="176" t="s">
        <v>145</v>
      </c>
      <c r="R1153" s="178" t="s">
        <v>146</v>
      </c>
      <c r="S1153" s="178">
        <v>6</v>
      </c>
      <c r="T1153" s="306">
        <v>15733</v>
      </c>
    </row>
    <row r="1154" spans="1:20" ht="16.5" customHeight="1">
      <c r="A1154" s="233"/>
      <c r="B1154" s="405"/>
      <c r="C1154" s="163">
        <v>40</v>
      </c>
      <c r="D1154" s="412">
        <v>8.6</v>
      </c>
      <c r="E1154" s="412"/>
      <c r="F1154" s="412" t="s">
        <v>21</v>
      </c>
      <c r="G1154" s="432" t="s">
        <v>147</v>
      </c>
      <c r="H1154" s="412" t="s">
        <v>32</v>
      </c>
      <c r="I1154" s="412">
        <v>3</v>
      </c>
      <c r="J1154" s="460"/>
      <c r="K1154" s="486"/>
      <c r="L1154" s="202"/>
      <c r="M1154" s="163">
        <v>36</v>
      </c>
      <c r="N1154" s="178">
        <v>20.6</v>
      </c>
      <c r="O1154" s="178"/>
      <c r="P1154" s="178" t="s">
        <v>21</v>
      </c>
      <c r="Q1154" s="176" t="s">
        <v>148</v>
      </c>
      <c r="R1154" s="178" t="s">
        <v>146</v>
      </c>
      <c r="S1154" s="178">
        <v>3</v>
      </c>
      <c r="T1154" s="306">
        <v>480677</v>
      </c>
    </row>
    <row r="1155" spans="1:20" ht="16.5" customHeight="1">
      <c r="A1155" s="233"/>
      <c r="B1155" s="405"/>
      <c r="C1155" s="163">
        <v>41</v>
      </c>
      <c r="D1155" s="163">
        <v>8.2799999999999994</v>
      </c>
      <c r="E1155" s="163"/>
      <c r="F1155" s="163" t="s">
        <v>21</v>
      </c>
      <c r="G1155" s="155" t="s">
        <v>633</v>
      </c>
      <c r="H1155" s="163" t="s">
        <v>32</v>
      </c>
      <c r="I1155" s="163">
        <v>4</v>
      </c>
      <c r="J1155" s="206"/>
      <c r="K1155" s="486"/>
      <c r="L1155" s="202"/>
      <c r="M1155" s="163">
        <v>37</v>
      </c>
      <c r="N1155" s="163">
        <v>8.2799999999999994</v>
      </c>
      <c r="O1155" s="163"/>
      <c r="P1155" s="163" t="s">
        <v>21</v>
      </c>
      <c r="Q1155" s="155" t="s">
        <v>633</v>
      </c>
      <c r="R1155" s="163" t="s">
        <v>32</v>
      </c>
      <c r="S1155" s="163">
        <v>4</v>
      </c>
      <c r="T1155" s="206">
        <v>877178</v>
      </c>
    </row>
    <row r="1156" spans="1:20" ht="16.5" customHeight="1">
      <c r="A1156" s="233"/>
      <c r="B1156" s="405"/>
      <c r="C1156" s="163">
        <v>42</v>
      </c>
      <c r="D1156" s="163">
        <v>8.2899999999999991</v>
      </c>
      <c r="E1156" s="163"/>
      <c r="F1156" s="163" t="s">
        <v>21</v>
      </c>
      <c r="G1156" s="155" t="s">
        <v>634</v>
      </c>
      <c r="H1156" s="163" t="s">
        <v>32</v>
      </c>
      <c r="I1156" s="163">
        <v>6</v>
      </c>
      <c r="J1156" s="206"/>
      <c r="K1156" s="486"/>
      <c r="L1156" s="202"/>
      <c r="M1156" s="163">
        <v>38</v>
      </c>
      <c r="N1156" s="163">
        <v>8.2899999999999991</v>
      </c>
      <c r="O1156" s="163"/>
      <c r="P1156" s="163" t="s">
        <v>21</v>
      </c>
      <c r="Q1156" s="155" t="s">
        <v>634</v>
      </c>
      <c r="R1156" s="163" t="s">
        <v>32</v>
      </c>
      <c r="S1156" s="163">
        <v>6</v>
      </c>
      <c r="T1156" s="206">
        <v>1069608</v>
      </c>
    </row>
    <row r="1157" spans="1:20" ht="16.5" customHeight="1" thickBot="1">
      <c r="A1157" s="233"/>
      <c r="B1157" s="405"/>
      <c r="C1157" s="629" t="s">
        <v>41</v>
      </c>
      <c r="D1157" s="630"/>
      <c r="E1157" s="630"/>
      <c r="F1157" s="630"/>
      <c r="G1157" s="630"/>
      <c r="H1157" s="631"/>
      <c r="I1157" s="163"/>
      <c r="J1157" s="206"/>
      <c r="K1157" s="414"/>
      <c r="L1157" s="202"/>
      <c r="M1157" s="629" t="s">
        <v>41</v>
      </c>
      <c r="N1157" s="630"/>
      <c r="O1157" s="630"/>
      <c r="P1157" s="630"/>
      <c r="Q1157" s="630"/>
      <c r="R1157" s="631"/>
      <c r="S1157" s="163"/>
      <c r="T1157" s="206"/>
    </row>
    <row r="1158" spans="1:20" ht="16.5" customHeight="1" thickBot="1">
      <c r="A1158" s="233"/>
      <c r="B1158" s="405"/>
      <c r="C1158" s="632" t="s">
        <v>42</v>
      </c>
      <c r="D1158" s="712"/>
      <c r="E1158" s="712"/>
      <c r="F1158" s="712"/>
      <c r="G1158" s="712"/>
      <c r="H1158" s="712"/>
      <c r="I1158" s="712"/>
      <c r="J1158" s="634"/>
      <c r="K1158" s="415"/>
      <c r="L1158" s="202"/>
      <c r="M1158" s="632" t="s">
        <v>42</v>
      </c>
      <c r="N1158" s="633"/>
      <c r="O1158" s="633"/>
      <c r="P1158" s="633"/>
      <c r="Q1158" s="633"/>
      <c r="R1158" s="633"/>
      <c r="S1158" s="633"/>
      <c r="T1158" s="634"/>
    </row>
    <row r="1159" spans="1:20" ht="16.5" customHeight="1">
      <c r="A1159" s="233"/>
      <c r="B1159" s="405"/>
      <c r="C1159" s="454"/>
      <c r="D1159" s="454"/>
      <c r="E1159" s="454"/>
      <c r="F1159" s="454"/>
      <c r="G1159" s="454"/>
      <c r="H1159" s="454"/>
      <c r="I1159" s="454"/>
      <c r="J1159" s="454"/>
      <c r="K1159" s="455"/>
      <c r="L1159" s="202"/>
      <c r="M1159" s="299"/>
      <c r="N1159" s="299"/>
      <c r="O1159" s="299"/>
      <c r="P1159" s="299"/>
      <c r="Q1159" s="299"/>
      <c r="R1159" s="299"/>
      <c r="S1159" s="299"/>
      <c r="T1159" s="299"/>
    </row>
    <row r="1160" spans="1:20" ht="16.5" customHeight="1" thickBot="1">
      <c r="A1160" s="233"/>
      <c r="B1160" s="405"/>
      <c r="C1160" s="714" t="s">
        <v>203</v>
      </c>
      <c r="D1160" s="689"/>
      <c r="E1160" s="689"/>
      <c r="F1160" s="689"/>
      <c r="G1160" s="689"/>
      <c r="H1160" s="689"/>
      <c r="I1160" s="689"/>
      <c r="J1160" s="689"/>
      <c r="K1160" s="715"/>
      <c r="L1160" s="202"/>
      <c r="M1160" s="644" t="s">
        <v>203</v>
      </c>
      <c r="N1160" s="645"/>
      <c r="O1160" s="645"/>
      <c r="P1160" s="645"/>
      <c r="Q1160" s="645"/>
      <c r="R1160" s="645"/>
      <c r="S1160" s="645"/>
      <c r="T1160" s="646"/>
    </row>
    <row r="1161" spans="1:20" ht="16.5" customHeight="1">
      <c r="A1161" s="233"/>
      <c r="B1161" s="405"/>
      <c r="C1161" s="641" t="s">
        <v>11</v>
      </c>
      <c r="D1161" s="707" t="s">
        <v>12</v>
      </c>
      <c r="E1161" s="717" t="s">
        <v>13</v>
      </c>
      <c r="F1161" s="718"/>
      <c r="G1161" s="641" t="s">
        <v>14</v>
      </c>
      <c r="H1161" s="707" t="s">
        <v>15</v>
      </c>
      <c r="I1161" s="707" t="s">
        <v>16</v>
      </c>
      <c r="J1161" s="709" t="s">
        <v>17</v>
      </c>
      <c r="K1161" s="710" t="s">
        <v>18</v>
      </c>
      <c r="L1161" s="202"/>
      <c r="M1161" s="641" t="s">
        <v>11</v>
      </c>
      <c r="N1161" s="635" t="s">
        <v>12</v>
      </c>
      <c r="O1161" s="637" t="s">
        <v>13</v>
      </c>
      <c r="P1161" s="638"/>
      <c r="Q1161" s="641" t="s">
        <v>14</v>
      </c>
      <c r="R1161" s="635" t="s">
        <v>15</v>
      </c>
      <c r="S1161" s="635" t="s">
        <v>16</v>
      </c>
      <c r="T1161" s="643" t="s">
        <v>17</v>
      </c>
    </row>
    <row r="1162" spans="1:20" ht="16.5" customHeight="1">
      <c r="A1162" s="233"/>
      <c r="B1162" s="405"/>
      <c r="C1162" s="716"/>
      <c r="D1162" s="708"/>
      <c r="E1162" s="154" t="s">
        <v>19</v>
      </c>
      <c r="F1162" s="154" t="s">
        <v>20</v>
      </c>
      <c r="G1162" s="716"/>
      <c r="H1162" s="708"/>
      <c r="I1162" s="708"/>
      <c r="J1162" s="708"/>
      <c r="K1162" s="711"/>
      <c r="L1162" s="202"/>
      <c r="M1162" s="642"/>
      <c r="N1162" s="636"/>
      <c r="O1162" s="154" t="s">
        <v>19</v>
      </c>
      <c r="P1162" s="154" t="s">
        <v>20</v>
      </c>
      <c r="Q1162" s="642"/>
      <c r="R1162" s="636"/>
      <c r="S1162" s="636"/>
      <c r="T1162" s="636"/>
    </row>
    <row r="1163" spans="1:20" ht="16.5" customHeight="1">
      <c r="A1163" s="233"/>
      <c r="B1163" s="405"/>
      <c r="C1163" s="159">
        <v>1</v>
      </c>
      <c r="D1163" s="159">
        <v>3</v>
      </c>
      <c r="E1163" s="159" t="s">
        <v>21</v>
      </c>
      <c r="F1163" s="159"/>
      <c r="G1163" s="197" t="s">
        <v>150</v>
      </c>
      <c r="H1163" s="159"/>
      <c r="I1163" s="159"/>
      <c r="J1163" s="159"/>
      <c r="K1163" s="411"/>
      <c r="L1163" s="202"/>
      <c r="M1163" s="159">
        <v>1</v>
      </c>
      <c r="N1163" s="159">
        <v>3</v>
      </c>
      <c r="O1163" s="159" t="s">
        <v>21</v>
      </c>
      <c r="P1163" s="159"/>
      <c r="Q1163" s="159" t="s">
        <v>150</v>
      </c>
      <c r="R1163" s="159"/>
      <c r="S1163" s="159"/>
      <c r="T1163" s="159"/>
    </row>
    <row r="1164" spans="1:20" ht="16.5" customHeight="1">
      <c r="A1164" s="233"/>
      <c r="B1164" s="405"/>
      <c r="C1164" s="270">
        <v>2</v>
      </c>
      <c r="D1164" s="291" t="s">
        <v>151</v>
      </c>
      <c r="E1164" s="291"/>
      <c r="F1164" s="291"/>
      <c r="G1164" s="184" t="s">
        <v>152</v>
      </c>
      <c r="H1164" s="291"/>
      <c r="I1164" s="291"/>
      <c r="J1164" s="291"/>
      <c r="K1164" s="452"/>
      <c r="L1164" s="202"/>
      <c r="M1164" s="270">
        <v>3</v>
      </c>
      <c r="N1164" s="291">
        <v>24.1</v>
      </c>
      <c r="O1164" s="291"/>
      <c r="P1164" s="291"/>
      <c r="Q1164" s="184" t="s">
        <v>635</v>
      </c>
      <c r="R1164" s="291"/>
      <c r="S1164" s="291"/>
      <c r="T1164" s="291"/>
    </row>
    <row r="1165" spans="1:20" ht="16.5" customHeight="1">
      <c r="A1165" s="233"/>
      <c r="B1165" s="405"/>
      <c r="C1165" s="412">
        <v>3</v>
      </c>
      <c r="D1165" s="163" t="s">
        <v>636</v>
      </c>
      <c r="E1165" s="163"/>
      <c r="F1165" s="163" t="s">
        <v>21</v>
      </c>
      <c r="G1165" s="155" t="s">
        <v>637</v>
      </c>
      <c r="H1165" s="163" t="s">
        <v>60</v>
      </c>
      <c r="I1165" s="163">
        <v>0.5</v>
      </c>
      <c r="J1165" s="206"/>
      <c r="K1165" s="413"/>
      <c r="L1165" s="202"/>
      <c r="M1165" s="178">
        <v>4</v>
      </c>
      <c r="N1165" s="163" t="s">
        <v>638</v>
      </c>
      <c r="O1165" s="163"/>
      <c r="P1165" s="163" t="s">
        <v>21</v>
      </c>
      <c r="Q1165" s="155" t="s">
        <v>639</v>
      </c>
      <c r="R1165" s="163" t="s">
        <v>60</v>
      </c>
      <c r="S1165" s="163">
        <v>0.5</v>
      </c>
      <c r="T1165" s="206">
        <v>55507</v>
      </c>
    </row>
    <row r="1166" spans="1:20" ht="16.5" customHeight="1">
      <c r="A1166" s="233"/>
      <c r="B1166" s="405"/>
      <c r="C1166" s="629" t="s">
        <v>41</v>
      </c>
      <c r="D1166" s="630"/>
      <c r="E1166" s="630"/>
      <c r="F1166" s="630"/>
      <c r="G1166" s="630"/>
      <c r="H1166" s="631"/>
      <c r="I1166" s="161"/>
      <c r="J1166" s="162"/>
      <c r="K1166" s="414"/>
      <c r="L1166" s="202"/>
      <c r="M1166" s="629" t="s">
        <v>41</v>
      </c>
      <c r="N1166" s="630"/>
      <c r="O1166" s="630"/>
      <c r="P1166" s="630"/>
      <c r="Q1166" s="630"/>
      <c r="R1166" s="631"/>
      <c r="S1166" s="161"/>
      <c r="T1166" s="162"/>
    </row>
    <row r="1167" spans="1:20" ht="16.5" customHeight="1">
      <c r="A1167" s="233"/>
      <c r="B1167" s="405"/>
      <c r="C1167" s="159">
        <v>4</v>
      </c>
      <c r="D1167" s="159" t="s">
        <v>157</v>
      </c>
      <c r="E1167" s="159" t="s">
        <v>21</v>
      </c>
      <c r="F1167" s="159"/>
      <c r="G1167" s="159" t="s">
        <v>158</v>
      </c>
      <c r="H1167" s="159"/>
      <c r="I1167" s="213"/>
      <c r="J1167" s="214"/>
      <c r="K1167" s="411"/>
      <c r="L1167" s="202"/>
      <c r="M1167" s="159">
        <v>5</v>
      </c>
      <c r="N1167" s="159" t="s">
        <v>157</v>
      </c>
      <c r="O1167" s="159" t="s">
        <v>21</v>
      </c>
      <c r="P1167" s="159"/>
      <c r="Q1167" s="159" t="s">
        <v>158</v>
      </c>
      <c r="R1167" s="159"/>
      <c r="S1167" s="213"/>
      <c r="T1167" s="214"/>
    </row>
    <row r="1168" spans="1:20" ht="16.5" customHeight="1">
      <c r="A1168" s="233"/>
      <c r="B1168" s="405"/>
      <c r="C1168" s="163">
        <v>5</v>
      </c>
      <c r="D1168" s="163" t="s">
        <v>640</v>
      </c>
      <c r="E1168" s="163"/>
      <c r="F1168" s="163" t="s">
        <v>21</v>
      </c>
      <c r="G1168" s="155" t="s">
        <v>641</v>
      </c>
      <c r="H1168" s="163" t="s">
        <v>60</v>
      </c>
      <c r="I1168" s="161">
        <v>34.78</v>
      </c>
      <c r="J1168" s="206"/>
      <c r="K1168" s="413"/>
      <c r="L1168" s="202"/>
      <c r="M1168" s="163">
        <v>6</v>
      </c>
      <c r="N1168" s="163" t="s">
        <v>640</v>
      </c>
      <c r="O1168" s="163"/>
      <c r="P1168" s="163" t="s">
        <v>21</v>
      </c>
      <c r="Q1168" s="155" t="s">
        <v>641</v>
      </c>
      <c r="R1168" s="163" t="s">
        <v>60</v>
      </c>
      <c r="S1168" s="161">
        <v>34.78</v>
      </c>
      <c r="T1168" s="206">
        <v>1139383</v>
      </c>
    </row>
    <row r="1169" spans="1:20" ht="16.5" customHeight="1">
      <c r="A1169" s="233"/>
      <c r="B1169" s="405"/>
      <c r="C1169" s="629" t="s">
        <v>41</v>
      </c>
      <c r="D1169" s="630"/>
      <c r="E1169" s="630"/>
      <c r="F1169" s="630"/>
      <c r="G1169" s="630"/>
      <c r="H1169" s="631"/>
      <c r="I1169" s="161"/>
      <c r="J1169" s="162"/>
      <c r="K1169" s="414"/>
      <c r="L1169" s="202"/>
      <c r="M1169" s="629" t="s">
        <v>41</v>
      </c>
      <c r="N1169" s="630"/>
      <c r="O1169" s="630"/>
      <c r="P1169" s="630"/>
      <c r="Q1169" s="630"/>
      <c r="R1169" s="631"/>
      <c r="S1169" s="161"/>
      <c r="T1169" s="162"/>
    </row>
    <row r="1170" spans="1:20" ht="16.5" customHeight="1">
      <c r="A1170" s="233"/>
      <c r="B1170" s="405"/>
      <c r="C1170" s="159">
        <v>6</v>
      </c>
      <c r="D1170" s="159" t="s">
        <v>642</v>
      </c>
      <c r="E1170" s="159" t="s">
        <v>21</v>
      </c>
      <c r="F1170" s="159"/>
      <c r="G1170" s="159" t="s">
        <v>192</v>
      </c>
      <c r="H1170" s="159"/>
      <c r="I1170" s="213"/>
      <c r="J1170" s="214"/>
      <c r="K1170" s="487"/>
      <c r="L1170" s="202"/>
      <c r="M1170" s="159">
        <v>7</v>
      </c>
      <c r="N1170" s="159"/>
      <c r="O1170" s="159" t="s">
        <v>21</v>
      </c>
      <c r="P1170" s="159"/>
      <c r="Q1170" s="159" t="s">
        <v>192</v>
      </c>
      <c r="R1170" s="159"/>
      <c r="S1170" s="213"/>
      <c r="T1170" s="214"/>
    </row>
    <row r="1171" spans="1:20" ht="16.5" customHeight="1">
      <c r="A1171" s="233"/>
      <c r="B1171" s="405"/>
      <c r="C1171" s="163">
        <v>7</v>
      </c>
      <c r="D1171" s="163" t="s">
        <v>643</v>
      </c>
      <c r="E1171" s="163"/>
      <c r="F1171" s="163" t="s">
        <v>21</v>
      </c>
      <c r="G1171" s="155" t="s">
        <v>644</v>
      </c>
      <c r="H1171" s="163" t="s">
        <v>60</v>
      </c>
      <c r="I1171" s="161">
        <v>2</v>
      </c>
      <c r="J1171" s="206"/>
      <c r="K1171" s="413"/>
      <c r="L1171" s="202"/>
      <c r="M1171" s="163">
        <v>8</v>
      </c>
      <c r="N1171" s="163" t="s">
        <v>643</v>
      </c>
      <c r="O1171" s="163"/>
      <c r="P1171" s="163" t="s">
        <v>21</v>
      </c>
      <c r="Q1171" s="155" t="s">
        <v>644</v>
      </c>
      <c r="R1171" s="163" t="s">
        <v>60</v>
      </c>
      <c r="S1171" s="161">
        <v>2</v>
      </c>
      <c r="T1171" s="206">
        <v>7514400</v>
      </c>
    </row>
    <row r="1172" spans="1:20" ht="16.5" customHeight="1">
      <c r="A1172" s="233"/>
      <c r="B1172" s="405"/>
      <c r="C1172" s="163">
        <v>8</v>
      </c>
      <c r="D1172" s="163" t="s">
        <v>645</v>
      </c>
      <c r="E1172" s="163"/>
      <c r="F1172" s="163" t="s">
        <v>21</v>
      </c>
      <c r="G1172" s="155" t="s">
        <v>646</v>
      </c>
      <c r="H1172" s="163" t="s">
        <v>60</v>
      </c>
      <c r="I1172" s="161">
        <v>2</v>
      </c>
      <c r="J1172" s="206"/>
      <c r="K1172" s="413"/>
      <c r="L1172" s="202"/>
      <c r="M1172" s="163">
        <v>9</v>
      </c>
      <c r="N1172" s="163" t="s">
        <v>645</v>
      </c>
      <c r="O1172" s="163"/>
      <c r="P1172" s="163" t="s">
        <v>21</v>
      </c>
      <c r="Q1172" s="155" t="s">
        <v>646</v>
      </c>
      <c r="R1172" s="163" t="s">
        <v>60</v>
      </c>
      <c r="S1172" s="161">
        <v>2</v>
      </c>
      <c r="T1172" s="206">
        <v>10660342</v>
      </c>
    </row>
    <row r="1173" spans="1:20" ht="16.5" customHeight="1">
      <c r="A1173" s="233"/>
      <c r="B1173" s="405"/>
      <c r="C1173" s="163">
        <v>9</v>
      </c>
      <c r="D1173" s="163" t="s">
        <v>647</v>
      </c>
      <c r="E1173" s="163"/>
      <c r="F1173" s="163" t="s">
        <v>21</v>
      </c>
      <c r="G1173" s="155" t="s">
        <v>648</v>
      </c>
      <c r="H1173" s="163" t="s">
        <v>60</v>
      </c>
      <c r="I1173" s="161">
        <v>2</v>
      </c>
      <c r="J1173" s="206"/>
      <c r="K1173" s="413"/>
      <c r="L1173" s="202"/>
      <c r="M1173" s="163">
        <v>10</v>
      </c>
      <c r="N1173" s="163" t="s">
        <v>647</v>
      </c>
      <c r="O1173" s="163"/>
      <c r="P1173" s="163" t="s">
        <v>21</v>
      </c>
      <c r="Q1173" s="155" t="s">
        <v>648</v>
      </c>
      <c r="R1173" s="163" t="s">
        <v>60</v>
      </c>
      <c r="S1173" s="161">
        <v>2</v>
      </c>
      <c r="T1173" s="206">
        <v>13753371</v>
      </c>
    </row>
    <row r="1174" spans="1:20" ht="16.5" customHeight="1">
      <c r="A1174" s="233"/>
      <c r="B1174" s="405"/>
      <c r="C1174" s="163">
        <v>10</v>
      </c>
      <c r="D1174" s="163" t="s">
        <v>649</v>
      </c>
      <c r="E1174" s="163"/>
      <c r="F1174" s="163" t="s">
        <v>21</v>
      </c>
      <c r="G1174" s="155" t="s">
        <v>650</v>
      </c>
      <c r="H1174" s="163" t="s">
        <v>60</v>
      </c>
      <c r="I1174" s="161">
        <v>2</v>
      </c>
      <c r="J1174" s="206"/>
      <c r="K1174" s="413"/>
      <c r="L1174" s="202"/>
      <c r="M1174" s="163">
        <v>11</v>
      </c>
      <c r="N1174" s="163" t="s">
        <v>649</v>
      </c>
      <c r="O1174" s="163"/>
      <c r="P1174" s="163" t="s">
        <v>21</v>
      </c>
      <c r="Q1174" s="155" t="s">
        <v>650</v>
      </c>
      <c r="R1174" s="163" t="s">
        <v>60</v>
      </c>
      <c r="S1174" s="161">
        <v>2</v>
      </c>
      <c r="T1174" s="206">
        <v>3513128</v>
      </c>
    </row>
    <row r="1175" spans="1:20" ht="16.5" customHeight="1">
      <c r="A1175" s="233"/>
      <c r="B1175" s="405"/>
      <c r="C1175" s="163">
        <v>11</v>
      </c>
      <c r="D1175" s="163" t="s">
        <v>323</v>
      </c>
      <c r="E1175" s="163"/>
      <c r="F1175" s="163" t="s">
        <v>21</v>
      </c>
      <c r="G1175" s="155" t="s">
        <v>324</v>
      </c>
      <c r="H1175" s="163" t="s">
        <v>60</v>
      </c>
      <c r="I1175" s="161">
        <v>5</v>
      </c>
      <c r="J1175" s="206"/>
      <c r="K1175" s="413"/>
      <c r="L1175" s="202"/>
      <c r="M1175" s="163">
        <v>12</v>
      </c>
      <c r="N1175" s="163" t="s">
        <v>323</v>
      </c>
      <c r="O1175" s="163"/>
      <c r="P1175" s="163" t="s">
        <v>21</v>
      </c>
      <c r="Q1175" s="155" t="s">
        <v>324</v>
      </c>
      <c r="R1175" s="163" t="s">
        <v>60</v>
      </c>
      <c r="S1175" s="161">
        <v>5</v>
      </c>
      <c r="T1175" s="206">
        <v>11846556</v>
      </c>
    </row>
    <row r="1176" spans="1:20" ht="16.5" customHeight="1">
      <c r="A1176" s="233"/>
      <c r="B1176" s="405"/>
      <c r="C1176" s="629" t="s">
        <v>41</v>
      </c>
      <c r="D1176" s="630"/>
      <c r="E1176" s="630"/>
      <c r="F1176" s="630"/>
      <c r="G1176" s="630"/>
      <c r="H1176" s="631"/>
      <c r="I1176" s="161"/>
      <c r="J1176" s="162"/>
      <c r="K1176" s="414"/>
      <c r="L1176" s="202"/>
      <c r="M1176" s="629" t="s">
        <v>41</v>
      </c>
      <c r="N1176" s="630"/>
      <c r="O1176" s="630"/>
      <c r="P1176" s="630"/>
      <c r="Q1176" s="630"/>
      <c r="R1176" s="631"/>
      <c r="S1176" s="161"/>
      <c r="T1176" s="162"/>
    </row>
    <row r="1177" spans="1:20" ht="16.5" customHeight="1">
      <c r="A1177" s="233"/>
      <c r="B1177" s="405"/>
      <c r="C1177" s="159">
        <v>12</v>
      </c>
      <c r="D1177" s="159" t="s">
        <v>161</v>
      </c>
      <c r="E1177" s="159" t="s">
        <v>21</v>
      </c>
      <c r="F1177" s="159"/>
      <c r="G1177" s="159" t="s">
        <v>206</v>
      </c>
      <c r="H1177" s="159"/>
      <c r="I1177" s="213"/>
      <c r="J1177" s="214"/>
      <c r="K1177" s="411"/>
      <c r="L1177" s="202"/>
      <c r="M1177" s="159">
        <v>13</v>
      </c>
      <c r="N1177" s="159" t="s">
        <v>161</v>
      </c>
      <c r="O1177" s="159" t="s">
        <v>21</v>
      </c>
      <c r="P1177" s="159"/>
      <c r="Q1177" s="159" t="s">
        <v>206</v>
      </c>
      <c r="R1177" s="159"/>
      <c r="S1177" s="213"/>
      <c r="T1177" s="214"/>
    </row>
    <row r="1178" spans="1:20" ht="16.5" customHeight="1">
      <c r="A1178" s="233"/>
      <c r="B1178" s="405"/>
      <c r="C1178" s="163">
        <v>13</v>
      </c>
      <c r="D1178" s="163" t="s">
        <v>321</v>
      </c>
      <c r="E1178" s="163"/>
      <c r="F1178" s="163" t="s">
        <v>21</v>
      </c>
      <c r="G1178" s="155" t="s">
        <v>322</v>
      </c>
      <c r="H1178" s="163" t="s">
        <v>60</v>
      </c>
      <c r="I1178" s="161">
        <v>6</v>
      </c>
      <c r="J1178" s="206"/>
      <c r="K1178" s="413"/>
      <c r="L1178" s="202"/>
      <c r="M1178" s="163">
        <v>14</v>
      </c>
      <c r="N1178" s="163" t="s">
        <v>321</v>
      </c>
      <c r="O1178" s="163"/>
      <c r="P1178" s="163" t="s">
        <v>21</v>
      </c>
      <c r="Q1178" s="155" t="s">
        <v>322</v>
      </c>
      <c r="R1178" s="163" t="s">
        <v>60</v>
      </c>
      <c r="S1178" s="161">
        <v>6</v>
      </c>
      <c r="T1178" s="206">
        <v>6878484</v>
      </c>
    </row>
    <row r="1179" spans="1:20" ht="16.5" customHeight="1">
      <c r="A1179" s="233"/>
      <c r="B1179" s="405"/>
      <c r="C1179" s="629" t="s">
        <v>41</v>
      </c>
      <c r="D1179" s="630"/>
      <c r="E1179" s="630"/>
      <c r="F1179" s="630"/>
      <c r="G1179" s="630"/>
      <c r="H1179" s="631"/>
      <c r="I1179" s="161"/>
      <c r="J1179" s="162"/>
      <c r="K1179" s="414"/>
      <c r="L1179" s="202"/>
      <c r="M1179" s="629" t="s">
        <v>41</v>
      </c>
      <c r="N1179" s="630"/>
      <c r="O1179" s="630"/>
      <c r="P1179" s="630"/>
      <c r="Q1179" s="630"/>
      <c r="R1179" s="631"/>
      <c r="S1179" s="161"/>
      <c r="T1179" s="162"/>
    </row>
    <row r="1180" spans="1:20" ht="16.5" customHeight="1">
      <c r="A1180" s="233"/>
      <c r="B1180" s="405"/>
      <c r="C1180" s="159">
        <v>14</v>
      </c>
      <c r="D1180" s="159" t="s">
        <v>651</v>
      </c>
      <c r="E1180" s="159" t="s">
        <v>21</v>
      </c>
      <c r="F1180" s="159"/>
      <c r="G1180" s="159" t="s">
        <v>652</v>
      </c>
      <c r="H1180" s="159"/>
      <c r="I1180" s="213"/>
      <c r="J1180" s="214"/>
      <c r="K1180" s="487"/>
      <c r="L1180" s="202"/>
      <c r="M1180" s="159">
        <v>15</v>
      </c>
      <c r="N1180" s="159" t="s">
        <v>651</v>
      </c>
      <c r="O1180" s="159" t="s">
        <v>21</v>
      </c>
      <c r="P1180" s="159"/>
      <c r="Q1180" s="159" t="s">
        <v>652</v>
      </c>
      <c r="R1180" s="159"/>
      <c r="S1180" s="213"/>
      <c r="T1180" s="214"/>
    </row>
    <row r="1181" spans="1:20" ht="16.5" customHeight="1">
      <c r="A1181" s="233"/>
      <c r="B1181" s="405"/>
      <c r="C1181" s="163">
        <v>15</v>
      </c>
      <c r="D1181" s="163" t="s">
        <v>653</v>
      </c>
      <c r="E1181" s="163"/>
      <c r="F1181" s="163" t="s">
        <v>21</v>
      </c>
      <c r="G1181" s="155" t="s">
        <v>654</v>
      </c>
      <c r="H1181" s="163" t="s">
        <v>32</v>
      </c>
      <c r="I1181" s="161">
        <v>1</v>
      </c>
      <c r="J1181" s="206"/>
      <c r="K1181" s="413"/>
      <c r="L1181" s="202"/>
      <c r="M1181" s="163">
        <v>16</v>
      </c>
      <c r="N1181" s="163" t="s">
        <v>653</v>
      </c>
      <c r="O1181" s="163"/>
      <c r="P1181" s="163" t="s">
        <v>21</v>
      </c>
      <c r="Q1181" s="155" t="s">
        <v>654</v>
      </c>
      <c r="R1181" s="163" t="s">
        <v>32</v>
      </c>
      <c r="S1181" s="161">
        <v>1</v>
      </c>
      <c r="T1181" s="206">
        <v>14595391</v>
      </c>
    </row>
    <row r="1182" spans="1:20" ht="16.5" customHeight="1">
      <c r="A1182" s="233"/>
      <c r="B1182" s="405"/>
      <c r="C1182" s="629" t="s">
        <v>41</v>
      </c>
      <c r="D1182" s="630"/>
      <c r="E1182" s="630"/>
      <c r="F1182" s="630"/>
      <c r="G1182" s="630"/>
      <c r="H1182" s="631"/>
      <c r="I1182" s="161"/>
      <c r="J1182" s="162"/>
      <c r="K1182" s="414"/>
      <c r="L1182" s="202"/>
      <c r="M1182" s="629" t="s">
        <v>41</v>
      </c>
      <c r="N1182" s="630"/>
      <c r="O1182" s="630"/>
      <c r="P1182" s="630"/>
      <c r="Q1182" s="630"/>
      <c r="R1182" s="631"/>
      <c r="S1182" s="161"/>
      <c r="T1182" s="162"/>
    </row>
    <row r="1183" spans="1:20" ht="16.5" customHeight="1">
      <c r="A1183" s="233"/>
      <c r="B1183" s="405"/>
      <c r="C1183" s="159">
        <v>16</v>
      </c>
      <c r="D1183" s="159" t="s">
        <v>168</v>
      </c>
      <c r="E1183" s="159" t="s">
        <v>21</v>
      </c>
      <c r="F1183" s="159"/>
      <c r="G1183" s="159" t="s">
        <v>169</v>
      </c>
      <c r="H1183" s="159"/>
      <c r="I1183" s="213"/>
      <c r="J1183" s="214"/>
      <c r="K1183" s="487"/>
      <c r="L1183" s="202"/>
      <c r="M1183" s="159">
        <v>17</v>
      </c>
      <c r="N1183" s="159" t="s">
        <v>168</v>
      </c>
      <c r="O1183" s="159" t="s">
        <v>21</v>
      </c>
      <c r="P1183" s="159"/>
      <c r="Q1183" s="159" t="s">
        <v>169</v>
      </c>
      <c r="R1183" s="159"/>
      <c r="S1183" s="213"/>
      <c r="T1183" s="214"/>
    </row>
    <row r="1184" spans="1:20" ht="16.5" customHeight="1">
      <c r="A1184" s="233"/>
      <c r="B1184" s="405"/>
      <c r="C1184" s="163">
        <v>17</v>
      </c>
      <c r="D1184" s="163" t="s">
        <v>333</v>
      </c>
      <c r="E1184" s="163"/>
      <c r="F1184" s="163" t="s">
        <v>21</v>
      </c>
      <c r="G1184" s="155" t="s">
        <v>334</v>
      </c>
      <c r="H1184" s="163" t="s">
        <v>32</v>
      </c>
      <c r="I1184" s="161">
        <v>6</v>
      </c>
      <c r="J1184" s="206"/>
      <c r="K1184" s="413"/>
      <c r="L1184" s="202"/>
      <c r="M1184" s="163">
        <v>18</v>
      </c>
      <c r="N1184" s="163" t="s">
        <v>333</v>
      </c>
      <c r="O1184" s="163"/>
      <c r="P1184" s="163" t="s">
        <v>21</v>
      </c>
      <c r="Q1184" s="155" t="s">
        <v>334</v>
      </c>
      <c r="R1184" s="163" t="s">
        <v>32</v>
      </c>
      <c r="S1184" s="161">
        <v>6</v>
      </c>
      <c r="T1184" s="206">
        <v>21588318.360000003</v>
      </c>
    </row>
    <row r="1185" spans="1:20" ht="16.5" customHeight="1">
      <c r="A1185" s="233"/>
      <c r="B1185" s="405"/>
      <c r="C1185" s="629" t="s">
        <v>41</v>
      </c>
      <c r="D1185" s="630"/>
      <c r="E1185" s="630"/>
      <c r="F1185" s="630"/>
      <c r="G1185" s="630"/>
      <c r="H1185" s="631"/>
      <c r="I1185" s="161"/>
      <c r="J1185" s="162"/>
      <c r="K1185" s="414"/>
      <c r="L1185" s="202"/>
      <c r="M1185" s="629" t="s">
        <v>41</v>
      </c>
      <c r="N1185" s="630"/>
      <c r="O1185" s="630"/>
      <c r="P1185" s="630"/>
      <c r="Q1185" s="630"/>
      <c r="R1185" s="631"/>
      <c r="S1185" s="161"/>
      <c r="T1185" s="162"/>
    </row>
    <row r="1186" spans="1:20" ht="16.5" customHeight="1">
      <c r="A1186" s="233"/>
      <c r="B1186" s="405"/>
      <c r="C1186" s="159">
        <v>18</v>
      </c>
      <c r="D1186" s="159" t="s">
        <v>44</v>
      </c>
      <c r="E1186" s="159" t="s">
        <v>21</v>
      </c>
      <c r="F1186" s="159"/>
      <c r="G1186" s="159" t="s">
        <v>45</v>
      </c>
      <c r="H1186" s="159"/>
      <c r="I1186" s="213"/>
      <c r="J1186" s="214"/>
      <c r="K1186" s="487"/>
      <c r="L1186" s="202"/>
      <c r="M1186" s="159">
        <v>19</v>
      </c>
      <c r="N1186" s="159" t="s">
        <v>44</v>
      </c>
      <c r="O1186" s="159" t="s">
        <v>21</v>
      </c>
      <c r="P1186" s="159"/>
      <c r="Q1186" s="159" t="s">
        <v>45</v>
      </c>
      <c r="R1186" s="159"/>
      <c r="S1186" s="213"/>
      <c r="T1186" s="214"/>
    </row>
    <row r="1187" spans="1:20" ht="16.5" customHeight="1">
      <c r="A1187" s="233"/>
      <c r="B1187" s="405"/>
      <c r="C1187" s="163">
        <v>19</v>
      </c>
      <c r="D1187" s="163" t="s">
        <v>655</v>
      </c>
      <c r="E1187" s="163"/>
      <c r="F1187" s="163" t="s">
        <v>21</v>
      </c>
      <c r="G1187" s="155" t="s">
        <v>656</v>
      </c>
      <c r="H1187" s="163" t="s">
        <v>32</v>
      </c>
      <c r="I1187" s="161">
        <v>1</v>
      </c>
      <c r="J1187" s="206"/>
      <c r="K1187" s="413"/>
      <c r="L1187" s="202"/>
      <c r="M1187" s="163">
        <v>20</v>
      </c>
      <c r="N1187" s="163" t="s">
        <v>655</v>
      </c>
      <c r="O1187" s="163"/>
      <c r="P1187" s="163" t="s">
        <v>21</v>
      </c>
      <c r="Q1187" s="155" t="s">
        <v>656</v>
      </c>
      <c r="R1187" s="163" t="s">
        <v>32</v>
      </c>
      <c r="S1187" s="161">
        <v>1</v>
      </c>
      <c r="T1187" s="206">
        <v>47942736.659999996</v>
      </c>
    </row>
    <row r="1188" spans="1:20" ht="16.5" customHeight="1">
      <c r="A1188" s="233"/>
      <c r="B1188" s="405"/>
      <c r="C1188" s="629" t="s">
        <v>41</v>
      </c>
      <c r="D1188" s="630"/>
      <c r="E1188" s="630"/>
      <c r="F1188" s="630"/>
      <c r="G1188" s="630"/>
      <c r="H1188" s="631"/>
      <c r="I1188" s="161"/>
      <c r="J1188" s="162"/>
      <c r="K1188" s="414"/>
      <c r="L1188" s="202"/>
      <c r="M1188" s="629" t="s">
        <v>41</v>
      </c>
      <c r="N1188" s="630"/>
      <c r="O1188" s="630"/>
      <c r="P1188" s="630"/>
      <c r="Q1188" s="630"/>
      <c r="R1188" s="631"/>
      <c r="S1188" s="161"/>
      <c r="T1188" s="162"/>
    </row>
    <row r="1189" spans="1:20" ht="16.5" customHeight="1">
      <c r="A1189" s="233"/>
      <c r="B1189" s="405"/>
      <c r="C1189" s="159">
        <v>20</v>
      </c>
      <c r="D1189" s="159" t="s">
        <v>657</v>
      </c>
      <c r="E1189" s="159" t="s">
        <v>21</v>
      </c>
      <c r="F1189" s="159"/>
      <c r="G1189" s="159" t="s">
        <v>658</v>
      </c>
      <c r="H1189" s="159"/>
      <c r="I1189" s="213"/>
      <c r="J1189" s="214"/>
      <c r="K1189" s="487"/>
      <c r="L1189" s="202"/>
      <c r="M1189" s="159">
        <v>21</v>
      </c>
      <c r="N1189" s="159" t="s">
        <v>657</v>
      </c>
      <c r="O1189" s="159" t="s">
        <v>21</v>
      </c>
      <c r="P1189" s="159"/>
      <c r="Q1189" s="159" t="s">
        <v>658</v>
      </c>
      <c r="R1189" s="159"/>
      <c r="S1189" s="213"/>
      <c r="T1189" s="214"/>
    </row>
    <row r="1190" spans="1:20" ht="16.5" customHeight="1">
      <c r="A1190" s="233"/>
      <c r="B1190" s="405"/>
      <c r="C1190" s="163">
        <v>21</v>
      </c>
      <c r="D1190" s="163" t="s">
        <v>659</v>
      </c>
      <c r="E1190" s="163"/>
      <c r="F1190" s="163" t="s">
        <v>21</v>
      </c>
      <c r="G1190" s="155" t="s">
        <v>660</v>
      </c>
      <c r="H1190" s="163" t="s">
        <v>32</v>
      </c>
      <c r="I1190" s="161">
        <v>2</v>
      </c>
      <c r="J1190" s="206"/>
      <c r="K1190" s="413"/>
      <c r="L1190" s="202"/>
      <c r="M1190" s="163">
        <v>22</v>
      </c>
      <c r="N1190" s="163" t="s">
        <v>659</v>
      </c>
      <c r="O1190" s="163"/>
      <c r="P1190" s="163" t="s">
        <v>21</v>
      </c>
      <c r="Q1190" s="155" t="s">
        <v>660</v>
      </c>
      <c r="R1190" s="163" t="s">
        <v>32</v>
      </c>
      <c r="S1190" s="161">
        <v>2</v>
      </c>
      <c r="T1190" s="206">
        <v>142070292</v>
      </c>
    </row>
    <row r="1191" spans="1:20" ht="16.5" customHeight="1">
      <c r="A1191" s="233"/>
      <c r="B1191" s="405"/>
      <c r="C1191" s="629" t="s">
        <v>41</v>
      </c>
      <c r="D1191" s="630"/>
      <c r="E1191" s="630"/>
      <c r="F1191" s="630"/>
      <c r="G1191" s="630"/>
      <c r="H1191" s="631"/>
      <c r="I1191" s="161"/>
      <c r="J1191" s="162"/>
      <c r="K1191" s="414"/>
      <c r="L1191" s="202"/>
      <c r="M1191" s="629" t="s">
        <v>41</v>
      </c>
      <c r="N1191" s="630"/>
      <c r="O1191" s="630"/>
      <c r="P1191" s="630"/>
      <c r="Q1191" s="630"/>
      <c r="R1191" s="631"/>
      <c r="S1191" s="161"/>
      <c r="T1191" s="162"/>
    </row>
    <row r="1192" spans="1:20" ht="16.5" customHeight="1">
      <c r="A1192" s="233"/>
      <c r="B1192" s="405"/>
      <c r="C1192" s="159">
        <v>22</v>
      </c>
      <c r="D1192" s="159" t="s">
        <v>284</v>
      </c>
      <c r="E1192" s="159" t="s">
        <v>21</v>
      </c>
      <c r="F1192" s="159"/>
      <c r="G1192" s="159" t="s">
        <v>285</v>
      </c>
      <c r="H1192" s="159"/>
      <c r="I1192" s="213"/>
      <c r="J1192" s="214"/>
      <c r="K1192" s="487"/>
      <c r="L1192" s="202"/>
      <c r="M1192" s="159">
        <v>23</v>
      </c>
      <c r="N1192" s="159" t="s">
        <v>284</v>
      </c>
      <c r="O1192" s="159" t="s">
        <v>21</v>
      </c>
      <c r="P1192" s="159"/>
      <c r="Q1192" s="159" t="s">
        <v>285</v>
      </c>
      <c r="R1192" s="159"/>
      <c r="S1192" s="213"/>
      <c r="T1192" s="214"/>
    </row>
    <row r="1193" spans="1:20" ht="16.5" customHeight="1">
      <c r="A1193" s="233"/>
      <c r="B1193" s="405"/>
      <c r="C1193" s="163">
        <v>23</v>
      </c>
      <c r="D1193" s="163" t="s">
        <v>286</v>
      </c>
      <c r="E1193" s="163"/>
      <c r="F1193" s="163" t="s">
        <v>21</v>
      </c>
      <c r="G1193" s="155" t="s">
        <v>287</v>
      </c>
      <c r="H1193" s="163" t="s">
        <v>32</v>
      </c>
      <c r="I1193" s="161">
        <v>1</v>
      </c>
      <c r="J1193" s="206"/>
      <c r="K1193" s="413"/>
      <c r="L1193" s="202"/>
      <c r="M1193" s="163">
        <v>24</v>
      </c>
      <c r="N1193" s="163" t="s">
        <v>286</v>
      </c>
      <c r="O1193" s="163"/>
      <c r="P1193" s="163" t="s">
        <v>21</v>
      </c>
      <c r="Q1193" s="155" t="s">
        <v>287</v>
      </c>
      <c r="R1193" s="163" t="s">
        <v>32</v>
      </c>
      <c r="S1193" s="161">
        <v>1</v>
      </c>
      <c r="T1193" s="206">
        <v>3897250</v>
      </c>
    </row>
    <row r="1194" spans="1:20" ht="16.5" customHeight="1">
      <c r="A1194" s="233"/>
      <c r="B1194" s="405"/>
      <c r="C1194" s="629" t="s">
        <v>41</v>
      </c>
      <c r="D1194" s="630"/>
      <c r="E1194" s="630"/>
      <c r="F1194" s="630"/>
      <c r="G1194" s="630"/>
      <c r="H1194" s="631"/>
      <c r="I1194" s="161"/>
      <c r="J1194" s="162"/>
      <c r="K1194" s="414"/>
      <c r="L1194" s="202"/>
      <c r="M1194" s="629" t="s">
        <v>41</v>
      </c>
      <c r="N1194" s="630"/>
      <c r="O1194" s="630"/>
      <c r="P1194" s="630"/>
      <c r="Q1194" s="630"/>
      <c r="R1194" s="631"/>
      <c r="S1194" s="161"/>
      <c r="T1194" s="162"/>
    </row>
    <row r="1195" spans="1:20" ht="16.5" customHeight="1" thickBot="1">
      <c r="A1195" s="233"/>
      <c r="B1195" s="405"/>
      <c r="C1195" s="714" t="s">
        <v>52</v>
      </c>
      <c r="D1195" s="689"/>
      <c r="E1195" s="689"/>
      <c r="F1195" s="689"/>
      <c r="G1195" s="689"/>
      <c r="H1195" s="689"/>
      <c r="I1195" s="689"/>
      <c r="J1195" s="681"/>
      <c r="K1195" s="468"/>
      <c r="L1195" s="202"/>
      <c r="M1195" s="644" t="s">
        <v>52</v>
      </c>
      <c r="N1195" s="645"/>
      <c r="O1195" s="645"/>
      <c r="P1195" s="645"/>
      <c r="Q1195" s="645"/>
      <c r="R1195" s="645"/>
      <c r="S1195" s="645"/>
      <c r="T1195" s="681"/>
    </row>
    <row r="1196" spans="1:20" ht="16.5" customHeight="1" thickBot="1">
      <c r="A1196" s="233"/>
      <c r="B1196" s="405"/>
      <c r="C1196" s="406"/>
      <c r="D1196" s="406"/>
      <c r="E1196" s="406"/>
      <c r="F1196" s="406"/>
      <c r="G1196" s="406"/>
      <c r="H1196" s="406"/>
      <c r="I1196" s="406"/>
      <c r="J1196" s="406"/>
      <c r="K1196" s="407"/>
      <c r="L1196" s="202"/>
      <c r="M1196" s="235"/>
      <c r="N1196" s="235"/>
      <c r="O1196" s="235"/>
      <c r="P1196" s="235"/>
      <c r="Q1196" s="235"/>
      <c r="R1196" s="235"/>
      <c r="S1196" s="235"/>
      <c r="T1196" s="235"/>
    </row>
    <row r="1197" spans="1:20" ht="30.75" customHeight="1" thickBot="1">
      <c r="A1197" s="233"/>
      <c r="B1197" s="410">
        <v>19</v>
      </c>
      <c r="C1197" s="647" t="s">
        <v>661</v>
      </c>
      <c r="D1197" s="712"/>
      <c r="E1197" s="712"/>
      <c r="F1197" s="712"/>
      <c r="G1197" s="712"/>
      <c r="H1197" s="712"/>
      <c r="I1197" s="712"/>
      <c r="J1197" s="712"/>
      <c r="K1197" s="713"/>
      <c r="L1197" s="202"/>
      <c r="M1197" s="647" t="s">
        <v>661</v>
      </c>
      <c r="N1197" s="633"/>
      <c r="O1197" s="633"/>
      <c r="P1197" s="633"/>
      <c r="Q1197" s="633"/>
      <c r="R1197" s="633"/>
      <c r="S1197" s="633"/>
      <c r="T1197" s="633"/>
    </row>
    <row r="1198" spans="1:20" ht="16.5" customHeight="1" thickBot="1">
      <c r="A1198" s="233"/>
      <c r="B1198" s="405"/>
      <c r="C1198" s="714" t="s">
        <v>10</v>
      </c>
      <c r="D1198" s="689"/>
      <c r="E1198" s="689"/>
      <c r="F1198" s="689"/>
      <c r="G1198" s="689"/>
      <c r="H1198" s="689"/>
      <c r="I1198" s="689"/>
      <c r="J1198" s="689"/>
      <c r="K1198" s="715"/>
      <c r="L1198" s="202"/>
      <c r="M1198" s="644" t="s">
        <v>10</v>
      </c>
      <c r="N1198" s="645"/>
      <c r="O1198" s="645"/>
      <c r="P1198" s="645"/>
      <c r="Q1198" s="645"/>
      <c r="R1198" s="645"/>
      <c r="S1198" s="645"/>
      <c r="T1198" s="646"/>
    </row>
    <row r="1199" spans="1:20" ht="18" customHeight="1">
      <c r="A1199" s="233"/>
      <c r="B1199" s="405"/>
      <c r="C1199" s="641" t="s">
        <v>11</v>
      </c>
      <c r="D1199" s="707" t="s">
        <v>12</v>
      </c>
      <c r="E1199" s="717" t="s">
        <v>13</v>
      </c>
      <c r="F1199" s="718"/>
      <c r="G1199" s="641" t="s">
        <v>14</v>
      </c>
      <c r="H1199" s="707" t="s">
        <v>15</v>
      </c>
      <c r="I1199" s="707" t="s">
        <v>16</v>
      </c>
      <c r="J1199" s="709" t="s">
        <v>17</v>
      </c>
      <c r="K1199" s="710" t="s">
        <v>18</v>
      </c>
      <c r="L1199" s="202"/>
      <c r="M1199" s="641" t="s">
        <v>11</v>
      </c>
      <c r="N1199" s="635" t="s">
        <v>12</v>
      </c>
      <c r="O1199" s="637" t="s">
        <v>13</v>
      </c>
      <c r="P1199" s="638"/>
      <c r="Q1199" s="641" t="s">
        <v>14</v>
      </c>
      <c r="R1199" s="635" t="s">
        <v>15</v>
      </c>
      <c r="S1199" s="635" t="s">
        <v>16</v>
      </c>
      <c r="T1199" s="643" t="s">
        <v>17</v>
      </c>
    </row>
    <row r="1200" spans="1:20" ht="16.5" customHeight="1">
      <c r="A1200" s="233"/>
      <c r="B1200" s="405"/>
      <c r="C1200" s="716"/>
      <c r="D1200" s="708"/>
      <c r="E1200" s="154" t="s">
        <v>19</v>
      </c>
      <c r="F1200" s="154" t="s">
        <v>20</v>
      </c>
      <c r="G1200" s="716"/>
      <c r="H1200" s="708"/>
      <c r="I1200" s="708"/>
      <c r="J1200" s="708"/>
      <c r="K1200" s="711"/>
      <c r="L1200" s="202"/>
      <c r="M1200" s="642"/>
      <c r="N1200" s="636"/>
      <c r="O1200" s="154" t="s">
        <v>19</v>
      </c>
      <c r="P1200" s="154" t="s">
        <v>20</v>
      </c>
      <c r="Q1200" s="642"/>
      <c r="R1200" s="636"/>
      <c r="S1200" s="636"/>
      <c r="T1200" s="636"/>
    </row>
    <row r="1201" spans="1:20" ht="16.5" customHeight="1">
      <c r="A1201" s="233"/>
      <c r="B1201" s="405"/>
      <c r="C1201" s="159">
        <v>1</v>
      </c>
      <c r="D1201" s="159">
        <v>2.1</v>
      </c>
      <c r="E1201" s="159" t="s">
        <v>21</v>
      </c>
      <c r="F1201" s="159"/>
      <c r="G1201" s="159" t="s">
        <v>65</v>
      </c>
      <c r="H1201" s="159"/>
      <c r="I1201" s="159"/>
      <c r="J1201" s="159"/>
      <c r="K1201" s="411"/>
      <c r="L1201" s="202"/>
      <c r="M1201" s="159">
        <v>1</v>
      </c>
      <c r="N1201" s="159">
        <v>3</v>
      </c>
      <c r="O1201" s="159" t="s">
        <v>21</v>
      </c>
      <c r="P1201" s="159"/>
      <c r="Q1201" s="159" t="s">
        <v>381</v>
      </c>
      <c r="R1201" s="159"/>
      <c r="S1201" s="159"/>
      <c r="T1201" s="159"/>
    </row>
    <row r="1202" spans="1:20" ht="16.5" customHeight="1">
      <c r="A1202" s="233"/>
      <c r="B1202" s="405"/>
      <c r="C1202" s="429">
        <v>2</v>
      </c>
      <c r="D1202" s="270" t="s">
        <v>68</v>
      </c>
      <c r="E1202" s="270"/>
      <c r="F1202" s="270"/>
      <c r="G1202" s="271" t="s">
        <v>69</v>
      </c>
      <c r="H1202" s="270"/>
      <c r="I1202" s="270"/>
      <c r="J1202" s="270"/>
      <c r="K1202" s="430"/>
      <c r="L1202" s="202"/>
      <c r="M1202" s="269">
        <v>2</v>
      </c>
      <c r="N1202" s="270"/>
      <c r="O1202" s="270"/>
      <c r="P1202" s="270"/>
      <c r="Q1202" s="271" t="s">
        <v>382</v>
      </c>
      <c r="R1202" s="270"/>
      <c r="S1202" s="270"/>
      <c r="T1202" s="270"/>
    </row>
    <row r="1203" spans="1:20" ht="16.5" customHeight="1">
      <c r="A1203" s="233"/>
      <c r="B1203" s="405"/>
      <c r="C1203" s="431">
        <v>3</v>
      </c>
      <c r="D1203" s="412" t="s">
        <v>71</v>
      </c>
      <c r="E1203" s="412"/>
      <c r="F1203" s="412" t="s">
        <v>21</v>
      </c>
      <c r="G1203" s="155" t="s">
        <v>72</v>
      </c>
      <c r="H1203" s="412" t="s">
        <v>73</v>
      </c>
      <c r="I1203" s="438">
        <v>2354.5600000000004</v>
      </c>
      <c r="J1203" s="440"/>
      <c r="K1203" s="435"/>
      <c r="L1203" s="202"/>
      <c r="M1203" s="275">
        <v>3</v>
      </c>
      <c r="N1203" s="178">
        <v>3.1</v>
      </c>
      <c r="O1203" s="178"/>
      <c r="P1203" s="178" t="s">
        <v>21</v>
      </c>
      <c r="Q1203" s="155" t="s">
        <v>75</v>
      </c>
      <c r="R1203" s="178" t="s">
        <v>73</v>
      </c>
      <c r="S1203" s="177">
        <v>2354.5600000000004</v>
      </c>
      <c r="T1203" s="180">
        <v>24872</v>
      </c>
    </row>
    <row r="1204" spans="1:20" ht="16.5" customHeight="1">
      <c r="A1204" s="233"/>
      <c r="B1204" s="405"/>
      <c r="C1204" s="429">
        <v>4</v>
      </c>
      <c r="D1204" s="270" t="s">
        <v>76</v>
      </c>
      <c r="E1204" s="270"/>
      <c r="F1204" s="270"/>
      <c r="G1204" s="271" t="s">
        <v>77</v>
      </c>
      <c r="H1204" s="270"/>
      <c r="I1204" s="270"/>
      <c r="J1204" s="270"/>
      <c r="K1204" s="430"/>
      <c r="L1204" s="202"/>
      <c r="M1204" s="269">
        <v>4</v>
      </c>
      <c r="N1204" s="270"/>
      <c r="O1204" s="270"/>
      <c r="P1204" s="270"/>
      <c r="Q1204" s="271" t="s">
        <v>662</v>
      </c>
      <c r="R1204" s="270"/>
      <c r="S1204" s="270"/>
      <c r="T1204" s="270"/>
    </row>
    <row r="1205" spans="1:20" ht="16.5" customHeight="1">
      <c r="A1205" s="233"/>
      <c r="B1205" s="405"/>
      <c r="C1205" s="431">
        <v>5</v>
      </c>
      <c r="D1205" s="412" t="s">
        <v>448</v>
      </c>
      <c r="E1205" s="412"/>
      <c r="F1205" s="412" t="s">
        <v>21</v>
      </c>
      <c r="G1205" s="155" t="s">
        <v>449</v>
      </c>
      <c r="H1205" s="412" t="s">
        <v>73</v>
      </c>
      <c r="I1205" s="438">
        <v>2354.5600000000004</v>
      </c>
      <c r="J1205" s="167"/>
      <c r="K1205" s="435"/>
      <c r="L1205" s="202"/>
      <c r="M1205" s="275">
        <v>5</v>
      </c>
      <c r="N1205" s="178">
        <v>3.4</v>
      </c>
      <c r="O1205" s="178"/>
      <c r="P1205" s="178" t="s">
        <v>21</v>
      </c>
      <c r="Q1205" s="155" t="s">
        <v>75</v>
      </c>
      <c r="R1205" s="178" t="s">
        <v>73</v>
      </c>
      <c r="S1205" s="177">
        <v>2354.5600000000004</v>
      </c>
      <c r="T1205" s="167">
        <v>31345</v>
      </c>
    </row>
    <row r="1206" spans="1:20" ht="16.5" customHeight="1">
      <c r="A1206" s="233"/>
      <c r="B1206" s="405"/>
      <c r="C1206" s="429">
        <v>6</v>
      </c>
      <c r="D1206" s="270" t="s">
        <v>336</v>
      </c>
      <c r="E1206" s="270"/>
      <c r="F1206" s="270"/>
      <c r="G1206" s="271" t="s">
        <v>337</v>
      </c>
      <c r="H1206" s="270"/>
      <c r="I1206" s="270"/>
      <c r="J1206" s="270"/>
      <c r="K1206" s="430"/>
      <c r="L1206" s="202"/>
      <c r="M1206" s="269">
        <v>7</v>
      </c>
      <c r="N1206" s="270"/>
      <c r="O1206" s="270"/>
      <c r="P1206" s="270"/>
      <c r="Q1206" s="271" t="s">
        <v>663</v>
      </c>
      <c r="R1206" s="270"/>
      <c r="S1206" s="270"/>
      <c r="T1206" s="270"/>
    </row>
    <row r="1207" spans="1:20" ht="16.5" customHeight="1">
      <c r="A1207" s="233"/>
      <c r="B1207" s="405"/>
      <c r="C1207" s="431">
        <v>7</v>
      </c>
      <c r="D1207" s="412" t="s">
        <v>338</v>
      </c>
      <c r="E1207" s="412"/>
      <c r="F1207" s="412" t="s">
        <v>21</v>
      </c>
      <c r="G1207" s="155" t="s">
        <v>339</v>
      </c>
      <c r="H1207" s="412" t="s">
        <v>73</v>
      </c>
      <c r="I1207" s="438">
        <v>7063.68</v>
      </c>
      <c r="J1207" s="440"/>
      <c r="K1207" s="435"/>
      <c r="L1207" s="202"/>
      <c r="M1207" s="275">
        <v>8</v>
      </c>
      <c r="N1207" s="178">
        <v>4.0999999999999996</v>
      </c>
      <c r="O1207" s="178"/>
      <c r="P1207" s="178" t="s">
        <v>21</v>
      </c>
      <c r="Q1207" s="155" t="s">
        <v>464</v>
      </c>
      <c r="R1207" s="178" t="s">
        <v>73</v>
      </c>
      <c r="S1207" s="177">
        <v>7063.68</v>
      </c>
      <c r="T1207" s="180">
        <v>19283</v>
      </c>
    </row>
    <row r="1208" spans="1:20" ht="16.5" customHeight="1">
      <c r="A1208" s="233"/>
      <c r="B1208" s="405"/>
      <c r="C1208" s="639" t="s">
        <v>41</v>
      </c>
      <c r="D1208" s="719"/>
      <c r="E1208" s="719"/>
      <c r="F1208" s="719"/>
      <c r="G1208" s="719"/>
      <c r="H1208" s="408"/>
      <c r="I1208" s="175"/>
      <c r="J1208" s="439"/>
      <c r="K1208" s="437"/>
      <c r="L1208" s="202"/>
      <c r="M1208" s="639" t="s">
        <v>41</v>
      </c>
      <c r="N1208" s="640"/>
      <c r="O1208" s="640"/>
      <c r="P1208" s="640"/>
      <c r="Q1208" s="640"/>
      <c r="R1208" s="153"/>
      <c r="S1208" s="175"/>
      <c r="T1208" s="179"/>
    </row>
    <row r="1209" spans="1:20" ht="16.5" customHeight="1">
      <c r="A1209" s="233"/>
      <c r="B1209" s="405"/>
      <c r="C1209" s="159">
        <v>8</v>
      </c>
      <c r="D1209" s="159">
        <v>2.2000000000000002</v>
      </c>
      <c r="E1209" s="159" t="s">
        <v>21</v>
      </c>
      <c r="F1209" s="159"/>
      <c r="G1209" s="159" t="s">
        <v>22</v>
      </c>
      <c r="H1209" s="159"/>
      <c r="I1209" s="159"/>
      <c r="J1209" s="159"/>
      <c r="K1209" s="411"/>
      <c r="L1209" s="202"/>
      <c r="M1209" s="159">
        <v>9</v>
      </c>
      <c r="N1209" s="159"/>
      <c r="O1209" s="159" t="s">
        <v>21</v>
      </c>
      <c r="P1209" s="159"/>
      <c r="Q1209" s="159" t="s">
        <v>22</v>
      </c>
      <c r="R1209" s="159"/>
      <c r="S1209" s="159"/>
      <c r="T1209" s="159"/>
    </row>
    <row r="1210" spans="1:20" ht="34.5" customHeight="1">
      <c r="A1210" s="233"/>
      <c r="B1210" s="405"/>
      <c r="C1210" s="163">
        <v>9</v>
      </c>
      <c r="D1210" s="163" t="s">
        <v>83</v>
      </c>
      <c r="E1210" s="163"/>
      <c r="F1210" s="163" t="s">
        <v>21</v>
      </c>
      <c r="G1210" s="155" t="s">
        <v>84</v>
      </c>
      <c r="H1210" s="163" t="s">
        <v>85</v>
      </c>
      <c r="I1210" s="209">
        <v>6977.8000000000011</v>
      </c>
      <c r="J1210" s="157"/>
      <c r="K1210" s="481"/>
      <c r="L1210" s="202"/>
      <c r="M1210" s="163">
        <v>10</v>
      </c>
      <c r="N1210" s="163" t="s">
        <v>86</v>
      </c>
      <c r="O1210" s="163"/>
      <c r="P1210" s="163" t="s">
        <v>21</v>
      </c>
      <c r="Q1210" s="155" t="s">
        <v>84</v>
      </c>
      <c r="R1210" s="163" t="s">
        <v>88</v>
      </c>
      <c r="S1210" s="209">
        <v>6977.8000000000011</v>
      </c>
      <c r="T1210" s="157">
        <v>20619</v>
      </c>
    </row>
    <row r="1211" spans="1:20" ht="16.5" customHeight="1">
      <c r="A1211" s="233"/>
      <c r="B1211" s="405"/>
      <c r="C1211" s="629" t="s">
        <v>41</v>
      </c>
      <c r="D1211" s="630"/>
      <c r="E1211" s="630"/>
      <c r="F1211" s="630"/>
      <c r="G1211" s="630"/>
      <c r="H1211" s="631"/>
      <c r="I1211" s="282"/>
      <c r="J1211" s="282"/>
      <c r="K1211" s="414"/>
      <c r="L1211" s="202"/>
      <c r="M1211" s="629" t="s">
        <v>41</v>
      </c>
      <c r="N1211" s="630"/>
      <c r="O1211" s="630"/>
      <c r="P1211" s="630"/>
      <c r="Q1211" s="630"/>
      <c r="R1211" s="631"/>
      <c r="S1211" s="282"/>
      <c r="T1211" s="282"/>
    </row>
    <row r="1212" spans="1:20" ht="33" customHeight="1">
      <c r="A1212" s="233"/>
      <c r="B1212" s="405"/>
      <c r="C1212" s="470">
        <v>10</v>
      </c>
      <c r="D1212" s="249">
        <v>2.2999999999999998</v>
      </c>
      <c r="E1212" s="159" t="s">
        <v>21</v>
      </c>
      <c r="F1212" s="159"/>
      <c r="G1212" s="159" t="s">
        <v>89</v>
      </c>
      <c r="H1212" s="159" t="s">
        <v>73</v>
      </c>
      <c r="I1212" s="159"/>
      <c r="J1212" s="159"/>
      <c r="K1212" s="411"/>
      <c r="L1212" s="202"/>
      <c r="M1212" s="324">
        <v>11</v>
      </c>
      <c r="N1212" s="249">
        <v>2.2999999999999998</v>
      </c>
      <c r="O1212" s="159" t="s">
        <v>21</v>
      </c>
      <c r="P1212" s="159"/>
      <c r="Q1212" s="159" t="s">
        <v>89</v>
      </c>
      <c r="R1212" s="159"/>
      <c r="S1212" s="159"/>
      <c r="T1212" s="159"/>
    </row>
    <row r="1213" spans="1:20" ht="22.5" customHeight="1">
      <c r="A1213" s="233"/>
      <c r="B1213" s="405"/>
      <c r="C1213" s="220">
        <v>11</v>
      </c>
      <c r="D1213" s="325" t="s">
        <v>90</v>
      </c>
      <c r="E1213" s="163"/>
      <c r="F1213" s="163" t="s">
        <v>21</v>
      </c>
      <c r="G1213" s="155" t="s">
        <v>91</v>
      </c>
      <c r="H1213" s="163" t="s">
        <v>73</v>
      </c>
      <c r="I1213" s="164">
        <v>5040</v>
      </c>
      <c r="J1213" s="167"/>
      <c r="K1213" s="420"/>
      <c r="L1213" s="202"/>
      <c r="M1213" s="220">
        <v>12</v>
      </c>
      <c r="N1213" s="325">
        <v>1.4</v>
      </c>
      <c r="O1213" s="163"/>
      <c r="P1213" s="163" t="s">
        <v>21</v>
      </c>
      <c r="Q1213" s="155" t="s">
        <v>92</v>
      </c>
      <c r="R1213" s="163" t="s">
        <v>73</v>
      </c>
      <c r="S1213" s="164">
        <v>5040</v>
      </c>
      <c r="T1213" s="167">
        <v>5350</v>
      </c>
    </row>
    <row r="1214" spans="1:20" ht="21.75" customHeight="1">
      <c r="A1214" s="233"/>
      <c r="B1214" s="405"/>
      <c r="C1214" s="163">
        <v>12</v>
      </c>
      <c r="D1214" s="325" t="s">
        <v>93</v>
      </c>
      <c r="E1214" s="163"/>
      <c r="F1214" s="163" t="s">
        <v>21</v>
      </c>
      <c r="G1214" s="155" t="s">
        <v>94</v>
      </c>
      <c r="H1214" s="163" t="s">
        <v>95</v>
      </c>
      <c r="I1214" s="164">
        <v>226800</v>
      </c>
      <c r="J1214" s="167"/>
      <c r="K1214" s="420"/>
      <c r="L1214" s="202"/>
      <c r="M1214" s="163">
        <v>13</v>
      </c>
      <c r="N1214" s="325">
        <v>1.2</v>
      </c>
      <c r="O1214" s="163"/>
      <c r="P1214" s="163" t="s">
        <v>21</v>
      </c>
      <c r="Q1214" s="155" t="s">
        <v>96</v>
      </c>
      <c r="R1214" s="163" t="s">
        <v>97</v>
      </c>
      <c r="S1214" s="164">
        <v>226800</v>
      </c>
      <c r="T1214" s="167">
        <v>1392</v>
      </c>
    </row>
    <row r="1215" spans="1:20" ht="33" customHeight="1">
      <c r="A1215" s="233"/>
      <c r="B1215" s="405"/>
      <c r="C1215" s="163">
        <v>13</v>
      </c>
      <c r="D1215" s="325" t="s">
        <v>98</v>
      </c>
      <c r="E1215" s="163"/>
      <c r="F1215" s="163" t="s">
        <v>21</v>
      </c>
      <c r="G1215" s="155" t="s">
        <v>99</v>
      </c>
      <c r="H1215" s="163" t="s">
        <v>73</v>
      </c>
      <c r="I1215" s="164">
        <v>5040</v>
      </c>
      <c r="J1215" s="167"/>
      <c r="K1215" s="420"/>
      <c r="L1215" s="202"/>
      <c r="M1215" s="163">
        <v>14</v>
      </c>
      <c r="N1215" s="325">
        <v>1.5</v>
      </c>
      <c r="O1215" s="163"/>
      <c r="P1215" s="163" t="s">
        <v>21</v>
      </c>
      <c r="Q1215" s="155" t="s">
        <v>100</v>
      </c>
      <c r="R1215" s="163" t="s">
        <v>73</v>
      </c>
      <c r="S1215" s="164">
        <v>5040</v>
      </c>
      <c r="T1215" s="167">
        <v>3571</v>
      </c>
    </row>
    <row r="1216" spans="1:20" ht="16.5" customHeight="1">
      <c r="A1216" s="233"/>
      <c r="B1216" s="405"/>
      <c r="C1216" s="629" t="s">
        <v>41</v>
      </c>
      <c r="D1216" s="630"/>
      <c r="E1216" s="630"/>
      <c r="F1216" s="630"/>
      <c r="G1216" s="630"/>
      <c r="H1216" s="631"/>
      <c r="I1216" s="163"/>
      <c r="J1216" s="163"/>
      <c r="K1216" s="414"/>
      <c r="L1216" s="202"/>
      <c r="M1216" s="629" t="s">
        <v>41</v>
      </c>
      <c r="N1216" s="630"/>
      <c r="O1216" s="630"/>
      <c r="P1216" s="630"/>
      <c r="Q1216" s="630"/>
      <c r="R1216" s="631"/>
      <c r="S1216" s="163"/>
      <c r="T1216" s="163"/>
    </row>
    <row r="1217" spans="1:20" ht="16.5" customHeight="1">
      <c r="A1217" s="233"/>
      <c r="B1217" s="405"/>
      <c r="C1217" s="418">
        <v>1</v>
      </c>
      <c r="D1217" s="207" t="s">
        <v>105</v>
      </c>
      <c r="E1217" s="207" t="s">
        <v>21</v>
      </c>
      <c r="F1217" s="207"/>
      <c r="G1217" s="207" t="s">
        <v>106</v>
      </c>
      <c r="H1217" s="207"/>
      <c r="I1217" s="207"/>
      <c r="J1217" s="207"/>
      <c r="K1217" s="419"/>
      <c r="L1217" s="202"/>
      <c r="M1217" s="259">
        <v>15</v>
      </c>
      <c r="N1217" s="207">
        <v>5</v>
      </c>
      <c r="O1217" s="207" t="s">
        <v>21</v>
      </c>
      <c r="P1217" s="207"/>
      <c r="Q1217" s="207" t="s">
        <v>107</v>
      </c>
      <c r="R1217" s="207"/>
      <c r="S1217" s="207"/>
      <c r="T1217" s="207"/>
    </row>
    <row r="1218" spans="1:20" ht="39" customHeight="1">
      <c r="A1218" s="233"/>
      <c r="B1218" s="405"/>
      <c r="C1218" s="431">
        <v>15</v>
      </c>
      <c r="D1218" s="183" t="s">
        <v>474</v>
      </c>
      <c r="E1218" s="412"/>
      <c r="F1218" s="412" t="s">
        <v>21</v>
      </c>
      <c r="G1218" s="432" t="s">
        <v>475</v>
      </c>
      <c r="H1218" s="412" t="s">
        <v>73</v>
      </c>
      <c r="I1218" s="438">
        <v>4795</v>
      </c>
      <c r="J1218" s="440"/>
      <c r="K1218" s="435"/>
      <c r="L1218" s="202"/>
      <c r="M1218" s="275">
        <v>16</v>
      </c>
      <c r="N1218" s="183" t="s">
        <v>664</v>
      </c>
      <c r="O1218" s="178"/>
      <c r="P1218" s="178" t="s">
        <v>21</v>
      </c>
      <c r="Q1218" s="176" t="s">
        <v>476</v>
      </c>
      <c r="R1218" s="178" t="s">
        <v>73</v>
      </c>
      <c r="S1218" s="177">
        <v>4795</v>
      </c>
      <c r="T1218" s="180">
        <v>452782</v>
      </c>
    </row>
    <row r="1219" spans="1:20" ht="16.5" customHeight="1">
      <c r="A1219" s="233"/>
      <c r="B1219" s="405"/>
      <c r="C1219" s="629" t="s">
        <v>41</v>
      </c>
      <c r="D1219" s="630"/>
      <c r="E1219" s="630"/>
      <c r="F1219" s="630"/>
      <c r="G1219" s="630"/>
      <c r="H1219" s="631"/>
      <c r="I1219" s="163"/>
      <c r="J1219" s="163"/>
      <c r="K1219" s="414"/>
      <c r="L1219" s="202"/>
      <c r="M1219" s="629" t="s">
        <v>41</v>
      </c>
      <c r="N1219" s="630"/>
      <c r="O1219" s="630"/>
      <c r="P1219" s="630"/>
      <c r="Q1219" s="630"/>
      <c r="R1219" s="631"/>
      <c r="S1219" s="163"/>
      <c r="T1219" s="163"/>
    </row>
    <row r="1220" spans="1:20" ht="16.5" customHeight="1">
      <c r="A1220" s="233"/>
      <c r="B1220" s="405"/>
      <c r="C1220" s="418">
        <v>16</v>
      </c>
      <c r="D1220" s="207">
        <v>3.3</v>
      </c>
      <c r="E1220" s="207" t="s">
        <v>21</v>
      </c>
      <c r="F1220" s="207"/>
      <c r="G1220" s="207" t="s">
        <v>111</v>
      </c>
      <c r="H1220" s="207"/>
      <c r="I1220" s="207"/>
      <c r="J1220" s="207"/>
      <c r="K1220" s="419"/>
      <c r="L1220" s="202"/>
      <c r="M1220" s="259">
        <v>17</v>
      </c>
      <c r="N1220" s="207">
        <v>3.3</v>
      </c>
      <c r="O1220" s="207" t="s">
        <v>21</v>
      </c>
      <c r="P1220" s="207"/>
      <c r="Q1220" s="207" t="s">
        <v>111</v>
      </c>
      <c r="R1220" s="207"/>
      <c r="S1220" s="207"/>
      <c r="T1220" s="207"/>
    </row>
    <row r="1221" spans="1:20" ht="16.5" customHeight="1">
      <c r="A1221" s="233"/>
      <c r="B1221" s="405"/>
      <c r="C1221" s="163">
        <v>17</v>
      </c>
      <c r="D1221" s="412" t="s">
        <v>112</v>
      </c>
      <c r="E1221" s="412"/>
      <c r="F1221" s="412" t="s">
        <v>21</v>
      </c>
      <c r="G1221" s="432" t="s">
        <v>113</v>
      </c>
      <c r="H1221" s="412" t="s">
        <v>114</v>
      </c>
      <c r="I1221" s="412">
        <v>302400</v>
      </c>
      <c r="J1221" s="460"/>
      <c r="K1221" s="461"/>
      <c r="L1221" s="202"/>
      <c r="M1221" s="252">
        <v>18</v>
      </c>
      <c r="N1221" s="178" t="s">
        <v>112</v>
      </c>
      <c r="O1221" s="178"/>
      <c r="P1221" s="178" t="s">
        <v>21</v>
      </c>
      <c r="Q1221" s="178" t="s">
        <v>113</v>
      </c>
      <c r="R1221" s="178" t="s">
        <v>114</v>
      </c>
      <c r="S1221" s="178">
        <v>302400</v>
      </c>
      <c r="T1221" s="178">
        <v>5903</v>
      </c>
    </row>
    <row r="1222" spans="1:20" ht="16.5" customHeight="1">
      <c r="A1222" s="233"/>
      <c r="B1222" s="405"/>
      <c r="C1222" s="629" t="s">
        <v>41</v>
      </c>
      <c r="D1222" s="630"/>
      <c r="E1222" s="630"/>
      <c r="F1222" s="630"/>
      <c r="G1222" s="630"/>
      <c r="H1222" s="631"/>
      <c r="I1222" s="163"/>
      <c r="J1222" s="163"/>
      <c r="K1222" s="414"/>
      <c r="L1222" s="202"/>
      <c r="M1222" s="629" t="s">
        <v>41</v>
      </c>
      <c r="N1222" s="630"/>
      <c r="O1222" s="630"/>
      <c r="P1222" s="630"/>
      <c r="Q1222" s="630"/>
      <c r="R1222" s="631"/>
      <c r="S1222" s="163"/>
      <c r="T1222" s="163"/>
    </row>
    <row r="1223" spans="1:20" ht="16.5" customHeight="1" thickBot="1">
      <c r="A1223" s="233"/>
      <c r="B1223" s="405"/>
      <c r="C1223" s="714" t="s">
        <v>180</v>
      </c>
      <c r="D1223" s="689"/>
      <c r="E1223" s="689"/>
      <c r="F1223" s="689"/>
      <c r="G1223" s="689"/>
      <c r="H1223" s="689"/>
      <c r="I1223" s="689"/>
      <c r="J1223" s="681"/>
      <c r="K1223" s="468"/>
      <c r="L1223" s="202"/>
      <c r="M1223" s="644" t="s">
        <v>180</v>
      </c>
      <c r="N1223" s="645"/>
      <c r="O1223" s="645"/>
      <c r="P1223" s="645"/>
      <c r="Q1223" s="645"/>
      <c r="R1223" s="645"/>
      <c r="S1223" s="645"/>
      <c r="T1223" s="681"/>
    </row>
    <row r="1224" spans="1:20" ht="16.5" customHeight="1" thickBot="1">
      <c r="A1224" s="233"/>
      <c r="B1224" s="405"/>
      <c r="C1224" s="464"/>
      <c r="D1224" s="464"/>
      <c r="E1224" s="464"/>
      <c r="F1224" s="464"/>
      <c r="G1224" s="464"/>
      <c r="H1224" s="464"/>
      <c r="I1224" s="464"/>
      <c r="J1224" s="464"/>
      <c r="K1224" s="417"/>
      <c r="L1224" s="202"/>
      <c r="M1224" s="312"/>
      <c r="N1224" s="312"/>
      <c r="O1224" s="312"/>
      <c r="P1224" s="312"/>
      <c r="Q1224" s="312"/>
      <c r="R1224" s="312"/>
      <c r="S1224" s="312"/>
      <c r="T1224" s="312"/>
    </row>
    <row r="1225" spans="1:20" ht="16.5" customHeight="1" thickBot="1">
      <c r="A1225" s="233"/>
      <c r="B1225" s="410">
        <v>20</v>
      </c>
      <c r="C1225" s="647" t="s">
        <v>665</v>
      </c>
      <c r="D1225" s="712"/>
      <c r="E1225" s="712"/>
      <c r="F1225" s="712"/>
      <c r="G1225" s="712"/>
      <c r="H1225" s="712"/>
      <c r="I1225" s="712"/>
      <c r="J1225" s="712"/>
      <c r="K1225" s="713"/>
      <c r="L1225" s="202"/>
      <c r="M1225" s="647" t="s">
        <v>665</v>
      </c>
      <c r="N1225" s="633"/>
      <c r="O1225" s="633"/>
      <c r="P1225" s="633"/>
      <c r="Q1225" s="633"/>
      <c r="R1225" s="633"/>
      <c r="S1225" s="633"/>
      <c r="T1225" s="633"/>
    </row>
    <row r="1226" spans="1:20" ht="16.5" customHeight="1" thickBot="1">
      <c r="A1226" s="233"/>
      <c r="B1226" s="405"/>
      <c r="C1226" s="714" t="s">
        <v>10</v>
      </c>
      <c r="D1226" s="689"/>
      <c r="E1226" s="689"/>
      <c r="F1226" s="689"/>
      <c r="G1226" s="689"/>
      <c r="H1226" s="689"/>
      <c r="I1226" s="689"/>
      <c r="J1226" s="689"/>
      <c r="K1226" s="715"/>
      <c r="L1226" s="202"/>
      <c r="M1226" s="644" t="s">
        <v>10</v>
      </c>
      <c r="N1226" s="645"/>
      <c r="O1226" s="645"/>
      <c r="P1226" s="645"/>
      <c r="Q1226" s="645"/>
      <c r="R1226" s="645"/>
      <c r="S1226" s="645"/>
      <c r="T1226" s="646"/>
    </row>
    <row r="1227" spans="1:20" ht="16.5" customHeight="1">
      <c r="A1227" s="233"/>
      <c r="B1227" s="405"/>
      <c r="C1227" s="641" t="s">
        <v>11</v>
      </c>
      <c r="D1227" s="707" t="s">
        <v>12</v>
      </c>
      <c r="E1227" s="717" t="s">
        <v>13</v>
      </c>
      <c r="F1227" s="718"/>
      <c r="G1227" s="641" t="s">
        <v>14</v>
      </c>
      <c r="H1227" s="707" t="s">
        <v>15</v>
      </c>
      <c r="I1227" s="707" t="s">
        <v>16</v>
      </c>
      <c r="J1227" s="709" t="s">
        <v>17</v>
      </c>
      <c r="K1227" s="710" t="s">
        <v>18</v>
      </c>
      <c r="L1227" s="202"/>
      <c r="M1227" s="641" t="s">
        <v>11</v>
      </c>
      <c r="N1227" s="635" t="s">
        <v>12</v>
      </c>
      <c r="O1227" s="637" t="s">
        <v>13</v>
      </c>
      <c r="P1227" s="638"/>
      <c r="Q1227" s="641" t="s">
        <v>14</v>
      </c>
      <c r="R1227" s="635" t="s">
        <v>15</v>
      </c>
      <c r="S1227" s="635" t="s">
        <v>16</v>
      </c>
      <c r="T1227" s="643" t="s">
        <v>17</v>
      </c>
    </row>
    <row r="1228" spans="1:20" ht="16.5" customHeight="1">
      <c r="A1228" s="233"/>
      <c r="B1228" s="405"/>
      <c r="C1228" s="716"/>
      <c r="D1228" s="708"/>
      <c r="E1228" s="154" t="s">
        <v>19</v>
      </c>
      <c r="F1228" s="154" t="s">
        <v>20</v>
      </c>
      <c r="G1228" s="716"/>
      <c r="H1228" s="708"/>
      <c r="I1228" s="708"/>
      <c r="J1228" s="708"/>
      <c r="K1228" s="711"/>
      <c r="L1228" s="202"/>
      <c r="M1228" s="642"/>
      <c r="N1228" s="636"/>
      <c r="O1228" s="154" t="s">
        <v>19</v>
      </c>
      <c r="P1228" s="154" t="s">
        <v>20</v>
      </c>
      <c r="Q1228" s="642"/>
      <c r="R1228" s="636"/>
      <c r="S1228" s="636"/>
      <c r="T1228" s="636"/>
    </row>
    <row r="1229" spans="1:20" ht="16.5" customHeight="1">
      <c r="A1229" s="233"/>
      <c r="B1229" s="405"/>
      <c r="C1229" s="159">
        <v>1</v>
      </c>
      <c r="D1229" s="159">
        <v>2.5</v>
      </c>
      <c r="E1229" s="159" t="s">
        <v>21</v>
      </c>
      <c r="F1229" s="159"/>
      <c r="G1229" s="159" t="s">
        <v>291</v>
      </c>
      <c r="H1229" s="159"/>
      <c r="I1229" s="159"/>
      <c r="J1229" s="159"/>
      <c r="K1229" s="411"/>
      <c r="L1229" s="202"/>
      <c r="M1229" s="159">
        <v>1</v>
      </c>
      <c r="N1229" s="159">
        <v>2</v>
      </c>
      <c r="O1229" s="159" t="s">
        <v>21</v>
      </c>
      <c r="P1229" s="159"/>
      <c r="Q1229" s="159" t="s">
        <v>666</v>
      </c>
      <c r="R1229" s="159"/>
      <c r="S1229" s="159"/>
      <c r="T1229" s="159"/>
    </row>
    <row r="1230" spans="1:20" ht="16.5" customHeight="1">
      <c r="A1230" s="233"/>
      <c r="B1230" s="405"/>
      <c r="C1230" s="412">
        <v>2</v>
      </c>
      <c r="D1230" s="163" t="s">
        <v>667</v>
      </c>
      <c r="E1230" s="163"/>
      <c r="F1230" s="163" t="s">
        <v>21</v>
      </c>
      <c r="G1230" s="155" t="s">
        <v>668</v>
      </c>
      <c r="H1230" s="163" t="s">
        <v>73</v>
      </c>
      <c r="I1230" s="163">
        <v>5.47</v>
      </c>
      <c r="J1230" s="206"/>
      <c r="K1230" s="413"/>
      <c r="L1230" s="202"/>
      <c r="M1230" s="178">
        <v>2</v>
      </c>
      <c r="N1230" s="163">
        <v>2.5</v>
      </c>
      <c r="O1230" s="163"/>
      <c r="P1230" s="163" t="s">
        <v>21</v>
      </c>
      <c r="Q1230" s="155" t="s">
        <v>669</v>
      </c>
      <c r="R1230" s="163" t="s">
        <v>73</v>
      </c>
      <c r="S1230" s="163">
        <v>5.47</v>
      </c>
      <c r="T1230" s="163">
        <v>113146</v>
      </c>
    </row>
    <row r="1231" spans="1:20" ht="16.5" customHeight="1">
      <c r="A1231" s="233"/>
      <c r="B1231" s="405"/>
      <c r="C1231" s="207">
        <v>3</v>
      </c>
      <c r="D1231" s="159" t="s">
        <v>105</v>
      </c>
      <c r="E1231" s="159" t="s">
        <v>21</v>
      </c>
      <c r="F1231" s="159"/>
      <c r="G1231" s="159" t="s">
        <v>106</v>
      </c>
      <c r="H1231" s="159"/>
      <c r="I1231" s="159"/>
      <c r="J1231" s="214"/>
      <c r="K1231" s="411"/>
      <c r="L1231" s="202"/>
      <c r="M1231" s="207">
        <v>3</v>
      </c>
      <c r="N1231" s="159">
        <v>5</v>
      </c>
      <c r="O1231" s="159" t="s">
        <v>21</v>
      </c>
      <c r="P1231" s="159"/>
      <c r="Q1231" s="159" t="s">
        <v>107</v>
      </c>
      <c r="R1231" s="159"/>
      <c r="S1231" s="159"/>
      <c r="T1231" s="159"/>
    </row>
    <row r="1232" spans="1:20" ht="16.5" customHeight="1">
      <c r="A1232" s="233"/>
      <c r="B1232" s="405"/>
      <c r="C1232" s="412">
        <v>4</v>
      </c>
      <c r="D1232" s="163" t="s">
        <v>108</v>
      </c>
      <c r="E1232" s="163"/>
      <c r="F1232" s="163" t="s">
        <v>21</v>
      </c>
      <c r="G1232" s="155" t="s">
        <v>109</v>
      </c>
      <c r="H1232" s="163" t="s">
        <v>73</v>
      </c>
      <c r="I1232" s="163">
        <v>6</v>
      </c>
      <c r="J1232" s="206"/>
      <c r="K1232" s="413"/>
      <c r="L1232" s="202"/>
      <c r="M1232" s="178">
        <v>4</v>
      </c>
      <c r="N1232" s="163">
        <v>5.5</v>
      </c>
      <c r="O1232" s="163"/>
      <c r="P1232" s="163" t="s">
        <v>21</v>
      </c>
      <c r="Q1232" s="155" t="s">
        <v>110</v>
      </c>
      <c r="R1232" s="163" t="s">
        <v>73</v>
      </c>
      <c r="S1232" s="163">
        <v>6</v>
      </c>
      <c r="T1232" s="163">
        <v>535504</v>
      </c>
    </row>
    <row r="1233" spans="1:20" ht="16.5" customHeight="1">
      <c r="A1233" s="233"/>
      <c r="B1233" s="405"/>
      <c r="C1233" s="207">
        <v>5</v>
      </c>
      <c r="D1233" s="159">
        <v>3.3</v>
      </c>
      <c r="E1233" s="159" t="s">
        <v>21</v>
      </c>
      <c r="F1233" s="159"/>
      <c r="G1233" s="159" t="s">
        <v>111</v>
      </c>
      <c r="H1233" s="159"/>
      <c r="I1233" s="159"/>
      <c r="J1233" s="214"/>
      <c r="K1233" s="411"/>
      <c r="L1233" s="202"/>
      <c r="M1233" s="207">
        <v>5</v>
      </c>
      <c r="N1233" s="159">
        <v>3.3</v>
      </c>
      <c r="O1233" s="159" t="s">
        <v>21</v>
      </c>
      <c r="P1233" s="159"/>
      <c r="Q1233" s="159" t="s">
        <v>111</v>
      </c>
      <c r="R1233" s="159"/>
      <c r="S1233" s="159"/>
      <c r="T1233" s="159"/>
    </row>
    <row r="1234" spans="1:20" ht="16.5" customHeight="1">
      <c r="A1234" s="233"/>
      <c r="B1234" s="405"/>
      <c r="C1234" s="412">
        <v>6</v>
      </c>
      <c r="D1234" s="163" t="s">
        <v>112</v>
      </c>
      <c r="E1234" s="163"/>
      <c r="F1234" s="163" t="s">
        <v>21</v>
      </c>
      <c r="G1234" s="155" t="s">
        <v>113</v>
      </c>
      <c r="H1234" s="163" t="s">
        <v>114</v>
      </c>
      <c r="I1234" s="163">
        <v>720</v>
      </c>
      <c r="J1234" s="206"/>
      <c r="K1234" s="413"/>
      <c r="L1234" s="202"/>
      <c r="M1234" s="178">
        <v>6</v>
      </c>
      <c r="N1234" s="163" t="s">
        <v>112</v>
      </c>
      <c r="O1234" s="163"/>
      <c r="P1234" s="163" t="s">
        <v>21</v>
      </c>
      <c r="Q1234" s="155" t="s">
        <v>113</v>
      </c>
      <c r="R1234" s="163" t="s">
        <v>114</v>
      </c>
      <c r="S1234" s="163">
        <v>720</v>
      </c>
      <c r="T1234" s="163">
        <v>5903</v>
      </c>
    </row>
    <row r="1235" spans="1:20" ht="16.5" customHeight="1" thickBot="1">
      <c r="A1235" s="233"/>
      <c r="B1235" s="405"/>
      <c r="C1235" s="629" t="s">
        <v>41</v>
      </c>
      <c r="D1235" s="630"/>
      <c r="E1235" s="630"/>
      <c r="F1235" s="630"/>
      <c r="G1235" s="630"/>
      <c r="H1235" s="631"/>
      <c r="I1235" s="161"/>
      <c r="J1235" s="162"/>
      <c r="K1235" s="414"/>
      <c r="L1235" s="202"/>
      <c r="M1235" s="629" t="s">
        <v>41</v>
      </c>
      <c r="N1235" s="630"/>
      <c r="O1235" s="630"/>
      <c r="P1235" s="630"/>
      <c r="Q1235" s="630"/>
      <c r="R1235" s="631"/>
      <c r="S1235" s="161"/>
      <c r="T1235" s="162"/>
    </row>
    <row r="1236" spans="1:20" ht="16.5" customHeight="1" thickBot="1">
      <c r="A1236" s="233"/>
      <c r="B1236" s="405"/>
      <c r="C1236" s="632" t="s">
        <v>42</v>
      </c>
      <c r="D1236" s="712"/>
      <c r="E1236" s="712"/>
      <c r="F1236" s="712"/>
      <c r="G1236" s="712"/>
      <c r="H1236" s="712"/>
      <c r="I1236" s="712"/>
      <c r="J1236" s="634"/>
      <c r="K1236" s="415"/>
      <c r="L1236" s="202"/>
      <c r="M1236" s="632" t="s">
        <v>42</v>
      </c>
      <c r="N1236" s="633"/>
      <c r="O1236" s="633"/>
      <c r="P1236" s="633"/>
      <c r="Q1236" s="633"/>
      <c r="R1236" s="633"/>
      <c r="S1236" s="633"/>
      <c r="T1236" s="634"/>
    </row>
    <row r="1237" spans="1:20" ht="16.5" customHeight="1" thickBot="1">
      <c r="A1237" s="233"/>
      <c r="B1237" s="405"/>
      <c r="C1237" s="464"/>
      <c r="D1237" s="464"/>
      <c r="E1237" s="464"/>
      <c r="F1237" s="464"/>
      <c r="G1237" s="464"/>
      <c r="H1237" s="464"/>
      <c r="I1237" s="464"/>
      <c r="J1237" s="469"/>
      <c r="K1237" s="417"/>
      <c r="L1237" s="202"/>
      <c r="M1237" s="312"/>
      <c r="N1237" s="312"/>
      <c r="O1237" s="312"/>
      <c r="P1237" s="312"/>
      <c r="Q1237" s="312"/>
      <c r="R1237" s="312"/>
      <c r="S1237" s="312"/>
      <c r="T1237" s="321"/>
    </row>
    <row r="1238" spans="1:20" ht="16.5" customHeight="1" thickBot="1">
      <c r="A1238" s="233"/>
      <c r="B1238" s="410">
        <v>21</v>
      </c>
      <c r="C1238" s="647" t="s">
        <v>670</v>
      </c>
      <c r="D1238" s="712"/>
      <c r="E1238" s="712"/>
      <c r="F1238" s="712"/>
      <c r="G1238" s="712"/>
      <c r="H1238" s="712"/>
      <c r="I1238" s="712"/>
      <c r="J1238" s="712"/>
      <c r="K1238" s="713"/>
      <c r="L1238" s="202"/>
      <c r="M1238" s="312"/>
      <c r="N1238" s="312"/>
      <c r="O1238" s="312"/>
      <c r="P1238" s="312"/>
      <c r="Q1238" s="312"/>
      <c r="R1238" s="312"/>
      <c r="S1238" s="312"/>
      <c r="T1238" s="321"/>
    </row>
    <row r="1239" spans="1:20" ht="16.5" customHeight="1" thickBot="1">
      <c r="A1239" s="233"/>
      <c r="B1239" s="405"/>
      <c r="C1239" s="714" t="s">
        <v>10</v>
      </c>
      <c r="D1239" s="689"/>
      <c r="E1239" s="689"/>
      <c r="F1239" s="689"/>
      <c r="G1239" s="689"/>
      <c r="H1239" s="689"/>
      <c r="I1239" s="689"/>
      <c r="J1239" s="689"/>
      <c r="K1239" s="715"/>
      <c r="L1239" s="202"/>
      <c r="M1239" s="312"/>
      <c r="N1239" s="312"/>
      <c r="O1239" s="312"/>
      <c r="P1239" s="312"/>
      <c r="Q1239" s="312"/>
      <c r="R1239" s="312"/>
      <c r="S1239" s="312"/>
      <c r="T1239" s="321"/>
    </row>
    <row r="1240" spans="1:20" ht="16.5" customHeight="1">
      <c r="A1240" s="233"/>
      <c r="B1240" s="405"/>
      <c r="C1240" s="641" t="s">
        <v>11</v>
      </c>
      <c r="D1240" s="707" t="s">
        <v>12</v>
      </c>
      <c r="E1240" s="717" t="s">
        <v>13</v>
      </c>
      <c r="F1240" s="718"/>
      <c r="G1240" s="641" t="s">
        <v>14</v>
      </c>
      <c r="H1240" s="707" t="s">
        <v>15</v>
      </c>
      <c r="I1240" s="707" t="s">
        <v>16</v>
      </c>
      <c r="J1240" s="709" t="s">
        <v>17</v>
      </c>
      <c r="K1240" s="710" t="s">
        <v>18</v>
      </c>
      <c r="L1240" s="202"/>
      <c r="M1240" s="312"/>
      <c r="N1240" s="312"/>
      <c r="O1240" s="312"/>
      <c r="P1240" s="312"/>
      <c r="Q1240" s="312"/>
      <c r="R1240" s="312"/>
      <c r="S1240" s="312"/>
      <c r="T1240" s="321"/>
    </row>
    <row r="1241" spans="1:20" ht="16.5" customHeight="1">
      <c r="A1241" s="233"/>
      <c r="B1241" s="405"/>
      <c r="C1241" s="716"/>
      <c r="D1241" s="708"/>
      <c r="E1241" s="154" t="s">
        <v>19</v>
      </c>
      <c r="F1241" s="154" t="s">
        <v>20</v>
      </c>
      <c r="G1241" s="716"/>
      <c r="H1241" s="708"/>
      <c r="I1241" s="708"/>
      <c r="J1241" s="708"/>
      <c r="K1241" s="711"/>
      <c r="L1241" s="202"/>
      <c r="M1241" s="312"/>
      <c r="N1241" s="312"/>
      <c r="O1241" s="312"/>
      <c r="P1241" s="312"/>
      <c r="Q1241" s="312"/>
      <c r="R1241" s="312"/>
      <c r="S1241" s="312"/>
      <c r="T1241" s="321"/>
    </row>
    <row r="1242" spans="1:20" ht="16.5" customHeight="1">
      <c r="A1242" s="233"/>
      <c r="B1242" s="405"/>
      <c r="C1242" s="159">
        <v>1</v>
      </c>
      <c r="D1242" s="159" t="s">
        <v>671</v>
      </c>
      <c r="E1242" s="159" t="s">
        <v>21</v>
      </c>
      <c r="F1242" s="159"/>
      <c r="G1242" s="159" t="s">
        <v>672</v>
      </c>
      <c r="H1242" s="159"/>
      <c r="I1242" s="159"/>
      <c r="J1242" s="159"/>
      <c r="K1242" s="411"/>
      <c r="L1242" s="202"/>
      <c r="M1242" s="312"/>
      <c r="N1242" s="312"/>
      <c r="O1242" s="312"/>
      <c r="P1242" s="312"/>
      <c r="Q1242" s="312"/>
      <c r="R1242" s="312"/>
      <c r="S1242" s="312"/>
      <c r="T1242" s="321"/>
    </row>
    <row r="1243" spans="1:20" ht="16.5" customHeight="1">
      <c r="A1243" s="233"/>
      <c r="B1243" s="405"/>
      <c r="C1243" s="163">
        <v>2</v>
      </c>
      <c r="D1243" s="163" t="s">
        <v>673</v>
      </c>
      <c r="E1243" s="163"/>
      <c r="F1243" s="163" t="s">
        <v>21</v>
      </c>
      <c r="G1243" s="155" t="s">
        <v>674</v>
      </c>
      <c r="H1243" s="163" t="s">
        <v>32</v>
      </c>
      <c r="I1243" s="163">
        <v>15</v>
      </c>
      <c r="J1243" s="206"/>
      <c r="K1243" s="413"/>
      <c r="L1243" s="202"/>
      <c r="M1243" s="312"/>
      <c r="N1243" s="312"/>
      <c r="O1243" s="312"/>
      <c r="P1243" s="312"/>
      <c r="Q1243" s="312"/>
      <c r="R1243" s="312"/>
      <c r="S1243" s="312"/>
      <c r="T1243" s="321"/>
    </row>
    <row r="1244" spans="1:20" ht="16.5" customHeight="1">
      <c r="A1244" s="233"/>
      <c r="B1244" s="405"/>
      <c r="C1244" s="163">
        <v>3</v>
      </c>
      <c r="D1244" s="163" t="s">
        <v>675</v>
      </c>
      <c r="E1244" s="163"/>
      <c r="F1244" s="163" t="s">
        <v>21</v>
      </c>
      <c r="G1244" s="155" t="s">
        <v>676</v>
      </c>
      <c r="H1244" s="163" t="s">
        <v>32</v>
      </c>
      <c r="I1244" s="163">
        <v>12</v>
      </c>
      <c r="J1244" s="206"/>
      <c r="K1244" s="413"/>
      <c r="L1244" s="202"/>
      <c r="M1244" s="312"/>
      <c r="N1244" s="312"/>
      <c r="O1244" s="312"/>
      <c r="P1244" s="312"/>
      <c r="Q1244" s="312"/>
      <c r="R1244" s="312"/>
      <c r="S1244" s="312"/>
      <c r="T1244" s="321"/>
    </row>
    <row r="1245" spans="1:20" ht="16.5" customHeight="1">
      <c r="A1245" s="233"/>
      <c r="B1245" s="405"/>
      <c r="C1245" s="163">
        <v>4</v>
      </c>
      <c r="D1245" s="163" t="s">
        <v>677</v>
      </c>
      <c r="E1245" s="163"/>
      <c r="F1245" s="163" t="s">
        <v>21</v>
      </c>
      <c r="G1245" s="155" t="s">
        <v>678</v>
      </c>
      <c r="H1245" s="163" t="s">
        <v>32</v>
      </c>
      <c r="I1245" s="163">
        <v>4</v>
      </c>
      <c r="J1245" s="206"/>
      <c r="K1245" s="413"/>
      <c r="L1245" s="202"/>
      <c r="M1245" s="312"/>
      <c r="N1245" s="312"/>
      <c r="O1245" s="312"/>
      <c r="P1245" s="312"/>
      <c r="Q1245" s="312"/>
      <c r="R1245" s="312"/>
      <c r="S1245" s="312"/>
      <c r="T1245" s="321"/>
    </row>
    <row r="1246" spans="1:20" ht="16.5" customHeight="1">
      <c r="A1246" s="233"/>
      <c r="B1246" s="405"/>
      <c r="C1246" s="159">
        <v>5</v>
      </c>
      <c r="D1246" s="159" t="s">
        <v>679</v>
      </c>
      <c r="E1246" s="159" t="s">
        <v>21</v>
      </c>
      <c r="F1246" s="159"/>
      <c r="G1246" s="159" t="s">
        <v>670</v>
      </c>
      <c r="H1246" s="159"/>
      <c r="I1246" s="159"/>
      <c r="J1246" s="214"/>
      <c r="K1246" s="411"/>
      <c r="L1246" s="202"/>
      <c r="M1246" s="312"/>
      <c r="N1246" s="312"/>
      <c r="O1246" s="312"/>
      <c r="P1246" s="312"/>
      <c r="Q1246" s="312"/>
      <c r="R1246" s="312"/>
      <c r="S1246" s="312"/>
      <c r="T1246" s="321"/>
    </row>
    <row r="1247" spans="1:20" ht="16.5" customHeight="1">
      <c r="A1247" s="233"/>
      <c r="B1247" s="405"/>
      <c r="C1247" s="163">
        <v>6</v>
      </c>
      <c r="D1247" s="163" t="s">
        <v>680</v>
      </c>
      <c r="E1247" s="163"/>
      <c r="F1247" s="163" t="s">
        <v>21</v>
      </c>
      <c r="G1247" s="155" t="s">
        <v>681</v>
      </c>
      <c r="H1247" s="163" t="s">
        <v>32</v>
      </c>
      <c r="I1247" s="163">
        <v>24</v>
      </c>
      <c r="J1247" s="206"/>
      <c r="K1247" s="413"/>
      <c r="L1247" s="202"/>
      <c r="M1247" s="312"/>
      <c r="N1247" s="312"/>
      <c r="O1247" s="312"/>
      <c r="P1247" s="312"/>
      <c r="Q1247" s="312"/>
      <c r="R1247" s="312"/>
      <c r="S1247" s="312"/>
      <c r="T1247" s="321"/>
    </row>
    <row r="1248" spans="1:20" ht="16.5" customHeight="1">
      <c r="A1248" s="233"/>
      <c r="B1248" s="405"/>
      <c r="C1248" s="163">
        <v>7</v>
      </c>
      <c r="D1248" s="163" t="s">
        <v>682</v>
      </c>
      <c r="E1248" s="163"/>
      <c r="F1248" s="163" t="s">
        <v>21</v>
      </c>
      <c r="G1248" s="155" t="s">
        <v>683</v>
      </c>
      <c r="H1248" s="163" t="s">
        <v>32</v>
      </c>
      <c r="I1248" s="163">
        <v>3</v>
      </c>
      <c r="J1248" s="206"/>
      <c r="K1248" s="413"/>
      <c r="L1248" s="202"/>
      <c r="M1248" s="312"/>
      <c r="N1248" s="312"/>
      <c r="O1248" s="312"/>
      <c r="P1248" s="312"/>
      <c r="Q1248" s="312"/>
      <c r="R1248" s="312"/>
      <c r="S1248" s="312"/>
      <c r="T1248" s="321"/>
    </row>
    <row r="1249" spans="1:20" ht="16.5" customHeight="1">
      <c r="A1249" s="233"/>
      <c r="B1249" s="405"/>
      <c r="C1249" s="163">
        <v>8</v>
      </c>
      <c r="D1249" s="183" t="s">
        <v>684</v>
      </c>
      <c r="E1249" s="163"/>
      <c r="F1249" s="163" t="s">
        <v>21</v>
      </c>
      <c r="G1249" s="155" t="s">
        <v>685</v>
      </c>
      <c r="H1249" s="163" t="s">
        <v>32</v>
      </c>
      <c r="I1249" s="164">
        <v>22</v>
      </c>
      <c r="J1249" s="206"/>
      <c r="K1249" s="413"/>
      <c r="L1249" s="202"/>
      <c r="M1249" s="312"/>
      <c r="N1249" s="312"/>
      <c r="O1249" s="312"/>
      <c r="P1249" s="312"/>
      <c r="Q1249" s="312"/>
      <c r="R1249" s="312"/>
      <c r="S1249" s="312"/>
      <c r="T1249" s="321"/>
    </row>
    <row r="1250" spans="1:20" ht="16.5" customHeight="1" thickBot="1">
      <c r="A1250" s="233"/>
      <c r="B1250" s="405"/>
      <c r="C1250" s="629" t="s">
        <v>41</v>
      </c>
      <c r="D1250" s="630"/>
      <c r="E1250" s="630"/>
      <c r="F1250" s="630"/>
      <c r="G1250" s="630"/>
      <c r="H1250" s="631"/>
      <c r="I1250" s="163"/>
      <c r="J1250" s="163"/>
      <c r="K1250" s="414"/>
      <c r="L1250" s="202"/>
      <c r="M1250" s="312"/>
      <c r="N1250" s="312"/>
      <c r="O1250" s="312"/>
      <c r="P1250" s="312"/>
      <c r="Q1250" s="312"/>
      <c r="R1250" s="312"/>
      <c r="S1250" s="312"/>
      <c r="T1250" s="321"/>
    </row>
    <row r="1251" spans="1:20" ht="16.5" customHeight="1" thickBot="1">
      <c r="A1251" s="233"/>
      <c r="B1251" s="405"/>
      <c r="C1251" s="632" t="s">
        <v>42</v>
      </c>
      <c r="D1251" s="712"/>
      <c r="E1251" s="712"/>
      <c r="F1251" s="712"/>
      <c r="G1251" s="712"/>
      <c r="H1251" s="712"/>
      <c r="I1251" s="712"/>
      <c r="J1251" s="634"/>
      <c r="K1251" s="415"/>
      <c r="L1251" s="202"/>
      <c r="M1251" s="312"/>
      <c r="N1251" s="312"/>
      <c r="O1251" s="312"/>
      <c r="P1251" s="312"/>
      <c r="Q1251" s="312"/>
      <c r="R1251" s="312"/>
      <c r="S1251" s="312"/>
      <c r="T1251" s="312"/>
    </row>
    <row r="1252" spans="1:20" ht="16.5" customHeight="1">
      <c r="A1252" s="233"/>
      <c r="B1252" s="405"/>
      <c r="C1252" s="464"/>
      <c r="D1252" s="464"/>
      <c r="E1252" s="464"/>
      <c r="F1252" s="464"/>
      <c r="G1252" s="464"/>
      <c r="H1252" s="464"/>
      <c r="I1252" s="464"/>
      <c r="J1252" s="464"/>
      <c r="K1252" s="417"/>
      <c r="L1252" s="202"/>
      <c r="M1252" s="312"/>
      <c r="N1252" s="312"/>
      <c r="O1252" s="312"/>
      <c r="P1252" s="312"/>
      <c r="Q1252" s="312"/>
      <c r="R1252" s="312"/>
      <c r="S1252" s="312"/>
      <c r="T1252" s="312"/>
    </row>
    <row r="1253" spans="1:20" ht="16.5" customHeight="1">
      <c r="A1253" s="233"/>
      <c r="B1253" s="405"/>
      <c r="C1253" s="464"/>
      <c r="D1253" s="464"/>
      <c r="E1253" s="464"/>
      <c r="F1253" s="464"/>
      <c r="G1253" s="464"/>
      <c r="H1253" s="464"/>
      <c r="I1253" s="464"/>
      <c r="J1253" s="464"/>
      <c r="K1253" s="417"/>
      <c r="L1253" s="202"/>
      <c r="M1253" s="312"/>
      <c r="N1253" s="312"/>
      <c r="O1253" s="312"/>
      <c r="P1253" s="312"/>
      <c r="Q1253" s="312"/>
      <c r="R1253" s="312"/>
      <c r="S1253" s="312"/>
      <c r="T1253" s="312"/>
    </row>
    <row r="1254" spans="1:20" ht="16.5" customHeight="1" thickBot="1">
      <c r="A1254" s="233"/>
      <c r="B1254" s="405"/>
      <c r="C1254" s="464"/>
      <c r="D1254" s="464"/>
      <c r="E1254" s="464"/>
      <c r="F1254" s="464"/>
      <c r="G1254" s="464"/>
      <c r="H1254" s="464"/>
      <c r="I1254" s="464"/>
      <c r="J1254" s="464"/>
      <c r="K1254" s="417"/>
      <c r="L1254" s="202"/>
      <c r="M1254" s="312"/>
      <c r="N1254" s="312"/>
      <c r="O1254" s="312"/>
      <c r="P1254" s="312"/>
      <c r="Q1254" s="312"/>
      <c r="R1254" s="312"/>
      <c r="S1254" s="312"/>
      <c r="T1254" s="312"/>
    </row>
    <row r="1255" spans="1:20" ht="18" customHeight="1">
      <c r="A1255" s="233"/>
      <c r="B1255" s="405"/>
      <c r="C1255" s="742" t="s">
        <v>686</v>
      </c>
      <c r="D1255" s="739"/>
      <c r="E1255" s="739"/>
      <c r="F1255" s="739"/>
      <c r="G1255" s="739"/>
      <c r="H1255" s="739"/>
      <c r="I1255" s="739"/>
      <c r="J1255" s="739"/>
      <c r="K1255" s="740"/>
      <c r="L1255" s="202"/>
      <c r="M1255" s="682" t="s">
        <v>686</v>
      </c>
      <c r="N1255" s="683"/>
      <c r="O1255" s="683"/>
      <c r="P1255" s="683"/>
      <c r="Q1255" s="683"/>
      <c r="R1255" s="683"/>
      <c r="S1255" s="683"/>
      <c r="T1255" s="684"/>
    </row>
    <row r="1256" spans="1:20" ht="18" customHeight="1">
      <c r="A1256" s="233"/>
      <c r="B1256" s="405"/>
      <c r="C1256" s="743"/>
      <c r="D1256" s="724"/>
      <c r="E1256" s="724"/>
      <c r="F1256" s="724"/>
      <c r="G1256" s="724"/>
      <c r="H1256" s="724"/>
      <c r="I1256" s="724"/>
      <c r="J1256" s="724"/>
      <c r="K1256" s="744"/>
      <c r="L1256" s="202"/>
      <c r="M1256" s="685"/>
      <c r="N1256" s="663"/>
      <c r="O1256" s="663"/>
      <c r="P1256" s="663"/>
      <c r="Q1256" s="663"/>
      <c r="R1256" s="663"/>
      <c r="S1256" s="663"/>
      <c r="T1256" s="686"/>
    </row>
    <row r="1257" spans="1:20" ht="18" customHeight="1" thickBot="1">
      <c r="A1257" s="233"/>
      <c r="B1257" s="405"/>
      <c r="C1257" s="741"/>
      <c r="D1257" s="689"/>
      <c r="E1257" s="689"/>
      <c r="F1257" s="689"/>
      <c r="G1257" s="689"/>
      <c r="H1257" s="689"/>
      <c r="I1257" s="689"/>
      <c r="J1257" s="689"/>
      <c r="K1257" s="715"/>
      <c r="L1257" s="202"/>
      <c r="M1257" s="687"/>
      <c r="N1257" s="688"/>
      <c r="O1257" s="688"/>
      <c r="P1257" s="688"/>
      <c r="Q1257" s="688"/>
      <c r="R1257" s="688"/>
      <c r="S1257" s="688"/>
      <c r="T1257" s="689"/>
    </row>
    <row r="1258" spans="1:20" ht="16.5" customHeight="1" thickBot="1">
      <c r="A1258" s="233"/>
      <c r="B1258" s="405"/>
      <c r="C1258" s="464"/>
      <c r="D1258" s="464"/>
      <c r="E1258" s="464"/>
      <c r="F1258" s="464"/>
      <c r="G1258" s="464"/>
      <c r="H1258" s="464"/>
      <c r="I1258" s="464"/>
      <c r="J1258" s="464"/>
      <c r="K1258" s="417"/>
      <c r="L1258" s="202"/>
      <c r="M1258" s="312"/>
      <c r="N1258" s="312"/>
      <c r="O1258" s="312"/>
      <c r="P1258" s="312"/>
      <c r="Q1258" s="312"/>
      <c r="R1258" s="312"/>
      <c r="S1258" s="312"/>
      <c r="T1258" s="312"/>
    </row>
    <row r="1259" spans="1:20" ht="16.5" customHeight="1" thickBot="1">
      <c r="A1259" s="233"/>
      <c r="B1259" s="410">
        <v>22</v>
      </c>
      <c r="C1259" s="647" t="s">
        <v>687</v>
      </c>
      <c r="D1259" s="712"/>
      <c r="E1259" s="712"/>
      <c r="F1259" s="712"/>
      <c r="G1259" s="712"/>
      <c r="H1259" s="712"/>
      <c r="I1259" s="712"/>
      <c r="J1259" s="712"/>
      <c r="K1259" s="713"/>
      <c r="L1259" s="202"/>
      <c r="M1259" s="647" t="s">
        <v>687</v>
      </c>
      <c r="N1259" s="633"/>
      <c r="O1259" s="633"/>
      <c r="P1259" s="633"/>
      <c r="Q1259" s="633"/>
      <c r="R1259" s="633"/>
      <c r="S1259" s="633"/>
      <c r="T1259" s="633"/>
    </row>
    <row r="1260" spans="1:20" ht="16.5" customHeight="1" thickBot="1">
      <c r="A1260" s="233"/>
      <c r="B1260" s="405"/>
      <c r="C1260" s="714" t="s">
        <v>10</v>
      </c>
      <c r="D1260" s="689"/>
      <c r="E1260" s="689"/>
      <c r="F1260" s="689"/>
      <c r="G1260" s="689"/>
      <c r="H1260" s="689"/>
      <c r="I1260" s="689"/>
      <c r="J1260" s="689"/>
      <c r="K1260" s="715"/>
      <c r="L1260" s="202"/>
      <c r="M1260" s="644" t="s">
        <v>10</v>
      </c>
      <c r="N1260" s="645"/>
      <c r="O1260" s="645"/>
      <c r="P1260" s="645"/>
      <c r="Q1260" s="645"/>
      <c r="R1260" s="645"/>
      <c r="S1260" s="645"/>
      <c r="T1260" s="646"/>
    </row>
    <row r="1261" spans="1:20" ht="16.5" customHeight="1">
      <c r="A1261" s="233"/>
      <c r="B1261" s="405"/>
      <c r="C1261" s="641" t="s">
        <v>11</v>
      </c>
      <c r="D1261" s="707" t="s">
        <v>12</v>
      </c>
      <c r="E1261" s="717" t="s">
        <v>13</v>
      </c>
      <c r="F1261" s="718"/>
      <c r="G1261" s="641" t="s">
        <v>14</v>
      </c>
      <c r="H1261" s="707" t="s">
        <v>15</v>
      </c>
      <c r="I1261" s="707" t="s">
        <v>16</v>
      </c>
      <c r="J1261" s="709" t="s">
        <v>17</v>
      </c>
      <c r="K1261" s="710" t="s">
        <v>18</v>
      </c>
      <c r="L1261" s="202"/>
      <c r="M1261" s="641" t="s">
        <v>11</v>
      </c>
      <c r="N1261" s="635" t="s">
        <v>12</v>
      </c>
      <c r="O1261" s="637" t="s">
        <v>13</v>
      </c>
      <c r="P1261" s="638"/>
      <c r="Q1261" s="641" t="s">
        <v>14</v>
      </c>
      <c r="R1261" s="635" t="s">
        <v>15</v>
      </c>
      <c r="S1261" s="635" t="s">
        <v>16</v>
      </c>
      <c r="T1261" s="643" t="s">
        <v>17</v>
      </c>
    </row>
    <row r="1262" spans="1:20" ht="16.5" customHeight="1">
      <c r="A1262" s="233"/>
      <c r="B1262" s="405"/>
      <c r="C1262" s="716"/>
      <c r="D1262" s="708"/>
      <c r="E1262" s="154" t="s">
        <v>19</v>
      </c>
      <c r="F1262" s="154" t="s">
        <v>20</v>
      </c>
      <c r="G1262" s="716"/>
      <c r="H1262" s="708"/>
      <c r="I1262" s="708"/>
      <c r="J1262" s="708"/>
      <c r="K1262" s="711"/>
      <c r="L1262" s="202"/>
      <c r="M1262" s="642"/>
      <c r="N1262" s="636"/>
      <c r="O1262" s="154" t="s">
        <v>19</v>
      </c>
      <c r="P1262" s="154" t="s">
        <v>20</v>
      </c>
      <c r="Q1262" s="642"/>
      <c r="R1262" s="636"/>
      <c r="S1262" s="636"/>
      <c r="T1262" s="636"/>
    </row>
    <row r="1263" spans="1:20" ht="16.5" customHeight="1">
      <c r="A1263" s="233"/>
      <c r="B1263" s="405"/>
      <c r="C1263" s="470">
        <v>1</v>
      </c>
      <c r="D1263" s="357">
        <v>1</v>
      </c>
      <c r="E1263" s="159" t="s">
        <v>21</v>
      </c>
      <c r="F1263" s="159"/>
      <c r="G1263" s="159" t="s">
        <v>54</v>
      </c>
      <c r="H1263" s="159"/>
      <c r="I1263" s="159"/>
      <c r="J1263" s="159"/>
      <c r="K1263" s="411"/>
      <c r="L1263" s="202"/>
      <c r="M1263" s="324">
        <v>1</v>
      </c>
      <c r="N1263" s="357">
        <v>1</v>
      </c>
      <c r="O1263" s="159" t="s">
        <v>21</v>
      </c>
      <c r="P1263" s="159"/>
      <c r="Q1263" s="159" t="s">
        <v>56</v>
      </c>
      <c r="R1263" s="159"/>
      <c r="S1263" s="159"/>
      <c r="T1263" s="159"/>
    </row>
    <row r="1264" spans="1:20" ht="16.5" customHeight="1">
      <c r="A1264" s="233"/>
      <c r="B1264" s="405"/>
      <c r="C1264" s="488">
        <v>2</v>
      </c>
      <c r="D1264" s="359">
        <v>1.1000000000000001</v>
      </c>
      <c r="E1264" s="291"/>
      <c r="F1264" s="291"/>
      <c r="G1264" s="184" t="s">
        <v>57</v>
      </c>
      <c r="H1264" s="291"/>
      <c r="I1264" s="291"/>
      <c r="J1264" s="291"/>
      <c r="K1264" s="452"/>
      <c r="L1264" s="202"/>
      <c r="M1264" s="324"/>
      <c r="N1264" s="357"/>
      <c r="O1264" s="159"/>
      <c r="P1264" s="159"/>
      <c r="Q1264" s="159"/>
      <c r="R1264" s="159"/>
      <c r="S1264" s="159"/>
      <c r="T1264" s="159"/>
    </row>
    <row r="1265" spans="1:20" ht="41.25" customHeight="1">
      <c r="A1265" s="233"/>
      <c r="B1265" s="405">
        <v>11</v>
      </c>
      <c r="C1265" s="220">
        <v>3</v>
      </c>
      <c r="D1265" s="325" t="s">
        <v>58</v>
      </c>
      <c r="E1265" s="163"/>
      <c r="F1265" s="163" t="s">
        <v>21</v>
      </c>
      <c r="G1265" s="155" t="s">
        <v>59</v>
      </c>
      <c r="H1265" s="163" t="s">
        <v>60</v>
      </c>
      <c r="I1265" s="164">
        <v>6</v>
      </c>
      <c r="J1265" s="167"/>
      <c r="K1265" s="420"/>
      <c r="L1265" s="202"/>
      <c r="M1265" s="220">
        <v>2</v>
      </c>
      <c r="N1265" s="325" t="s">
        <v>58</v>
      </c>
      <c r="O1265" s="163"/>
      <c r="P1265" s="163" t="s">
        <v>21</v>
      </c>
      <c r="Q1265" s="155" t="s">
        <v>59</v>
      </c>
      <c r="R1265" s="163" t="s">
        <v>60</v>
      </c>
      <c r="S1265" s="164">
        <v>6</v>
      </c>
      <c r="T1265" s="167">
        <v>2030</v>
      </c>
    </row>
    <row r="1266" spans="1:20" ht="23.25" customHeight="1">
      <c r="A1266" s="233"/>
      <c r="B1266" s="405"/>
      <c r="C1266" s="220">
        <v>4</v>
      </c>
      <c r="D1266" s="164" t="s">
        <v>62</v>
      </c>
      <c r="E1266" s="163"/>
      <c r="F1266" s="163" t="s">
        <v>21</v>
      </c>
      <c r="G1266" s="155" t="s">
        <v>63</v>
      </c>
      <c r="H1266" s="163" t="s">
        <v>25</v>
      </c>
      <c r="I1266" s="164">
        <v>15.99</v>
      </c>
      <c r="J1266" s="167"/>
      <c r="K1266" s="420"/>
      <c r="L1266" s="202"/>
      <c r="M1266" s="220">
        <v>3</v>
      </c>
      <c r="N1266" s="164" t="s">
        <v>62</v>
      </c>
      <c r="O1266" s="163"/>
      <c r="P1266" s="163" t="s">
        <v>21</v>
      </c>
      <c r="Q1266" s="155" t="s">
        <v>63</v>
      </c>
      <c r="R1266" s="163" t="s">
        <v>25</v>
      </c>
      <c r="S1266" s="164">
        <v>15.99</v>
      </c>
      <c r="T1266" s="167">
        <v>2824</v>
      </c>
    </row>
    <row r="1267" spans="1:20" ht="16.5" customHeight="1">
      <c r="A1267" s="233"/>
      <c r="B1267" s="405"/>
      <c r="C1267" s="629" t="s">
        <v>41</v>
      </c>
      <c r="D1267" s="630"/>
      <c r="E1267" s="630"/>
      <c r="F1267" s="630"/>
      <c r="G1267" s="630"/>
      <c r="H1267" s="631"/>
      <c r="I1267" s="163"/>
      <c r="J1267" s="163"/>
      <c r="K1267" s="414"/>
      <c r="L1267" s="202"/>
      <c r="M1267" s="629" t="s">
        <v>41</v>
      </c>
      <c r="N1267" s="630"/>
      <c r="O1267" s="630"/>
      <c r="P1267" s="630"/>
      <c r="Q1267" s="630"/>
      <c r="R1267" s="631"/>
      <c r="S1267" s="163"/>
      <c r="T1267" s="163"/>
    </row>
    <row r="1268" spans="1:20" ht="23.25" customHeight="1">
      <c r="A1268" s="233"/>
      <c r="B1268" s="405"/>
      <c r="C1268" s="489">
        <v>5</v>
      </c>
      <c r="D1268" s="357" t="s">
        <v>336</v>
      </c>
      <c r="E1268" s="159" t="s">
        <v>21</v>
      </c>
      <c r="F1268" s="361"/>
      <c r="G1268" s="159" t="s">
        <v>337</v>
      </c>
      <c r="H1268" s="361"/>
      <c r="I1268" s="215"/>
      <c r="J1268" s="216"/>
      <c r="K1268" s="490"/>
      <c r="L1268" s="202"/>
      <c r="M1268" s="360">
        <v>4</v>
      </c>
      <c r="N1268" s="357">
        <v>4</v>
      </c>
      <c r="O1268" s="159" t="s">
        <v>21</v>
      </c>
      <c r="P1268" s="361"/>
      <c r="Q1268" s="159" t="s">
        <v>227</v>
      </c>
      <c r="R1268" s="361"/>
      <c r="S1268" s="215"/>
      <c r="T1268" s="216"/>
    </row>
    <row r="1269" spans="1:20" ht="30" customHeight="1">
      <c r="A1269" s="233"/>
      <c r="B1269" s="405"/>
      <c r="C1269" s="220">
        <v>6</v>
      </c>
      <c r="D1269" s="163" t="s">
        <v>338</v>
      </c>
      <c r="E1269" s="163"/>
      <c r="F1269" s="163" t="s">
        <v>21</v>
      </c>
      <c r="G1269" s="155" t="s">
        <v>339</v>
      </c>
      <c r="H1269" s="163" t="s">
        <v>73</v>
      </c>
      <c r="I1269" s="164">
        <v>86.5</v>
      </c>
      <c r="J1269" s="167"/>
      <c r="K1269" s="420"/>
      <c r="L1269" s="202"/>
      <c r="M1269" s="220">
        <v>5</v>
      </c>
      <c r="N1269" s="163">
        <v>4.0999999999999996</v>
      </c>
      <c r="O1269" s="163"/>
      <c r="P1269" s="163" t="s">
        <v>21</v>
      </c>
      <c r="Q1269" s="155" t="s">
        <v>688</v>
      </c>
      <c r="R1269" s="163" t="s">
        <v>73</v>
      </c>
      <c r="S1269" s="164">
        <v>86.5</v>
      </c>
      <c r="T1269" s="167">
        <v>13594</v>
      </c>
    </row>
    <row r="1270" spans="1:20" ht="30" customHeight="1">
      <c r="A1270" s="233"/>
      <c r="B1270" s="405"/>
      <c r="C1270" s="399">
        <v>7</v>
      </c>
      <c r="D1270" s="399"/>
      <c r="E1270" s="399"/>
      <c r="F1270" s="399"/>
      <c r="G1270" s="392" t="e">
        <v>#N/A</v>
      </c>
      <c r="H1270" s="399"/>
      <c r="I1270" s="393"/>
      <c r="J1270" s="394"/>
      <c r="K1270" s="491"/>
      <c r="L1270" s="202"/>
      <c r="M1270" s="220"/>
      <c r="N1270" s="182"/>
      <c r="O1270" s="182"/>
      <c r="P1270" s="182"/>
      <c r="Q1270" s="160"/>
      <c r="R1270" s="253"/>
      <c r="S1270" s="164"/>
      <c r="T1270" s="167"/>
    </row>
    <row r="1271" spans="1:20" ht="30" customHeight="1">
      <c r="A1271" s="233"/>
      <c r="B1271" s="405"/>
      <c r="C1271" s="163">
        <v>8</v>
      </c>
      <c r="D1271" s="163" t="s">
        <v>79</v>
      </c>
      <c r="E1271" s="163"/>
      <c r="F1271" s="163" t="s">
        <v>21</v>
      </c>
      <c r="G1271" s="155" t="s">
        <v>80</v>
      </c>
      <c r="H1271" s="163" t="s">
        <v>73</v>
      </c>
      <c r="I1271" s="164"/>
      <c r="J1271" s="167"/>
      <c r="K1271" s="420"/>
      <c r="L1271" s="202"/>
      <c r="M1271" s="220"/>
      <c r="N1271" s="182"/>
      <c r="O1271" s="182"/>
      <c r="P1271" s="182"/>
      <c r="Q1271" s="160"/>
      <c r="R1271" s="253"/>
      <c r="S1271" s="164"/>
      <c r="T1271" s="167"/>
    </row>
    <row r="1272" spans="1:20" ht="16.5" customHeight="1">
      <c r="A1272" s="233"/>
      <c r="B1272" s="405"/>
      <c r="C1272" s="629" t="s">
        <v>41</v>
      </c>
      <c r="D1272" s="630"/>
      <c r="E1272" s="630"/>
      <c r="F1272" s="630"/>
      <c r="G1272" s="630"/>
      <c r="H1272" s="631"/>
      <c r="I1272" s="163"/>
      <c r="J1272" s="163"/>
      <c r="K1272" s="414"/>
      <c r="L1272" s="202"/>
      <c r="M1272" s="629" t="s">
        <v>41</v>
      </c>
      <c r="N1272" s="630"/>
      <c r="O1272" s="630"/>
      <c r="P1272" s="630"/>
      <c r="Q1272" s="630"/>
      <c r="R1272" s="631"/>
      <c r="S1272" s="163"/>
      <c r="T1272" s="163"/>
    </row>
    <row r="1273" spans="1:20" ht="27" customHeight="1">
      <c r="A1273" s="233"/>
      <c r="B1273" s="405"/>
      <c r="C1273" s="470">
        <v>9</v>
      </c>
      <c r="D1273" s="249">
        <v>2.2000000000000002</v>
      </c>
      <c r="E1273" s="159" t="s">
        <v>21</v>
      </c>
      <c r="F1273" s="159"/>
      <c r="G1273" s="159" t="s">
        <v>183</v>
      </c>
      <c r="H1273" s="159"/>
      <c r="I1273" s="188"/>
      <c r="J1273" s="189"/>
      <c r="K1273" s="447"/>
      <c r="L1273" s="202"/>
      <c r="M1273" s="324">
        <v>6</v>
      </c>
      <c r="N1273" s="249"/>
      <c r="O1273" s="159" t="s">
        <v>21</v>
      </c>
      <c r="P1273" s="159"/>
      <c r="Q1273" s="159" t="s">
        <v>22</v>
      </c>
      <c r="R1273" s="159"/>
      <c r="S1273" s="188"/>
      <c r="T1273" s="189"/>
    </row>
    <row r="1274" spans="1:20" ht="37.5" customHeight="1">
      <c r="A1274" s="233"/>
      <c r="B1274" s="405"/>
      <c r="C1274" s="220">
        <v>10</v>
      </c>
      <c r="D1274" s="163" t="s">
        <v>83</v>
      </c>
      <c r="E1274" s="163"/>
      <c r="F1274" s="163" t="s">
        <v>21</v>
      </c>
      <c r="G1274" s="155" t="s">
        <v>84</v>
      </c>
      <c r="H1274" s="163" t="s">
        <v>85</v>
      </c>
      <c r="I1274" s="164">
        <v>31.139999999999997</v>
      </c>
      <c r="J1274" s="167"/>
      <c r="K1274" s="420"/>
      <c r="L1274" s="202"/>
      <c r="M1274" s="220">
        <v>7</v>
      </c>
      <c r="N1274" s="163" t="s">
        <v>79</v>
      </c>
      <c r="O1274" s="163"/>
      <c r="P1274" s="163" t="s">
        <v>21</v>
      </c>
      <c r="Q1274" s="155" t="s">
        <v>80</v>
      </c>
      <c r="R1274" s="163" t="s">
        <v>73</v>
      </c>
      <c r="S1274" s="164"/>
      <c r="T1274" s="167">
        <v>70000</v>
      </c>
    </row>
    <row r="1275" spans="1:20" ht="16.5" customHeight="1">
      <c r="A1275" s="233"/>
      <c r="B1275" s="405"/>
      <c r="C1275" s="629" t="s">
        <v>41</v>
      </c>
      <c r="D1275" s="630"/>
      <c r="E1275" s="630"/>
      <c r="F1275" s="630"/>
      <c r="G1275" s="630"/>
      <c r="H1275" s="631"/>
      <c r="I1275" s="163"/>
      <c r="J1275" s="163"/>
      <c r="K1275" s="414"/>
      <c r="L1275" s="202"/>
      <c r="M1275" s="629" t="s">
        <v>41</v>
      </c>
      <c r="N1275" s="630"/>
      <c r="O1275" s="630"/>
      <c r="P1275" s="630"/>
      <c r="Q1275" s="630"/>
      <c r="R1275" s="631"/>
      <c r="S1275" s="163"/>
      <c r="T1275" s="163"/>
    </row>
    <row r="1276" spans="1:20" ht="36" customHeight="1">
      <c r="A1276" s="233"/>
      <c r="B1276" s="405"/>
      <c r="C1276" s="470">
        <v>11</v>
      </c>
      <c r="D1276" s="249">
        <v>2.2999999999999998</v>
      </c>
      <c r="E1276" s="159" t="s">
        <v>21</v>
      </c>
      <c r="F1276" s="159"/>
      <c r="G1276" s="159" t="s">
        <v>89</v>
      </c>
      <c r="H1276" s="159"/>
      <c r="I1276" s="188"/>
      <c r="J1276" s="189"/>
      <c r="K1276" s="447"/>
      <c r="L1276" s="202"/>
      <c r="M1276" s="324">
        <v>9</v>
      </c>
      <c r="N1276" s="249">
        <v>2.2999999999999998</v>
      </c>
      <c r="O1276" s="159" t="s">
        <v>21</v>
      </c>
      <c r="P1276" s="159"/>
      <c r="Q1276" s="159" t="s">
        <v>89</v>
      </c>
      <c r="R1276" s="159"/>
      <c r="S1276" s="188"/>
      <c r="T1276" s="189"/>
    </row>
    <row r="1277" spans="1:20" ht="25.5" customHeight="1">
      <c r="A1277" s="233"/>
      <c r="B1277" s="405"/>
      <c r="C1277" s="220">
        <v>12</v>
      </c>
      <c r="D1277" s="325" t="s">
        <v>90</v>
      </c>
      <c r="E1277" s="163"/>
      <c r="F1277" s="163" t="s">
        <v>21</v>
      </c>
      <c r="G1277" s="155" t="s">
        <v>91</v>
      </c>
      <c r="H1277" s="163" t="s">
        <v>73</v>
      </c>
      <c r="I1277" s="164">
        <v>111.86</v>
      </c>
      <c r="J1277" s="167"/>
      <c r="K1277" s="420"/>
      <c r="L1277" s="202"/>
      <c r="M1277" s="220">
        <v>10</v>
      </c>
      <c r="N1277" s="325">
        <v>1.4</v>
      </c>
      <c r="O1277" s="163"/>
      <c r="P1277" s="163" t="s">
        <v>21</v>
      </c>
      <c r="Q1277" s="155" t="s">
        <v>689</v>
      </c>
      <c r="R1277" s="163" t="s">
        <v>73</v>
      </c>
      <c r="S1277" s="164">
        <v>111.86</v>
      </c>
      <c r="T1277" s="167">
        <v>43302.400000000001</v>
      </c>
    </row>
    <row r="1278" spans="1:20" ht="23.25" customHeight="1">
      <c r="A1278" s="233"/>
      <c r="B1278" s="405"/>
      <c r="C1278" s="163">
        <v>13</v>
      </c>
      <c r="D1278" s="325" t="s">
        <v>93</v>
      </c>
      <c r="E1278" s="163"/>
      <c r="F1278" s="163" t="s">
        <v>21</v>
      </c>
      <c r="G1278" s="155" t="s">
        <v>94</v>
      </c>
      <c r="H1278" s="163" t="s">
        <v>95</v>
      </c>
      <c r="I1278" s="164">
        <v>2684.64</v>
      </c>
      <c r="J1278" s="167"/>
      <c r="K1278" s="420"/>
      <c r="L1278" s="202"/>
      <c r="M1278" s="220"/>
      <c r="N1278" s="362"/>
      <c r="O1278" s="182"/>
      <c r="P1278" s="182"/>
      <c r="Q1278" s="160"/>
      <c r="R1278" s="253"/>
      <c r="S1278" s="164"/>
      <c r="T1278" s="167"/>
    </row>
    <row r="1279" spans="1:20" ht="33" customHeight="1">
      <c r="A1279" s="233"/>
      <c r="B1279" s="405"/>
      <c r="C1279" s="163">
        <v>14</v>
      </c>
      <c r="D1279" s="325" t="s">
        <v>98</v>
      </c>
      <c r="E1279" s="163"/>
      <c r="F1279" s="163" t="s">
        <v>21</v>
      </c>
      <c r="G1279" s="155" t="s">
        <v>99</v>
      </c>
      <c r="H1279" s="163" t="s">
        <v>73</v>
      </c>
      <c r="I1279" s="164">
        <v>111.86</v>
      </c>
      <c r="J1279" s="167"/>
      <c r="K1279" s="420"/>
      <c r="L1279" s="202"/>
      <c r="M1279" s="220"/>
      <c r="N1279" s="362"/>
      <c r="O1279" s="182"/>
      <c r="P1279" s="182"/>
      <c r="Q1279" s="160"/>
      <c r="R1279" s="253"/>
      <c r="S1279" s="164"/>
      <c r="T1279" s="167"/>
    </row>
    <row r="1280" spans="1:20" ht="16.5" customHeight="1">
      <c r="A1280" s="233"/>
      <c r="B1280" s="405"/>
      <c r="C1280" s="629" t="s">
        <v>41</v>
      </c>
      <c r="D1280" s="630"/>
      <c r="E1280" s="630"/>
      <c r="F1280" s="630"/>
      <c r="G1280" s="630"/>
      <c r="H1280" s="631"/>
      <c r="I1280" s="163"/>
      <c r="J1280" s="163"/>
      <c r="K1280" s="414"/>
      <c r="L1280" s="202"/>
      <c r="M1280" s="629" t="s">
        <v>41</v>
      </c>
      <c r="N1280" s="630"/>
      <c r="O1280" s="630"/>
      <c r="P1280" s="630"/>
      <c r="Q1280" s="630"/>
      <c r="R1280" s="631"/>
      <c r="S1280" s="163"/>
      <c r="T1280" s="163"/>
    </row>
    <row r="1281" spans="1:20" ht="22.5" customHeight="1">
      <c r="A1281" s="233"/>
      <c r="B1281" s="405"/>
      <c r="C1281" s="470">
        <v>15</v>
      </c>
      <c r="D1281" s="249">
        <v>2.5</v>
      </c>
      <c r="E1281" s="159" t="s">
        <v>21</v>
      </c>
      <c r="F1281" s="159"/>
      <c r="G1281" s="159" t="s">
        <v>291</v>
      </c>
      <c r="H1281" s="159"/>
      <c r="I1281" s="188"/>
      <c r="J1281" s="189"/>
      <c r="K1281" s="447"/>
      <c r="L1281" s="202"/>
      <c r="M1281" s="324">
        <v>11</v>
      </c>
      <c r="N1281" s="249">
        <v>2.5</v>
      </c>
      <c r="O1281" s="159" t="s">
        <v>21</v>
      </c>
      <c r="P1281" s="159"/>
      <c r="Q1281" s="159" t="s">
        <v>291</v>
      </c>
      <c r="R1281" s="159"/>
      <c r="S1281" s="188"/>
      <c r="T1281" s="189"/>
    </row>
    <row r="1282" spans="1:20" ht="29.25" customHeight="1">
      <c r="A1282" s="233"/>
      <c r="B1282" s="405"/>
      <c r="C1282" s="220">
        <v>16</v>
      </c>
      <c r="D1282" s="163" t="s">
        <v>667</v>
      </c>
      <c r="E1282" s="163"/>
      <c r="F1282" s="163" t="s">
        <v>21</v>
      </c>
      <c r="G1282" s="155" t="s">
        <v>668</v>
      </c>
      <c r="H1282" s="163" t="s">
        <v>73</v>
      </c>
      <c r="I1282" s="164">
        <v>0.192</v>
      </c>
      <c r="J1282" s="167"/>
      <c r="K1282" s="420"/>
      <c r="L1282" s="202"/>
      <c r="M1282" s="220">
        <v>12</v>
      </c>
      <c r="N1282" s="163">
        <v>2.5</v>
      </c>
      <c r="O1282" s="163"/>
      <c r="P1282" s="163" t="s">
        <v>21</v>
      </c>
      <c r="Q1282" s="155" t="s">
        <v>669</v>
      </c>
      <c r="R1282" s="163" t="s">
        <v>73</v>
      </c>
      <c r="S1282" s="164">
        <v>0.192</v>
      </c>
      <c r="T1282" s="167">
        <v>113146</v>
      </c>
    </row>
    <row r="1283" spans="1:20" ht="16.5" customHeight="1">
      <c r="A1283" s="233"/>
      <c r="B1283" s="405"/>
      <c r="C1283" s="629" t="s">
        <v>41</v>
      </c>
      <c r="D1283" s="630"/>
      <c r="E1283" s="630"/>
      <c r="F1283" s="630"/>
      <c r="G1283" s="630"/>
      <c r="H1283" s="631"/>
      <c r="I1283" s="163"/>
      <c r="J1283" s="163"/>
      <c r="K1283" s="414"/>
      <c r="L1283" s="202"/>
      <c r="M1283" s="629" t="s">
        <v>41</v>
      </c>
      <c r="N1283" s="630"/>
      <c r="O1283" s="630"/>
      <c r="P1283" s="630"/>
      <c r="Q1283" s="630"/>
      <c r="R1283" s="631"/>
      <c r="S1283" s="163"/>
      <c r="T1283" s="163"/>
    </row>
    <row r="1284" spans="1:20" ht="22.5" customHeight="1">
      <c r="A1284" s="233"/>
      <c r="B1284" s="405"/>
      <c r="C1284" s="470">
        <v>17</v>
      </c>
      <c r="D1284" s="249">
        <v>2.6</v>
      </c>
      <c r="E1284" s="159" t="s">
        <v>21</v>
      </c>
      <c r="F1284" s="159"/>
      <c r="G1284" s="159" t="s">
        <v>101</v>
      </c>
      <c r="H1284" s="159"/>
      <c r="I1284" s="188"/>
      <c r="J1284" s="189"/>
      <c r="K1284" s="447"/>
      <c r="L1284" s="202"/>
      <c r="M1284" s="324">
        <v>13</v>
      </c>
      <c r="N1284" s="249">
        <v>2.6</v>
      </c>
      <c r="O1284" s="159" t="s">
        <v>21</v>
      </c>
      <c r="P1284" s="159"/>
      <c r="Q1284" s="159" t="s">
        <v>101</v>
      </c>
      <c r="R1284" s="159"/>
      <c r="S1284" s="188"/>
      <c r="T1284" s="189"/>
    </row>
    <row r="1285" spans="1:20" ht="30" customHeight="1">
      <c r="A1285" s="233"/>
      <c r="B1285" s="405"/>
      <c r="C1285" s="220">
        <v>18</v>
      </c>
      <c r="D1285" s="325" t="s">
        <v>102</v>
      </c>
      <c r="E1285" s="163"/>
      <c r="F1285" s="163" t="s">
        <v>21</v>
      </c>
      <c r="G1285" s="155" t="s">
        <v>103</v>
      </c>
      <c r="H1285" s="163" t="s">
        <v>25</v>
      </c>
      <c r="I1285" s="164">
        <v>85.42</v>
      </c>
      <c r="J1285" s="167"/>
      <c r="K1285" s="420"/>
      <c r="L1285" s="202"/>
      <c r="M1285" s="220">
        <v>14</v>
      </c>
      <c r="N1285" s="325" t="s">
        <v>102</v>
      </c>
      <c r="O1285" s="163"/>
      <c r="P1285" s="163" t="s">
        <v>21</v>
      </c>
      <c r="Q1285" s="155" t="s">
        <v>103</v>
      </c>
      <c r="R1285" s="163" t="s">
        <v>25</v>
      </c>
      <c r="S1285" s="164">
        <v>85.42</v>
      </c>
      <c r="T1285" s="167">
        <v>37645.599999999999</v>
      </c>
    </row>
    <row r="1286" spans="1:20" ht="16.5" customHeight="1">
      <c r="A1286" s="233"/>
      <c r="B1286" s="405"/>
      <c r="C1286" s="629" t="s">
        <v>41</v>
      </c>
      <c r="D1286" s="630"/>
      <c r="E1286" s="630"/>
      <c r="F1286" s="630"/>
      <c r="G1286" s="630"/>
      <c r="H1286" s="631"/>
      <c r="I1286" s="163"/>
      <c r="J1286" s="163"/>
      <c r="K1286" s="414"/>
      <c r="L1286" s="202"/>
      <c r="M1286" s="629" t="s">
        <v>41</v>
      </c>
      <c r="N1286" s="630"/>
      <c r="O1286" s="630"/>
      <c r="P1286" s="630"/>
      <c r="Q1286" s="630"/>
      <c r="R1286" s="631"/>
      <c r="S1286" s="163"/>
      <c r="T1286" s="163"/>
    </row>
    <row r="1287" spans="1:20" ht="16.5" customHeight="1">
      <c r="A1287" s="233"/>
      <c r="B1287" s="405"/>
      <c r="C1287" s="470">
        <v>19</v>
      </c>
      <c r="D1287" s="249" t="s">
        <v>105</v>
      </c>
      <c r="E1287" s="159" t="s">
        <v>21</v>
      </c>
      <c r="F1287" s="159"/>
      <c r="G1287" s="159" t="s">
        <v>106</v>
      </c>
      <c r="H1287" s="159"/>
      <c r="I1287" s="188"/>
      <c r="J1287" s="189"/>
      <c r="K1287" s="447"/>
      <c r="L1287" s="202"/>
      <c r="M1287" s="324">
        <v>15</v>
      </c>
      <c r="N1287" s="249">
        <v>5</v>
      </c>
      <c r="O1287" s="159" t="s">
        <v>21</v>
      </c>
      <c r="P1287" s="159"/>
      <c r="Q1287" s="159" t="s">
        <v>107</v>
      </c>
      <c r="R1287" s="159"/>
      <c r="S1287" s="188"/>
      <c r="T1287" s="189"/>
    </row>
    <row r="1288" spans="1:20" ht="30" customHeight="1">
      <c r="A1288" s="233"/>
      <c r="B1288" s="405"/>
      <c r="C1288" s="220">
        <v>20</v>
      </c>
      <c r="D1288" s="325" t="s">
        <v>185</v>
      </c>
      <c r="E1288" s="163"/>
      <c r="F1288" s="163" t="s">
        <v>21</v>
      </c>
      <c r="G1288" s="155" t="s">
        <v>186</v>
      </c>
      <c r="H1288" s="163" t="s">
        <v>73</v>
      </c>
      <c r="I1288" s="164">
        <v>0.67</v>
      </c>
      <c r="J1288" s="167"/>
      <c r="K1288" s="420"/>
      <c r="L1288" s="202"/>
      <c r="M1288" s="220">
        <v>16</v>
      </c>
      <c r="N1288" s="325">
        <v>5.0999999999999996</v>
      </c>
      <c r="O1288" s="163"/>
      <c r="P1288" s="163" t="s">
        <v>21</v>
      </c>
      <c r="Q1288" s="155" t="s">
        <v>187</v>
      </c>
      <c r="R1288" s="163" t="s">
        <v>73</v>
      </c>
      <c r="S1288" s="164">
        <v>0.67</v>
      </c>
      <c r="T1288" s="167">
        <v>400164</v>
      </c>
    </row>
    <row r="1289" spans="1:20" ht="31.5" customHeight="1">
      <c r="A1289" s="233"/>
      <c r="B1289" s="405"/>
      <c r="C1289" s="220">
        <v>21</v>
      </c>
      <c r="D1289" s="325" t="s">
        <v>108</v>
      </c>
      <c r="E1289" s="163"/>
      <c r="F1289" s="163" t="s">
        <v>21</v>
      </c>
      <c r="G1289" s="155" t="s">
        <v>109</v>
      </c>
      <c r="H1289" s="163" t="s">
        <v>73</v>
      </c>
      <c r="I1289" s="164">
        <v>15.25</v>
      </c>
      <c r="J1289" s="167"/>
      <c r="K1289" s="420"/>
      <c r="L1289" s="202"/>
      <c r="M1289" s="220">
        <v>17</v>
      </c>
      <c r="N1289" s="325">
        <v>5.5</v>
      </c>
      <c r="O1289" s="163"/>
      <c r="P1289" s="163" t="s">
        <v>21</v>
      </c>
      <c r="Q1289" s="155" t="s">
        <v>110</v>
      </c>
      <c r="R1289" s="163" t="s">
        <v>73</v>
      </c>
      <c r="S1289" s="164">
        <v>15.25</v>
      </c>
      <c r="T1289" s="167">
        <v>535504</v>
      </c>
    </row>
    <row r="1290" spans="1:20" ht="31.5" customHeight="1">
      <c r="A1290" s="233"/>
      <c r="B1290" s="405"/>
      <c r="C1290" s="220">
        <v>22</v>
      </c>
      <c r="D1290" s="164" t="s">
        <v>188</v>
      </c>
      <c r="E1290" s="163"/>
      <c r="F1290" s="163" t="s">
        <v>21</v>
      </c>
      <c r="G1290" s="155" t="s">
        <v>189</v>
      </c>
      <c r="H1290" s="163" t="s">
        <v>73</v>
      </c>
      <c r="I1290" s="164">
        <v>13.87</v>
      </c>
      <c r="J1290" s="167"/>
      <c r="K1290" s="420"/>
      <c r="L1290" s="202"/>
      <c r="M1290" s="220">
        <v>18</v>
      </c>
      <c r="N1290" s="164">
        <v>5.12</v>
      </c>
      <c r="O1290" s="163"/>
      <c r="P1290" s="163" t="s">
        <v>21</v>
      </c>
      <c r="Q1290" s="155" t="s">
        <v>190</v>
      </c>
      <c r="R1290" s="163" t="s">
        <v>73</v>
      </c>
      <c r="S1290" s="164">
        <v>13.87</v>
      </c>
      <c r="T1290" s="167">
        <v>634467.19999999995</v>
      </c>
    </row>
    <row r="1291" spans="1:20" ht="16.5" customHeight="1">
      <c r="A1291" s="233"/>
      <c r="B1291" s="405"/>
      <c r="C1291" s="629" t="s">
        <v>41</v>
      </c>
      <c r="D1291" s="630"/>
      <c r="E1291" s="630"/>
      <c r="F1291" s="630"/>
      <c r="G1291" s="630"/>
      <c r="H1291" s="631"/>
      <c r="I1291" s="163"/>
      <c r="J1291" s="163"/>
      <c r="K1291" s="414"/>
      <c r="L1291" s="202"/>
      <c r="M1291" s="629" t="s">
        <v>41</v>
      </c>
      <c r="N1291" s="630"/>
      <c r="O1291" s="630"/>
      <c r="P1291" s="630"/>
      <c r="Q1291" s="630"/>
      <c r="R1291" s="631"/>
      <c r="S1291" s="163"/>
      <c r="T1291" s="163"/>
    </row>
    <row r="1292" spans="1:20" ht="16.5" customHeight="1">
      <c r="A1292" s="233"/>
      <c r="B1292" s="405"/>
      <c r="C1292" s="470">
        <v>23</v>
      </c>
      <c r="D1292" s="249">
        <v>3.3</v>
      </c>
      <c r="E1292" s="159" t="s">
        <v>21</v>
      </c>
      <c r="F1292" s="159"/>
      <c r="G1292" s="159" t="s">
        <v>111</v>
      </c>
      <c r="H1292" s="159"/>
      <c r="I1292" s="188"/>
      <c r="J1292" s="189"/>
      <c r="K1292" s="447"/>
      <c r="L1292" s="202"/>
      <c r="M1292" s="324">
        <v>19</v>
      </c>
      <c r="N1292" s="249">
        <v>3.3</v>
      </c>
      <c r="O1292" s="159" t="s">
        <v>21</v>
      </c>
      <c r="P1292" s="159"/>
      <c r="Q1292" s="159" t="s">
        <v>111</v>
      </c>
      <c r="R1292" s="159"/>
      <c r="S1292" s="188"/>
      <c r="T1292" s="189"/>
    </row>
    <row r="1293" spans="1:20" ht="60" customHeight="1">
      <c r="A1293" s="233"/>
      <c r="B1293" s="405"/>
      <c r="C1293" s="220">
        <v>24</v>
      </c>
      <c r="D1293" s="325" t="s">
        <v>112</v>
      </c>
      <c r="E1293" s="163"/>
      <c r="F1293" s="163" t="s">
        <v>21</v>
      </c>
      <c r="G1293" s="155" t="s">
        <v>113</v>
      </c>
      <c r="H1293" s="163" t="s">
        <v>114</v>
      </c>
      <c r="I1293" s="164">
        <v>3837.5</v>
      </c>
      <c r="J1293" s="167"/>
      <c r="K1293" s="420"/>
      <c r="L1293" s="202"/>
      <c r="M1293" s="220">
        <v>20</v>
      </c>
      <c r="N1293" s="325" t="s">
        <v>112</v>
      </c>
      <c r="O1293" s="163"/>
      <c r="P1293" s="163" t="s">
        <v>21</v>
      </c>
      <c r="Q1293" s="155" t="s">
        <v>113</v>
      </c>
      <c r="R1293" s="163" t="s">
        <v>114</v>
      </c>
      <c r="S1293" s="164">
        <v>3837.5</v>
      </c>
      <c r="T1293" s="167">
        <v>5903</v>
      </c>
    </row>
    <row r="1294" spans="1:20" ht="16.5" customHeight="1">
      <c r="A1294" s="233"/>
      <c r="B1294" s="405"/>
      <c r="C1294" s="629" t="s">
        <v>41</v>
      </c>
      <c r="D1294" s="630"/>
      <c r="E1294" s="630"/>
      <c r="F1294" s="630"/>
      <c r="G1294" s="630"/>
      <c r="H1294" s="631"/>
      <c r="I1294" s="163"/>
      <c r="J1294" s="163"/>
      <c r="K1294" s="414"/>
      <c r="L1294" s="202"/>
      <c r="M1294" s="629" t="s">
        <v>41</v>
      </c>
      <c r="N1294" s="630"/>
      <c r="O1294" s="630"/>
      <c r="P1294" s="630"/>
      <c r="Q1294" s="630"/>
      <c r="R1294" s="631"/>
      <c r="S1294" s="163"/>
      <c r="T1294" s="163"/>
    </row>
    <row r="1295" spans="1:20" ht="35.25" customHeight="1">
      <c r="A1295" s="233"/>
      <c r="B1295" s="405"/>
      <c r="C1295" s="470">
        <v>25</v>
      </c>
      <c r="D1295" s="249">
        <v>4.3</v>
      </c>
      <c r="E1295" s="159" t="s">
        <v>21</v>
      </c>
      <c r="F1295" s="159"/>
      <c r="G1295" s="159" t="s">
        <v>234</v>
      </c>
      <c r="H1295" s="159"/>
      <c r="I1295" s="188"/>
      <c r="J1295" s="189"/>
      <c r="K1295" s="447"/>
      <c r="L1295" s="202"/>
      <c r="M1295" s="324">
        <v>21</v>
      </c>
      <c r="N1295" s="249">
        <v>4.3</v>
      </c>
      <c r="O1295" s="159" t="s">
        <v>21</v>
      </c>
      <c r="P1295" s="159"/>
      <c r="Q1295" s="159" t="s">
        <v>234</v>
      </c>
      <c r="R1295" s="159"/>
      <c r="S1295" s="188"/>
      <c r="T1295" s="189"/>
    </row>
    <row r="1296" spans="1:20" ht="31.5" customHeight="1">
      <c r="A1296" s="233"/>
      <c r="B1296" s="405"/>
      <c r="C1296" s="220">
        <v>26</v>
      </c>
      <c r="D1296" s="325" t="s">
        <v>690</v>
      </c>
      <c r="E1296" s="163"/>
      <c r="F1296" s="163" t="s">
        <v>21</v>
      </c>
      <c r="G1296" s="155" t="s">
        <v>691</v>
      </c>
      <c r="H1296" s="163" t="s">
        <v>32</v>
      </c>
      <c r="I1296" s="164">
        <v>5</v>
      </c>
      <c r="J1296" s="167"/>
      <c r="K1296" s="420"/>
      <c r="L1296" s="202"/>
      <c r="M1296" s="220">
        <v>22</v>
      </c>
      <c r="N1296" s="325"/>
      <c r="O1296" s="163"/>
      <c r="P1296" s="163" t="s">
        <v>21</v>
      </c>
      <c r="Q1296" s="155" t="s">
        <v>692</v>
      </c>
      <c r="R1296" s="163">
        <v>0</v>
      </c>
      <c r="S1296" s="164">
        <v>1</v>
      </c>
      <c r="T1296" s="167">
        <v>91903</v>
      </c>
    </row>
    <row r="1297" spans="1:20" ht="16.5" customHeight="1">
      <c r="A1297" s="233"/>
      <c r="B1297" s="405"/>
      <c r="C1297" s="629" t="s">
        <v>41</v>
      </c>
      <c r="D1297" s="630"/>
      <c r="E1297" s="630"/>
      <c r="F1297" s="630"/>
      <c r="G1297" s="630"/>
      <c r="H1297" s="631"/>
      <c r="I1297" s="163"/>
      <c r="J1297" s="163"/>
      <c r="K1297" s="414"/>
      <c r="L1297" s="202"/>
      <c r="M1297" s="629" t="s">
        <v>41</v>
      </c>
      <c r="N1297" s="630"/>
      <c r="O1297" s="630"/>
      <c r="P1297" s="630"/>
      <c r="Q1297" s="630"/>
      <c r="R1297" s="631"/>
      <c r="S1297" s="163"/>
      <c r="T1297" s="163"/>
    </row>
    <row r="1298" spans="1:20" ht="34.5" customHeight="1">
      <c r="A1298" s="233"/>
      <c r="B1298" s="405"/>
      <c r="C1298" s="470">
        <v>27</v>
      </c>
      <c r="D1298" s="249">
        <v>4.4000000000000004</v>
      </c>
      <c r="E1298" s="159" t="s">
        <v>21</v>
      </c>
      <c r="F1298" s="159"/>
      <c r="G1298" s="159" t="s">
        <v>121</v>
      </c>
      <c r="H1298" s="159"/>
      <c r="I1298" s="188"/>
      <c r="J1298" s="189"/>
      <c r="K1298" s="447"/>
      <c r="L1298" s="202"/>
      <c r="M1298" s="324">
        <v>24</v>
      </c>
      <c r="N1298" s="249">
        <v>4.4000000000000004</v>
      </c>
      <c r="O1298" s="159" t="s">
        <v>21</v>
      </c>
      <c r="P1298" s="159"/>
      <c r="Q1298" s="159" t="s">
        <v>121</v>
      </c>
      <c r="R1298" s="159"/>
      <c r="S1298" s="188"/>
      <c r="T1298" s="189"/>
    </row>
    <row r="1299" spans="1:20" ht="45.75" customHeight="1">
      <c r="A1299" s="233"/>
      <c r="B1299" s="405"/>
      <c r="C1299" s="220">
        <v>28</v>
      </c>
      <c r="D1299" s="163" t="s">
        <v>245</v>
      </c>
      <c r="E1299" s="163"/>
      <c r="F1299" s="163" t="s">
        <v>21</v>
      </c>
      <c r="G1299" s="155" t="s">
        <v>246</v>
      </c>
      <c r="H1299" s="163" t="s">
        <v>32</v>
      </c>
      <c r="I1299" s="164">
        <v>1</v>
      </c>
      <c r="J1299" s="167"/>
      <c r="K1299" s="420"/>
      <c r="L1299" s="202"/>
      <c r="M1299" s="220">
        <v>25</v>
      </c>
      <c r="N1299" s="163" t="s">
        <v>245</v>
      </c>
      <c r="O1299" s="163"/>
      <c r="P1299" s="163" t="s">
        <v>21</v>
      </c>
      <c r="Q1299" s="155" t="s">
        <v>246</v>
      </c>
      <c r="R1299" s="163" t="s">
        <v>32</v>
      </c>
      <c r="S1299" s="164">
        <v>1</v>
      </c>
      <c r="T1299" s="167">
        <v>43183</v>
      </c>
    </row>
    <row r="1300" spans="1:20" ht="47.25" customHeight="1">
      <c r="A1300" s="233"/>
      <c r="B1300" s="405"/>
      <c r="C1300" s="220">
        <v>29</v>
      </c>
      <c r="D1300" s="163" t="s">
        <v>124</v>
      </c>
      <c r="E1300" s="163"/>
      <c r="F1300" s="163" t="s">
        <v>21</v>
      </c>
      <c r="G1300" s="155" t="s">
        <v>125</v>
      </c>
      <c r="H1300" s="163" t="s">
        <v>32</v>
      </c>
      <c r="I1300" s="164">
        <v>4</v>
      </c>
      <c r="J1300" s="167"/>
      <c r="K1300" s="420"/>
      <c r="L1300" s="202"/>
      <c r="M1300" s="220">
        <v>26</v>
      </c>
      <c r="N1300" s="163" t="s">
        <v>124</v>
      </c>
      <c r="O1300" s="163"/>
      <c r="P1300" s="163" t="s">
        <v>21</v>
      </c>
      <c r="Q1300" s="155" t="s">
        <v>125</v>
      </c>
      <c r="R1300" s="163" t="s">
        <v>32</v>
      </c>
      <c r="S1300" s="164">
        <v>4</v>
      </c>
      <c r="T1300" s="167">
        <v>88116</v>
      </c>
    </row>
    <row r="1301" spans="1:20" ht="24.75" customHeight="1">
      <c r="A1301" s="233"/>
      <c r="B1301" s="405"/>
      <c r="C1301" s="220">
        <v>30</v>
      </c>
      <c r="D1301" s="163" t="s">
        <v>693</v>
      </c>
      <c r="E1301" s="163"/>
      <c r="F1301" s="163" t="s">
        <v>21</v>
      </c>
      <c r="G1301" s="155" t="s">
        <v>694</v>
      </c>
      <c r="H1301" s="163" t="s">
        <v>32</v>
      </c>
      <c r="I1301" s="164">
        <v>3</v>
      </c>
      <c r="J1301" s="167"/>
      <c r="K1301" s="420"/>
      <c r="L1301" s="202"/>
      <c r="M1301" s="220">
        <v>27</v>
      </c>
      <c r="N1301" s="163" t="s">
        <v>693</v>
      </c>
      <c r="O1301" s="163"/>
      <c r="P1301" s="163" t="s">
        <v>21</v>
      </c>
      <c r="Q1301" s="155" t="s">
        <v>695</v>
      </c>
      <c r="R1301" s="163" t="s">
        <v>32</v>
      </c>
      <c r="S1301" s="164">
        <v>3</v>
      </c>
      <c r="T1301" s="167">
        <v>195194.66666666666</v>
      </c>
    </row>
    <row r="1302" spans="1:20" ht="37.5" customHeight="1">
      <c r="A1302" s="233"/>
      <c r="B1302" s="405"/>
      <c r="C1302" s="220">
        <v>31</v>
      </c>
      <c r="D1302" s="325" t="s">
        <v>193</v>
      </c>
      <c r="E1302" s="163"/>
      <c r="F1302" s="163" t="s">
        <v>21</v>
      </c>
      <c r="G1302" s="155" t="s">
        <v>194</v>
      </c>
      <c r="H1302" s="163" t="s">
        <v>60</v>
      </c>
      <c r="I1302" s="164">
        <v>0.3</v>
      </c>
      <c r="J1302" s="167"/>
      <c r="K1302" s="420"/>
      <c r="L1302" s="202"/>
      <c r="M1302" s="220">
        <v>28</v>
      </c>
      <c r="N1302" s="325" t="s">
        <v>193</v>
      </c>
      <c r="O1302" s="163"/>
      <c r="P1302" s="163" t="s">
        <v>21</v>
      </c>
      <c r="Q1302" s="155" t="s">
        <v>194</v>
      </c>
      <c r="R1302" s="163" t="s">
        <v>60</v>
      </c>
      <c r="S1302" s="164">
        <v>0.3</v>
      </c>
      <c r="T1302" s="167">
        <v>13233</v>
      </c>
    </row>
    <row r="1303" spans="1:20" ht="29.25" customHeight="1">
      <c r="A1303" s="233"/>
      <c r="B1303" s="405"/>
      <c r="C1303" s="220">
        <v>32</v>
      </c>
      <c r="D1303" s="325" t="s">
        <v>696</v>
      </c>
      <c r="E1303" s="163"/>
      <c r="F1303" s="163" t="s">
        <v>21</v>
      </c>
      <c r="G1303" s="155" t="s">
        <v>697</v>
      </c>
      <c r="H1303" s="163" t="s">
        <v>698</v>
      </c>
      <c r="I1303" s="164">
        <v>4.5</v>
      </c>
      <c r="J1303" s="167"/>
      <c r="K1303" s="420"/>
      <c r="L1303" s="202"/>
      <c r="M1303" s="220">
        <v>29</v>
      </c>
      <c r="N1303" s="325"/>
      <c r="O1303" s="163"/>
      <c r="P1303" s="163" t="s">
        <v>21</v>
      </c>
      <c r="Q1303" s="155" t="s">
        <v>699</v>
      </c>
      <c r="R1303" s="163" t="s">
        <v>698</v>
      </c>
      <c r="S1303" s="164">
        <v>4.5</v>
      </c>
      <c r="T1303" s="167">
        <v>65741.5</v>
      </c>
    </row>
    <row r="1304" spans="1:20" ht="16.5" customHeight="1">
      <c r="A1304" s="233"/>
      <c r="B1304" s="405"/>
      <c r="C1304" s="629" t="s">
        <v>41</v>
      </c>
      <c r="D1304" s="630"/>
      <c r="E1304" s="630"/>
      <c r="F1304" s="630"/>
      <c r="G1304" s="630"/>
      <c r="H1304" s="631"/>
      <c r="I1304" s="163"/>
      <c r="J1304" s="163"/>
      <c r="K1304" s="414"/>
      <c r="L1304" s="202"/>
      <c r="M1304" s="629" t="s">
        <v>41</v>
      </c>
      <c r="N1304" s="630"/>
      <c r="O1304" s="630"/>
      <c r="P1304" s="630"/>
      <c r="Q1304" s="630"/>
      <c r="R1304" s="631"/>
      <c r="S1304" s="163"/>
      <c r="T1304" s="163"/>
    </row>
    <row r="1305" spans="1:20" ht="30" customHeight="1">
      <c r="A1305" s="233"/>
      <c r="B1305" s="405"/>
      <c r="C1305" s="470">
        <v>33</v>
      </c>
      <c r="D1305" s="249" t="s">
        <v>126</v>
      </c>
      <c r="E1305" s="159" t="s">
        <v>21</v>
      </c>
      <c r="F1305" s="159"/>
      <c r="G1305" s="159" t="s">
        <v>127</v>
      </c>
      <c r="H1305" s="159"/>
      <c r="I1305" s="188"/>
      <c r="J1305" s="189"/>
      <c r="K1305" s="447"/>
      <c r="L1305" s="202"/>
      <c r="M1305" s="324">
        <v>30</v>
      </c>
      <c r="N1305" s="249">
        <v>30</v>
      </c>
      <c r="O1305" s="159" t="s">
        <v>21</v>
      </c>
      <c r="P1305" s="159"/>
      <c r="Q1305" s="159" t="s">
        <v>133</v>
      </c>
      <c r="R1305" s="159"/>
      <c r="S1305" s="188"/>
      <c r="T1305" s="189"/>
    </row>
    <row r="1306" spans="1:20" ht="31.5" customHeight="1">
      <c r="A1306" s="233"/>
      <c r="B1306" s="405"/>
      <c r="C1306" s="220">
        <v>34</v>
      </c>
      <c r="D1306" s="163" t="s">
        <v>700</v>
      </c>
      <c r="E1306" s="163"/>
      <c r="F1306" s="163" t="s">
        <v>21</v>
      </c>
      <c r="G1306" s="155" t="s">
        <v>701</v>
      </c>
      <c r="H1306" s="163" t="s">
        <v>32</v>
      </c>
      <c r="I1306" s="164">
        <v>1</v>
      </c>
      <c r="J1306" s="167"/>
      <c r="K1306" s="420"/>
      <c r="L1306" s="202"/>
      <c r="M1306" s="220">
        <v>31</v>
      </c>
      <c r="N1306" s="163" t="s">
        <v>702</v>
      </c>
      <c r="O1306" s="163"/>
      <c r="P1306" s="163" t="s">
        <v>21</v>
      </c>
      <c r="Q1306" s="155" t="s">
        <v>703</v>
      </c>
      <c r="R1306" s="163" t="s">
        <v>32</v>
      </c>
      <c r="S1306" s="164">
        <v>1</v>
      </c>
      <c r="T1306" s="167">
        <v>784229</v>
      </c>
    </row>
    <row r="1307" spans="1:20" ht="24" customHeight="1">
      <c r="A1307" s="233"/>
      <c r="B1307" s="405"/>
      <c r="C1307" s="220">
        <v>35</v>
      </c>
      <c r="D1307" s="163" t="s">
        <v>704</v>
      </c>
      <c r="E1307" s="163"/>
      <c r="F1307" s="163" t="s">
        <v>21</v>
      </c>
      <c r="G1307" s="155" t="s">
        <v>705</v>
      </c>
      <c r="H1307" s="163" t="s">
        <v>32</v>
      </c>
      <c r="I1307" s="164">
        <v>2</v>
      </c>
      <c r="J1307" s="167"/>
      <c r="K1307" s="420"/>
      <c r="L1307" s="202"/>
      <c r="M1307" s="220">
        <v>32</v>
      </c>
      <c r="N1307" s="163" t="s">
        <v>706</v>
      </c>
      <c r="O1307" s="163"/>
      <c r="P1307" s="163" t="s">
        <v>21</v>
      </c>
      <c r="Q1307" s="155" t="s">
        <v>707</v>
      </c>
      <c r="R1307" s="163" t="s">
        <v>32</v>
      </c>
      <c r="S1307" s="164">
        <v>2</v>
      </c>
      <c r="T1307" s="167">
        <v>71000</v>
      </c>
    </row>
    <row r="1308" spans="1:20" ht="16.5" customHeight="1">
      <c r="A1308" s="233"/>
      <c r="B1308" s="405"/>
      <c r="C1308" s="629" t="s">
        <v>41</v>
      </c>
      <c r="D1308" s="630"/>
      <c r="E1308" s="630"/>
      <c r="F1308" s="630"/>
      <c r="G1308" s="630"/>
      <c r="H1308" s="631"/>
      <c r="I1308" s="163"/>
      <c r="J1308" s="163"/>
      <c r="K1308" s="414"/>
      <c r="L1308" s="202"/>
      <c r="M1308" s="629" t="s">
        <v>41</v>
      </c>
      <c r="N1308" s="630"/>
      <c r="O1308" s="630"/>
      <c r="P1308" s="630"/>
      <c r="Q1308" s="630"/>
      <c r="R1308" s="631"/>
      <c r="S1308" s="163"/>
      <c r="T1308" s="163"/>
    </row>
    <row r="1309" spans="1:20" ht="23.25" customHeight="1">
      <c r="A1309" s="233"/>
      <c r="B1309" s="405"/>
      <c r="C1309" s="470">
        <v>36</v>
      </c>
      <c r="D1309" s="249" t="s">
        <v>410</v>
      </c>
      <c r="E1309" s="159" t="s">
        <v>21</v>
      </c>
      <c r="F1309" s="159"/>
      <c r="G1309" s="159" t="s">
        <v>411</v>
      </c>
      <c r="H1309" s="159"/>
      <c r="I1309" s="188"/>
      <c r="J1309" s="189"/>
      <c r="K1309" s="447"/>
      <c r="L1309" s="202"/>
      <c r="M1309" s="324">
        <v>33</v>
      </c>
      <c r="N1309" s="249">
        <v>12</v>
      </c>
      <c r="O1309" s="159" t="s">
        <v>21</v>
      </c>
      <c r="P1309" s="159"/>
      <c r="Q1309" s="159" t="s">
        <v>708</v>
      </c>
      <c r="R1309" s="159"/>
      <c r="S1309" s="188"/>
      <c r="T1309" s="189"/>
    </row>
    <row r="1310" spans="1:20" ht="30" customHeight="1">
      <c r="A1310" s="233"/>
      <c r="B1310" s="405"/>
      <c r="C1310" s="220">
        <v>37</v>
      </c>
      <c r="D1310" s="325" t="s">
        <v>414</v>
      </c>
      <c r="E1310" s="163"/>
      <c r="F1310" s="163" t="s">
        <v>21</v>
      </c>
      <c r="G1310" s="155" t="s">
        <v>415</v>
      </c>
      <c r="H1310" s="163" t="s">
        <v>32</v>
      </c>
      <c r="I1310" s="164">
        <v>1</v>
      </c>
      <c r="J1310" s="167"/>
      <c r="K1310" s="420"/>
      <c r="L1310" s="202"/>
      <c r="M1310" s="220">
        <v>34</v>
      </c>
      <c r="N1310" s="325" t="s">
        <v>709</v>
      </c>
      <c r="O1310" s="163"/>
      <c r="P1310" s="163" t="s">
        <v>21</v>
      </c>
      <c r="Q1310" s="155" t="s">
        <v>201</v>
      </c>
      <c r="R1310" s="163" t="s">
        <v>32</v>
      </c>
      <c r="S1310" s="164">
        <v>1</v>
      </c>
      <c r="T1310" s="167">
        <v>1164824</v>
      </c>
    </row>
    <row r="1311" spans="1:20" ht="16.5" customHeight="1">
      <c r="A1311" s="233"/>
      <c r="B1311" s="405"/>
      <c r="C1311" s="629" t="s">
        <v>41</v>
      </c>
      <c r="D1311" s="630"/>
      <c r="E1311" s="630"/>
      <c r="F1311" s="630"/>
      <c r="G1311" s="630"/>
      <c r="H1311" s="631"/>
      <c r="I1311" s="163"/>
      <c r="J1311" s="163"/>
      <c r="K1311" s="414"/>
      <c r="L1311" s="202"/>
      <c r="M1311" s="629" t="s">
        <v>41</v>
      </c>
      <c r="N1311" s="630"/>
      <c r="O1311" s="630"/>
      <c r="P1311" s="630"/>
      <c r="Q1311" s="630"/>
      <c r="R1311" s="631"/>
      <c r="S1311" s="163"/>
      <c r="T1311" s="163"/>
    </row>
    <row r="1312" spans="1:20" ht="16.5" customHeight="1">
      <c r="A1312" s="233"/>
      <c r="B1312" s="405"/>
      <c r="C1312" s="470">
        <v>38</v>
      </c>
      <c r="D1312" s="249" t="s">
        <v>710</v>
      </c>
      <c r="E1312" s="159" t="s">
        <v>21</v>
      </c>
      <c r="F1312" s="159"/>
      <c r="G1312" s="159" t="s">
        <v>711</v>
      </c>
      <c r="H1312" s="159"/>
      <c r="I1312" s="188"/>
      <c r="J1312" s="189"/>
      <c r="K1312" s="447"/>
      <c r="L1312" s="202"/>
      <c r="M1312" s="324">
        <v>35</v>
      </c>
      <c r="N1312" s="249"/>
      <c r="O1312" s="159" t="s">
        <v>21</v>
      </c>
      <c r="P1312" s="159"/>
      <c r="Q1312" s="159" t="s">
        <v>29</v>
      </c>
      <c r="R1312" s="159"/>
      <c r="S1312" s="188"/>
      <c r="T1312" s="189"/>
    </row>
    <row r="1313" spans="1:20" ht="24.75" customHeight="1">
      <c r="A1313" s="233"/>
      <c r="B1313" s="405"/>
      <c r="C1313" s="220">
        <v>39</v>
      </c>
      <c r="D1313" s="325" t="s">
        <v>200</v>
      </c>
      <c r="E1313" s="163"/>
      <c r="F1313" s="163" t="s">
        <v>21</v>
      </c>
      <c r="G1313" s="155" t="s">
        <v>201</v>
      </c>
      <c r="H1313" s="163" t="s">
        <v>32</v>
      </c>
      <c r="I1313" s="164">
        <v>1</v>
      </c>
      <c r="J1313" s="167"/>
      <c r="K1313" s="420"/>
      <c r="L1313" s="202"/>
      <c r="M1313" s="220">
        <v>36</v>
      </c>
      <c r="N1313" s="325" t="s">
        <v>144</v>
      </c>
      <c r="O1313" s="163"/>
      <c r="P1313" s="163" t="s">
        <v>21</v>
      </c>
      <c r="Q1313" s="155" t="s">
        <v>145</v>
      </c>
      <c r="R1313" s="163" t="s">
        <v>712</v>
      </c>
      <c r="S1313" s="164">
        <v>10</v>
      </c>
      <c r="T1313" s="167">
        <v>15733</v>
      </c>
    </row>
    <row r="1314" spans="1:20" ht="16.5" customHeight="1">
      <c r="A1314" s="233"/>
      <c r="B1314" s="405"/>
      <c r="C1314" s="629" t="s">
        <v>41</v>
      </c>
      <c r="D1314" s="630"/>
      <c r="E1314" s="630"/>
      <c r="F1314" s="630"/>
      <c r="G1314" s="630"/>
      <c r="H1314" s="631"/>
      <c r="I1314" s="163"/>
      <c r="J1314" s="163"/>
      <c r="K1314" s="414"/>
      <c r="L1314" s="202"/>
      <c r="M1314" s="629" t="s">
        <v>41</v>
      </c>
      <c r="N1314" s="630"/>
      <c r="O1314" s="630"/>
      <c r="P1314" s="630"/>
      <c r="Q1314" s="630"/>
      <c r="R1314" s="631"/>
      <c r="S1314" s="163"/>
      <c r="T1314" s="163"/>
    </row>
    <row r="1315" spans="1:20" ht="35.25" customHeight="1">
      <c r="A1315" s="233"/>
      <c r="B1315" s="405"/>
      <c r="C1315" s="470">
        <v>40</v>
      </c>
      <c r="D1315" s="249">
        <v>8</v>
      </c>
      <c r="E1315" s="159" t="s">
        <v>21</v>
      </c>
      <c r="F1315" s="159"/>
      <c r="G1315" s="159" t="s">
        <v>535</v>
      </c>
      <c r="H1315" s="159"/>
      <c r="I1315" s="188"/>
      <c r="J1315" s="189"/>
      <c r="K1315" s="447"/>
      <c r="L1315" s="202"/>
      <c r="M1315" s="324">
        <v>39</v>
      </c>
      <c r="N1315" s="249" t="s">
        <v>412</v>
      </c>
      <c r="O1315" s="159" t="s">
        <v>21</v>
      </c>
      <c r="P1315" s="159"/>
      <c r="Q1315" s="159" t="s">
        <v>413</v>
      </c>
      <c r="R1315" s="159"/>
      <c r="S1315" s="188"/>
      <c r="T1315" s="189"/>
    </row>
    <row r="1316" spans="1:20" ht="30" customHeight="1">
      <c r="A1316" s="233"/>
      <c r="B1316" s="405"/>
      <c r="C1316" s="220">
        <v>41</v>
      </c>
      <c r="D1316" s="164" t="s">
        <v>142</v>
      </c>
      <c r="E1316" s="163"/>
      <c r="F1316" s="163" t="s">
        <v>21</v>
      </c>
      <c r="G1316" s="155" t="s">
        <v>143</v>
      </c>
      <c r="H1316" s="163" t="s">
        <v>712</v>
      </c>
      <c r="I1316" s="164">
        <v>10</v>
      </c>
      <c r="J1316" s="167"/>
      <c r="K1316" s="420"/>
      <c r="L1316" s="202"/>
      <c r="M1316" s="220">
        <v>40</v>
      </c>
      <c r="N1316" s="164" t="s">
        <v>713</v>
      </c>
      <c r="O1316" s="163"/>
      <c r="P1316" s="163" t="s">
        <v>21</v>
      </c>
      <c r="Q1316" s="155" t="s">
        <v>714</v>
      </c>
      <c r="R1316" s="163" t="s">
        <v>146</v>
      </c>
      <c r="S1316" s="164">
        <v>1</v>
      </c>
      <c r="T1316" s="167">
        <v>91903</v>
      </c>
    </row>
    <row r="1317" spans="1:20" ht="32.25" customHeight="1">
      <c r="A1317" s="233"/>
      <c r="B1317" s="405"/>
      <c r="C1317" s="163">
        <v>42</v>
      </c>
      <c r="D1317" s="164">
        <v>8.6</v>
      </c>
      <c r="E1317" s="163"/>
      <c r="F1317" s="163" t="s">
        <v>21</v>
      </c>
      <c r="G1317" s="155" t="s">
        <v>147</v>
      </c>
      <c r="H1317" s="163" t="s">
        <v>32</v>
      </c>
      <c r="I1317" s="164">
        <v>1</v>
      </c>
      <c r="J1317" s="167"/>
      <c r="K1317" s="420"/>
      <c r="L1317" s="202"/>
      <c r="M1317" s="220"/>
      <c r="N1317" s="254"/>
      <c r="O1317" s="182"/>
      <c r="P1317" s="182"/>
      <c r="Q1317" s="160"/>
      <c r="R1317" s="253"/>
      <c r="S1317" s="164"/>
      <c r="T1317" s="167"/>
    </row>
    <row r="1318" spans="1:20" ht="51" customHeight="1">
      <c r="A1318" s="233"/>
      <c r="B1318" s="405"/>
      <c r="C1318" s="163">
        <v>43</v>
      </c>
      <c r="D1318" s="164">
        <v>8.5</v>
      </c>
      <c r="E1318" s="163"/>
      <c r="F1318" s="163" t="s">
        <v>21</v>
      </c>
      <c r="G1318" s="155" t="s">
        <v>149</v>
      </c>
      <c r="H1318" s="163" t="s">
        <v>32</v>
      </c>
      <c r="I1318" s="164">
        <v>2</v>
      </c>
      <c r="J1318" s="167"/>
      <c r="K1318" s="420"/>
      <c r="L1318" s="202"/>
      <c r="M1318" s="220"/>
      <c r="N1318" s="254"/>
      <c r="O1318" s="182"/>
      <c r="P1318" s="182"/>
      <c r="Q1318" s="160"/>
      <c r="R1318" s="253"/>
      <c r="S1318" s="164"/>
      <c r="T1318" s="167"/>
    </row>
    <row r="1319" spans="1:20" ht="16.5" customHeight="1" thickBot="1">
      <c r="A1319" s="233"/>
      <c r="B1319" s="405"/>
      <c r="C1319" s="629" t="s">
        <v>41</v>
      </c>
      <c r="D1319" s="630"/>
      <c r="E1319" s="630"/>
      <c r="F1319" s="630"/>
      <c r="G1319" s="630"/>
      <c r="H1319" s="631"/>
      <c r="I1319" s="163"/>
      <c r="J1319" s="163"/>
      <c r="K1319" s="414"/>
      <c r="L1319" s="202"/>
      <c r="M1319" s="629" t="s">
        <v>41</v>
      </c>
      <c r="N1319" s="630"/>
      <c r="O1319" s="630"/>
      <c r="P1319" s="630"/>
      <c r="Q1319" s="630"/>
      <c r="R1319" s="631"/>
      <c r="S1319" s="163"/>
      <c r="T1319" s="163"/>
    </row>
    <row r="1320" spans="1:20" ht="16.5" customHeight="1" thickBot="1">
      <c r="A1320" s="233"/>
      <c r="B1320" s="405"/>
      <c r="C1320" s="632" t="s">
        <v>42</v>
      </c>
      <c r="D1320" s="712"/>
      <c r="E1320" s="712"/>
      <c r="F1320" s="712"/>
      <c r="G1320" s="712"/>
      <c r="H1320" s="712"/>
      <c r="I1320" s="712"/>
      <c r="J1320" s="634"/>
      <c r="K1320" s="415"/>
      <c r="L1320" s="202"/>
      <c r="M1320" s="632" t="s">
        <v>42</v>
      </c>
      <c r="N1320" s="633"/>
      <c r="O1320" s="633"/>
      <c r="P1320" s="633"/>
      <c r="Q1320" s="633"/>
      <c r="R1320" s="633"/>
      <c r="S1320" s="633"/>
      <c r="T1320" s="634"/>
    </row>
    <row r="1321" spans="1:20" ht="16.5" customHeight="1">
      <c r="A1321" s="233"/>
      <c r="B1321" s="405"/>
      <c r="C1321" s="416"/>
      <c r="D1321" s="416"/>
      <c r="E1321" s="416"/>
      <c r="F1321" s="416"/>
      <c r="G1321" s="416"/>
      <c r="H1321" s="416"/>
      <c r="I1321" s="416"/>
      <c r="J1321" s="416"/>
      <c r="K1321" s="417"/>
      <c r="L1321" s="202"/>
      <c r="M1321" s="257"/>
      <c r="N1321" s="257"/>
      <c r="O1321" s="257"/>
      <c r="P1321" s="257"/>
      <c r="Q1321" s="257"/>
      <c r="R1321" s="257"/>
      <c r="S1321" s="257"/>
      <c r="T1321" s="257"/>
    </row>
    <row r="1322" spans="1:20" ht="16.5" customHeight="1" thickBot="1">
      <c r="A1322" s="233"/>
      <c r="B1322" s="405"/>
      <c r="C1322" s="714" t="s">
        <v>203</v>
      </c>
      <c r="D1322" s="689"/>
      <c r="E1322" s="689"/>
      <c r="F1322" s="689"/>
      <c r="G1322" s="689"/>
      <c r="H1322" s="689"/>
      <c r="I1322" s="689"/>
      <c r="J1322" s="689"/>
      <c r="K1322" s="715"/>
      <c r="L1322" s="202"/>
      <c r="M1322" s="644" t="s">
        <v>203</v>
      </c>
      <c r="N1322" s="645"/>
      <c r="O1322" s="645"/>
      <c r="P1322" s="645"/>
      <c r="Q1322" s="645"/>
      <c r="R1322" s="645"/>
      <c r="S1322" s="645"/>
      <c r="T1322" s="646"/>
    </row>
    <row r="1323" spans="1:20" ht="18" customHeight="1">
      <c r="A1323" s="233"/>
      <c r="B1323" s="405"/>
      <c r="C1323" s="641" t="s">
        <v>11</v>
      </c>
      <c r="D1323" s="707" t="s">
        <v>12</v>
      </c>
      <c r="E1323" s="717" t="s">
        <v>13</v>
      </c>
      <c r="F1323" s="718"/>
      <c r="G1323" s="641" t="s">
        <v>14</v>
      </c>
      <c r="H1323" s="707" t="s">
        <v>15</v>
      </c>
      <c r="I1323" s="707" t="s">
        <v>16</v>
      </c>
      <c r="J1323" s="709" t="s">
        <v>17</v>
      </c>
      <c r="K1323" s="710" t="s">
        <v>18</v>
      </c>
      <c r="L1323" s="202"/>
      <c r="M1323" s="641" t="s">
        <v>11</v>
      </c>
      <c r="N1323" s="635" t="s">
        <v>12</v>
      </c>
      <c r="O1323" s="637" t="s">
        <v>13</v>
      </c>
      <c r="P1323" s="638"/>
      <c r="Q1323" s="641" t="s">
        <v>14</v>
      </c>
      <c r="R1323" s="635" t="s">
        <v>15</v>
      </c>
      <c r="S1323" s="635" t="s">
        <v>16</v>
      </c>
      <c r="T1323" s="643" t="s">
        <v>17</v>
      </c>
    </row>
    <row r="1324" spans="1:20" ht="16.5" customHeight="1">
      <c r="A1324" s="233"/>
      <c r="B1324" s="405"/>
      <c r="C1324" s="716"/>
      <c r="D1324" s="708"/>
      <c r="E1324" s="154" t="s">
        <v>19</v>
      </c>
      <c r="F1324" s="154" t="s">
        <v>20</v>
      </c>
      <c r="G1324" s="716"/>
      <c r="H1324" s="708"/>
      <c r="I1324" s="708"/>
      <c r="J1324" s="708"/>
      <c r="K1324" s="711"/>
      <c r="L1324" s="202"/>
      <c r="M1324" s="642"/>
      <c r="N1324" s="636"/>
      <c r="O1324" s="154" t="s">
        <v>19</v>
      </c>
      <c r="P1324" s="154" t="s">
        <v>20</v>
      </c>
      <c r="Q1324" s="642"/>
      <c r="R1324" s="636"/>
      <c r="S1324" s="636"/>
      <c r="T1324" s="636"/>
    </row>
    <row r="1325" spans="1:20" ht="16.5" customHeight="1">
      <c r="A1325" s="233"/>
      <c r="B1325" s="405"/>
      <c r="C1325" s="159">
        <v>1</v>
      </c>
      <c r="D1325" s="159">
        <v>3</v>
      </c>
      <c r="E1325" s="159" t="s">
        <v>21</v>
      </c>
      <c r="F1325" s="159"/>
      <c r="G1325" s="159" t="s">
        <v>43</v>
      </c>
      <c r="H1325" s="159"/>
      <c r="I1325" s="159"/>
      <c r="J1325" s="159"/>
      <c r="K1325" s="411"/>
      <c r="L1325" s="202"/>
      <c r="M1325" s="159">
        <v>1</v>
      </c>
      <c r="N1325" s="159">
        <v>3</v>
      </c>
      <c r="O1325" s="159" t="s">
        <v>21</v>
      </c>
      <c r="P1325" s="159"/>
      <c r="Q1325" s="159" t="s">
        <v>43</v>
      </c>
      <c r="R1325" s="159"/>
      <c r="S1325" s="159"/>
      <c r="T1325" s="159"/>
    </row>
    <row r="1326" spans="1:20" ht="16.5" customHeight="1">
      <c r="A1326" s="233"/>
      <c r="B1326" s="405"/>
      <c r="C1326" s="301">
        <v>2</v>
      </c>
      <c r="D1326" s="302" t="s">
        <v>161</v>
      </c>
      <c r="E1326" s="302"/>
      <c r="F1326" s="302"/>
      <c r="G1326" s="302" t="s">
        <v>206</v>
      </c>
      <c r="H1326" s="302"/>
      <c r="I1326" s="302"/>
      <c r="J1326" s="302"/>
      <c r="K1326" s="466"/>
      <c r="L1326" s="202"/>
      <c r="M1326" s="301">
        <v>2</v>
      </c>
      <c r="N1326" s="302" t="s">
        <v>161</v>
      </c>
      <c r="O1326" s="302"/>
      <c r="P1326" s="302"/>
      <c r="Q1326" s="302" t="s">
        <v>206</v>
      </c>
      <c r="R1326" s="302"/>
      <c r="S1326" s="302"/>
      <c r="T1326" s="302"/>
    </row>
    <row r="1327" spans="1:20" ht="16.5" customHeight="1">
      <c r="A1327" s="233"/>
      <c r="B1327" s="405"/>
      <c r="C1327" s="412">
        <v>3</v>
      </c>
      <c r="D1327" s="163" t="s">
        <v>266</v>
      </c>
      <c r="E1327" s="163"/>
      <c r="F1327" s="163" t="s">
        <v>21</v>
      </c>
      <c r="G1327" s="155" t="s">
        <v>267</v>
      </c>
      <c r="H1327" s="163" t="s">
        <v>32</v>
      </c>
      <c r="I1327" s="163">
        <v>1</v>
      </c>
      <c r="J1327" s="206"/>
      <c r="K1327" s="413"/>
      <c r="L1327" s="202"/>
      <c r="M1327" s="178">
        <v>3</v>
      </c>
      <c r="N1327" s="163" t="s">
        <v>266</v>
      </c>
      <c r="O1327" s="163"/>
      <c r="P1327" s="163" t="s">
        <v>21</v>
      </c>
      <c r="Q1327" s="155" t="s">
        <v>267</v>
      </c>
      <c r="R1327" s="163" t="s">
        <v>32</v>
      </c>
      <c r="S1327" s="163">
        <v>1</v>
      </c>
      <c r="T1327" s="206">
        <v>766360</v>
      </c>
    </row>
    <row r="1328" spans="1:20" ht="16.5" customHeight="1">
      <c r="A1328" s="233"/>
      <c r="B1328" s="405"/>
      <c r="C1328" s="412">
        <v>4</v>
      </c>
      <c r="D1328" s="163" t="s">
        <v>163</v>
      </c>
      <c r="E1328" s="163"/>
      <c r="F1328" s="163" t="s">
        <v>21</v>
      </c>
      <c r="G1328" s="155" t="s">
        <v>715</v>
      </c>
      <c r="H1328" s="163" t="s">
        <v>32</v>
      </c>
      <c r="I1328" s="163">
        <v>4</v>
      </c>
      <c r="J1328" s="206"/>
      <c r="K1328" s="413"/>
      <c r="L1328" s="202"/>
      <c r="M1328" s="178">
        <v>4</v>
      </c>
      <c r="N1328" s="163" t="s">
        <v>163</v>
      </c>
      <c r="O1328" s="163"/>
      <c r="P1328" s="163" t="s">
        <v>21</v>
      </c>
      <c r="Q1328" s="155" t="s">
        <v>715</v>
      </c>
      <c r="R1328" s="163" t="s">
        <v>32</v>
      </c>
      <c r="S1328" s="163">
        <v>4</v>
      </c>
      <c r="T1328" s="206">
        <v>766360</v>
      </c>
    </row>
    <row r="1329" spans="1:20" ht="16.5" customHeight="1">
      <c r="A1329" s="233"/>
      <c r="B1329" s="405"/>
      <c r="C1329" s="412">
        <v>5</v>
      </c>
      <c r="D1329" s="163" t="s">
        <v>716</v>
      </c>
      <c r="E1329" s="163"/>
      <c r="F1329" s="163" t="s">
        <v>21</v>
      </c>
      <c r="G1329" s="155" t="s">
        <v>717</v>
      </c>
      <c r="H1329" s="163" t="s">
        <v>32</v>
      </c>
      <c r="I1329" s="163">
        <v>1</v>
      </c>
      <c r="J1329" s="206"/>
      <c r="K1329" s="413"/>
      <c r="L1329" s="202"/>
      <c r="M1329" s="178">
        <v>5</v>
      </c>
      <c r="N1329" s="163"/>
      <c r="O1329" s="163"/>
      <c r="P1329" s="163" t="s">
        <v>21</v>
      </c>
      <c r="Q1329" s="155" t="s">
        <v>718</v>
      </c>
      <c r="R1329" s="163" t="s">
        <v>32</v>
      </c>
      <c r="S1329" s="163">
        <v>1</v>
      </c>
      <c r="T1329" s="206">
        <v>22668012.5</v>
      </c>
    </row>
    <row r="1330" spans="1:20" ht="16.5" customHeight="1">
      <c r="A1330" s="233"/>
      <c r="B1330" s="405"/>
      <c r="C1330" s="412">
        <v>6</v>
      </c>
      <c r="D1330" s="163" t="s">
        <v>719</v>
      </c>
      <c r="E1330" s="163"/>
      <c r="F1330" s="163" t="s">
        <v>21</v>
      </c>
      <c r="G1330" s="155" t="s">
        <v>720</v>
      </c>
      <c r="H1330" s="163" t="s">
        <v>32</v>
      </c>
      <c r="I1330" s="163">
        <v>3</v>
      </c>
      <c r="J1330" s="206"/>
      <c r="K1330" s="413"/>
      <c r="L1330" s="202"/>
      <c r="M1330" s="178">
        <v>6</v>
      </c>
      <c r="N1330" s="163" t="s">
        <v>721</v>
      </c>
      <c r="O1330" s="163"/>
      <c r="P1330" s="163" t="s">
        <v>21</v>
      </c>
      <c r="Q1330" s="155" t="s">
        <v>722</v>
      </c>
      <c r="R1330" s="163" t="s">
        <v>32</v>
      </c>
      <c r="S1330" s="163">
        <v>3</v>
      </c>
      <c r="T1330" s="206">
        <v>25986370.34</v>
      </c>
    </row>
    <row r="1331" spans="1:20" ht="16.5" customHeight="1">
      <c r="A1331" s="233"/>
      <c r="B1331" s="405"/>
      <c r="C1331" s="629" t="s">
        <v>41</v>
      </c>
      <c r="D1331" s="630"/>
      <c r="E1331" s="630"/>
      <c r="F1331" s="630"/>
      <c r="G1331" s="630"/>
      <c r="H1331" s="631"/>
      <c r="I1331" s="161"/>
      <c r="J1331" s="206"/>
      <c r="K1331" s="414"/>
      <c r="L1331" s="202"/>
      <c r="M1331" s="629" t="s">
        <v>41</v>
      </c>
      <c r="N1331" s="630"/>
      <c r="O1331" s="630"/>
      <c r="P1331" s="630"/>
      <c r="Q1331" s="630"/>
      <c r="R1331" s="631"/>
      <c r="S1331" s="161"/>
      <c r="T1331" s="206"/>
    </row>
    <row r="1332" spans="1:20" ht="16.5" customHeight="1">
      <c r="A1332" s="233"/>
      <c r="B1332" s="405"/>
      <c r="C1332" s="159">
        <v>7</v>
      </c>
      <c r="D1332" s="159" t="s">
        <v>157</v>
      </c>
      <c r="E1332" s="159" t="s">
        <v>21</v>
      </c>
      <c r="F1332" s="159"/>
      <c r="G1332" s="159" t="s">
        <v>158</v>
      </c>
      <c r="H1332" s="159"/>
      <c r="I1332" s="159"/>
      <c r="J1332" s="214"/>
      <c r="K1332" s="411"/>
      <c r="L1332" s="202"/>
      <c r="M1332" s="159">
        <v>7</v>
      </c>
      <c r="N1332" s="159" t="s">
        <v>157</v>
      </c>
      <c r="O1332" s="159" t="s">
        <v>21</v>
      </c>
      <c r="P1332" s="159"/>
      <c r="Q1332" s="159" t="s">
        <v>158</v>
      </c>
      <c r="R1332" s="159"/>
      <c r="S1332" s="159"/>
      <c r="T1332" s="214"/>
    </row>
    <row r="1333" spans="1:20" ht="16.5" customHeight="1">
      <c r="A1333" s="233"/>
      <c r="B1333" s="405"/>
      <c r="C1333" s="412">
        <v>8</v>
      </c>
      <c r="D1333" s="163" t="s">
        <v>204</v>
      </c>
      <c r="E1333" s="163"/>
      <c r="F1333" s="163" t="s">
        <v>21</v>
      </c>
      <c r="G1333" s="155" t="s">
        <v>205</v>
      </c>
      <c r="H1333" s="163" t="s">
        <v>32</v>
      </c>
      <c r="I1333" s="164">
        <v>0.30000091800000001</v>
      </c>
      <c r="J1333" s="206"/>
      <c r="K1333" s="413"/>
      <c r="L1333" s="202"/>
      <c r="M1333" s="178">
        <v>8</v>
      </c>
      <c r="N1333" s="163" t="s">
        <v>204</v>
      </c>
      <c r="O1333" s="163"/>
      <c r="P1333" s="163" t="s">
        <v>21</v>
      </c>
      <c r="Q1333" s="155" t="s">
        <v>205</v>
      </c>
      <c r="R1333" s="163" t="s">
        <v>60</v>
      </c>
      <c r="S1333" s="163">
        <v>0.3</v>
      </c>
      <c r="T1333" s="206">
        <v>418047</v>
      </c>
    </row>
    <row r="1334" spans="1:20" ht="16.5" customHeight="1">
      <c r="A1334" s="233"/>
      <c r="B1334" s="405"/>
      <c r="C1334" s="220">
        <v>9</v>
      </c>
      <c r="D1334" s="163" t="s">
        <v>723</v>
      </c>
      <c r="E1334" s="155"/>
      <c r="F1334" s="163" t="s">
        <v>21</v>
      </c>
      <c r="G1334" s="155" t="s">
        <v>724</v>
      </c>
      <c r="H1334" s="163" t="s">
        <v>32</v>
      </c>
      <c r="I1334" s="161">
        <v>4.5000001740000002</v>
      </c>
      <c r="J1334" s="206"/>
      <c r="K1334" s="413"/>
      <c r="L1334" s="202"/>
      <c r="M1334" s="220">
        <v>9</v>
      </c>
      <c r="N1334" s="163" t="s">
        <v>725</v>
      </c>
      <c r="O1334" s="155"/>
      <c r="P1334" s="163" t="s">
        <v>21</v>
      </c>
      <c r="Q1334" s="155" t="s">
        <v>726</v>
      </c>
      <c r="R1334" s="163" t="s">
        <v>727</v>
      </c>
      <c r="S1334" s="161">
        <v>4.5</v>
      </c>
      <c r="T1334" s="206">
        <v>1519177.3333333333</v>
      </c>
    </row>
    <row r="1335" spans="1:20" ht="16.5" customHeight="1">
      <c r="A1335" s="233"/>
      <c r="B1335" s="405"/>
      <c r="C1335" s="629" t="s">
        <v>41</v>
      </c>
      <c r="D1335" s="630"/>
      <c r="E1335" s="630"/>
      <c r="F1335" s="630"/>
      <c r="G1335" s="630"/>
      <c r="H1335" s="631"/>
      <c r="I1335" s="161"/>
      <c r="J1335" s="206"/>
      <c r="K1335" s="414"/>
      <c r="L1335" s="202"/>
      <c r="M1335" s="629" t="s">
        <v>41</v>
      </c>
      <c r="N1335" s="630"/>
      <c r="O1335" s="630"/>
      <c r="P1335" s="630"/>
      <c r="Q1335" s="630"/>
      <c r="R1335" s="631"/>
      <c r="S1335" s="161"/>
      <c r="T1335" s="206"/>
    </row>
    <row r="1336" spans="1:20" ht="16.5" customHeight="1">
      <c r="A1336" s="233"/>
      <c r="B1336" s="405"/>
      <c r="C1336" s="470">
        <v>10</v>
      </c>
      <c r="D1336" s="249" t="s">
        <v>728</v>
      </c>
      <c r="E1336" s="159" t="s">
        <v>21</v>
      </c>
      <c r="F1336" s="159"/>
      <c r="G1336" s="159" t="s">
        <v>729</v>
      </c>
      <c r="H1336" s="159"/>
      <c r="I1336" s="188"/>
      <c r="J1336" s="189"/>
      <c r="K1336" s="447"/>
      <c r="L1336" s="202"/>
      <c r="M1336" s="283"/>
      <c r="N1336" s="160"/>
      <c r="O1336" s="160"/>
      <c r="P1336" s="160"/>
      <c r="Q1336" s="160"/>
      <c r="R1336" s="284"/>
      <c r="S1336" s="161"/>
      <c r="T1336" s="206"/>
    </row>
    <row r="1337" spans="1:20" ht="16.5" customHeight="1">
      <c r="A1337" s="233"/>
      <c r="B1337" s="405"/>
      <c r="C1337" s="220">
        <v>11</v>
      </c>
      <c r="D1337" s="325" t="s">
        <v>730</v>
      </c>
      <c r="E1337" s="163"/>
      <c r="F1337" s="163" t="s">
        <v>21</v>
      </c>
      <c r="G1337" s="155" t="s">
        <v>731</v>
      </c>
      <c r="H1337" s="163" t="s">
        <v>32</v>
      </c>
      <c r="I1337" s="164">
        <v>1</v>
      </c>
      <c r="J1337" s="167"/>
      <c r="K1337" s="420"/>
      <c r="L1337" s="202"/>
      <c r="M1337" s="283"/>
      <c r="N1337" s="160"/>
      <c r="O1337" s="160"/>
      <c r="P1337" s="160"/>
      <c r="Q1337" s="160"/>
      <c r="R1337" s="284"/>
      <c r="S1337" s="161"/>
      <c r="T1337" s="206"/>
    </row>
    <row r="1338" spans="1:20" ht="16.5" customHeight="1">
      <c r="A1338" s="233"/>
      <c r="B1338" s="405"/>
      <c r="C1338" s="629" t="s">
        <v>41</v>
      </c>
      <c r="D1338" s="630"/>
      <c r="E1338" s="630"/>
      <c r="F1338" s="630"/>
      <c r="G1338" s="630"/>
      <c r="H1338" s="631"/>
      <c r="I1338" s="163"/>
      <c r="J1338" s="163"/>
      <c r="K1338" s="414"/>
      <c r="L1338" s="202"/>
      <c r="M1338" s="283"/>
      <c r="N1338" s="160"/>
      <c r="O1338" s="160"/>
      <c r="P1338" s="160"/>
      <c r="Q1338" s="160"/>
      <c r="R1338" s="284"/>
      <c r="S1338" s="161"/>
      <c r="T1338" s="206"/>
    </row>
    <row r="1339" spans="1:20" ht="16.5" customHeight="1">
      <c r="A1339" s="233"/>
      <c r="B1339" s="405"/>
      <c r="C1339" s="159">
        <v>12</v>
      </c>
      <c r="D1339" s="159" t="s">
        <v>732</v>
      </c>
      <c r="E1339" s="159" t="s">
        <v>21</v>
      </c>
      <c r="F1339" s="159"/>
      <c r="G1339" s="159" t="s">
        <v>733</v>
      </c>
      <c r="H1339" s="159"/>
      <c r="I1339" s="159"/>
      <c r="J1339" s="214"/>
      <c r="K1339" s="411"/>
      <c r="L1339" s="202"/>
      <c r="M1339" s="159">
        <v>6</v>
      </c>
      <c r="N1339" s="159" t="s">
        <v>734</v>
      </c>
      <c r="O1339" s="159" t="s">
        <v>21</v>
      </c>
      <c r="P1339" s="159"/>
      <c r="Q1339" s="159" t="s">
        <v>735</v>
      </c>
      <c r="R1339" s="159"/>
      <c r="S1339" s="159"/>
      <c r="T1339" s="214"/>
    </row>
    <row r="1340" spans="1:20" ht="16.5" customHeight="1">
      <c r="A1340" s="233"/>
      <c r="B1340" s="405"/>
      <c r="C1340" s="412">
        <v>13</v>
      </c>
      <c r="D1340" s="163" t="s">
        <v>736</v>
      </c>
      <c r="E1340" s="163"/>
      <c r="F1340" s="163" t="s">
        <v>21</v>
      </c>
      <c r="G1340" s="155" t="s">
        <v>737</v>
      </c>
      <c r="H1340" s="163" t="s">
        <v>32</v>
      </c>
      <c r="I1340" s="163">
        <v>2</v>
      </c>
      <c r="J1340" s="206"/>
      <c r="K1340" s="413"/>
      <c r="L1340" s="202"/>
      <c r="M1340" s="178">
        <v>7</v>
      </c>
      <c r="N1340" s="163" t="s">
        <v>738</v>
      </c>
      <c r="O1340" s="163"/>
      <c r="P1340" s="163" t="s">
        <v>21</v>
      </c>
      <c r="Q1340" s="155" t="s">
        <v>739</v>
      </c>
      <c r="R1340" s="163" t="s">
        <v>712</v>
      </c>
      <c r="S1340" s="163">
        <v>1</v>
      </c>
      <c r="T1340" s="206">
        <v>33618690</v>
      </c>
    </row>
    <row r="1341" spans="1:20" ht="16.5" customHeight="1">
      <c r="A1341" s="233"/>
      <c r="B1341" s="405"/>
      <c r="C1341" s="412">
        <v>14</v>
      </c>
      <c r="D1341" s="163" t="s">
        <v>740</v>
      </c>
      <c r="E1341" s="163"/>
      <c r="F1341" s="163" t="s">
        <v>21</v>
      </c>
      <c r="G1341" s="155" t="s">
        <v>741</v>
      </c>
      <c r="H1341" s="163" t="s">
        <v>32</v>
      </c>
      <c r="I1341" s="163">
        <v>1</v>
      </c>
      <c r="J1341" s="206"/>
      <c r="K1341" s="413"/>
      <c r="L1341" s="202"/>
      <c r="M1341" s="178">
        <v>8</v>
      </c>
      <c r="N1341" s="163"/>
      <c r="O1341" s="163"/>
      <c r="P1341" s="163" t="s">
        <v>21</v>
      </c>
      <c r="Q1341" s="155" t="s">
        <v>742</v>
      </c>
      <c r="R1341" s="163" t="s">
        <v>712</v>
      </c>
      <c r="S1341" s="163">
        <v>1</v>
      </c>
      <c r="T1341" s="206">
        <v>3223269</v>
      </c>
    </row>
    <row r="1342" spans="1:20" ht="16.5" customHeight="1">
      <c r="A1342" s="233"/>
      <c r="B1342" s="405"/>
      <c r="C1342" s="629" t="s">
        <v>41</v>
      </c>
      <c r="D1342" s="630"/>
      <c r="E1342" s="630"/>
      <c r="F1342" s="630"/>
      <c r="G1342" s="630"/>
      <c r="H1342" s="631"/>
      <c r="I1342" s="161"/>
      <c r="J1342" s="206"/>
      <c r="K1342" s="414"/>
      <c r="L1342" s="202"/>
      <c r="M1342" s="629" t="s">
        <v>41</v>
      </c>
      <c r="N1342" s="630"/>
      <c r="O1342" s="630"/>
      <c r="P1342" s="630"/>
      <c r="Q1342" s="630"/>
      <c r="R1342" s="631"/>
      <c r="S1342" s="161"/>
      <c r="T1342" s="206"/>
    </row>
    <row r="1343" spans="1:20" ht="16.5" customHeight="1">
      <c r="A1343" s="233"/>
      <c r="B1343" s="405"/>
      <c r="C1343" s="159">
        <v>15</v>
      </c>
      <c r="D1343" s="159" t="s">
        <v>743</v>
      </c>
      <c r="E1343" s="159" t="s">
        <v>21</v>
      </c>
      <c r="F1343" s="159"/>
      <c r="G1343" s="159" t="s">
        <v>133</v>
      </c>
      <c r="H1343" s="159"/>
      <c r="I1343" s="159"/>
      <c r="J1343" s="214"/>
      <c r="K1343" s="411"/>
      <c r="L1343" s="202"/>
      <c r="M1343" s="159">
        <v>10</v>
      </c>
      <c r="N1343" s="159" t="s">
        <v>744</v>
      </c>
      <c r="O1343" s="159" t="s">
        <v>21</v>
      </c>
      <c r="P1343" s="159"/>
      <c r="Q1343" s="159" t="s">
        <v>192</v>
      </c>
      <c r="R1343" s="159"/>
      <c r="S1343" s="159"/>
      <c r="T1343" s="214"/>
    </row>
    <row r="1344" spans="1:20" ht="16.5" customHeight="1">
      <c r="A1344" s="233"/>
      <c r="B1344" s="405"/>
      <c r="C1344" s="163">
        <v>16</v>
      </c>
      <c r="D1344" s="163" t="s">
        <v>745</v>
      </c>
      <c r="E1344" s="163"/>
      <c r="F1344" s="163" t="s">
        <v>21</v>
      </c>
      <c r="G1344" s="155" t="s">
        <v>746</v>
      </c>
      <c r="H1344" s="163" t="s">
        <v>32</v>
      </c>
      <c r="I1344" s="163">
        <v>1</v>
      </c>
      <c r="J1344" s="206"/>
      <c r="K1344" s="413"/>
      <c r="L1344" s="202"/>
      <c r="M1344" s="163">
        <v>11</v>
      </c>
      <c r="N1344" s="163"/>
      <c r="O1344" s="163"/>
      <c r="P1344" s="163" t="s">
        <v>21</v>
      </c>
      <c r="Q1344" s="155" t="s">
        <v>747</v>
      </c>
      <c r="R1344" s="163" t="s">
        <v>712</v>
      </c>
      <c r="S1344" s="163">
        <v>1</v>
      </c>
      <c r="T1344" s="206">
        <v>11788820.084999999</v>
      </c>
    </row>
    <row r="1345" spans="1:20" ht="16.5" customHeight="1">
      <c r="A1345" s="233"/>
      <c r="B1345" s="405"/>
      <c r="C1345" s="163">
        <v>17</v>
      </c>
      <c r="D1345" s="163" t="s">
        <v>748</v>
      </c>
      <c r="E1345" s="163"/>
      <c r="F1345" s="163" t="s">
        <v>21</v>
      </c>
      <c r="G1345" s="155" t="s">
        <v>749</v>
      </c>
      <c r="H1345" s="163" t="s">
        <v>32</v>
      </c>
      <c r="I1345" s="163">
        <v>1</v>
      </c>
      <c r="J1345" s="206"/>
      <c r="K1345" s="413"/>
      <c r="L1345" s="202"/>
      <c r="M1345" s="163">
        <v>12</v>
      </c>
      <c r="N1345" s="163"/>
      <c r="O1345" s="163"/>
      <c r="P1345" s="163" t="s">
        <v>21</v>
      </c>
      <c r="Q1345" s="155" t="s">
        <v>750</v>
      </c>
      <c r="R1345" s="163" t="s">
        <v>712</v>
      </c>
      <c r="S1345" s="163">
        <v>2</v>
      </c>
      <c r="T1345" s="206">
        <v>14340088.888888888</v>
      </c>
    </row>
    <row r="1346" spans="1:20" ht="16.5" customHeight="1">
      <c r="A1346" s="233"/>
      <c r="B1346" s="405"/>
      <c r="C1346" s="163">
        <v>18</v>
      </c>
      <c r="D1346" s="163" t="s">
        <v>217</v>
      </c>
      <c r="E1346" s="163"/>
      <c r="F1346" s="163" t="s">
        <v>21</v>
      </c>
      <c r="G1346" s="155" t="s">
        <v>218</v>
      </c>
      <c r="H1346" s="163" t="s">
        <v>32</v>
      </c>
      <c r="I1346" s="163">
        <v>1</v>
      </c>
      <c r="J1346" s="206"/>
      <c r="K1346" s="413"/>
      <c r="L1346" s="202"/>
      <c r="M1346" s="163">
        <v>13</v>
      </c>
      <c r="N1346" s="163"/>
      <c r="O1346" s="163"/>
      <c r="P1346" s="163" t="s">
        <v>21</v>
      </c>
      <c r="Q1346" s="155" t="s">
        <v>751</v>
      </c>
      <c r="R1346" s="163" t="s">
        <v>712</v>
      </c>
      <c r="S1346" s="163">
        <v>1</v>
      </c>
      <c r="T1346" s="206">
        <v>4828229.333333333</v>
      </c>
    </row>
    <row r="1347" spans="1:20" ht="16.5" customHeight="1" thickBot="1">
      <c r="A1347" s="233"/>
      <c r="B1347" s="405"/>
      <c r="C1347" s="629" t="s">
        <v>41</v>
      </c>
      <c r="D1347" s="630"/>
      <c r="E1347" s="630"/>
      <c r="F1347" s="630"/>
      <c r="G1347" s="630"/>
      <c r="H1347" s="631"/>
      <c r="I1347" s="161"/>
      <c r="J1347" s="206"/>
      <c r="K1347" s="414"/>
      <c r="L1347" s="202"/>
      <c r="M1347" s="629" t="s">
        <v>41</v>
      </c>
      <c r="N1347" s="630"/>
      <c r="O1347" s="630"/>
      <c r="P1347" s="630"/>
      <c r="Q1347" s="630"/>
      <c r="R1347" s="631"/>
      <c r="S1347" s="161"/>
      <c r="T1347" s="206"/>
    </row>
    <row r="1348" spans="1:20" ht="16.5" customHeight="1" thickBot="1">
      <c r="A1348" s="233"/>
      <c r="B1348" s="405"/>
      <c r="C1348" s="632" t="s">
        <v>52</v>
      </c>
      <c r="D1348" s="712"/>
      <c r="E1348" s="712"/>
      <c r="F1348" s="712"/>
      <c r="G1348" s="712"/>
      <c r="H1348" s="712"/>
      <c r="I1348" s="712"/>
      <c r="J1348" s="634"/>
      <c r="K1348" s="415"/>
      <c r="L1348" s="202"/>
      <c r="M1348" s="632" t="s">
        <v>52</v>
      </c>
      <c r="N1348" s="633"/>
      <c r="O1348" s="633"/>
      <c r="P1348" s="633"/>
      <c r="Q1348" s="633"/>
      <c r="R1348" s="633"/>
      <c r="S1348" s="633"/>
      <c r="T1348" s="634"/>
    </row>
    <row r="1349" spans="1:20" ht="16.5" customHeight="1">
      <c r="A1349" s="233"/>
      <c r="B1349" s="405"/>
      <c r="C1349" s="416"/>
      <c r="D1349" s="416"/>
      <c r="E1349" s="416"/>
      <c r="F1349" s="416"/>
      <c r="G1349" s="416"/>
      <c r="H1349" s="416"/>
      <c r="I1349" s="416"/>
      <c r="J1349" s="416"/>
      <c r="K1349" s="417"/>
      <c r="L1349" s="202"/>
      <c r="M1349" s="257"/>
      <c r="N1349" s="257"/>
      <c r="O1349" s="257"/>
      <c r="P1349" s="257"/>
      <c r="Q1349" s="257"/>
      <c r="R1349" s="257"/>
      <c r="S1349" s="257"/>
      <c r="T1349" s="257"/>
    </row>
    <row r="1350" spans="1:20" ht="16.5" customHeight="1" thickBot="1">
      <c r="A1350" s="233"/>
      <c r="B1350" s="405"/>
      <c r="C1350" s="416"/>
      <c r="D1350" s="416"/>
      <c r="E1350" s="416"/>
      <c r="F1350" s="416"/>
      <c r="G1350" s="416"/>
      <c r="H1350" s="416"/>
      <c r="I1350" s="416"/>
      <c r="J1350" s="416"/>
      <c r="K1350" s="417"/>
      <c r="L1350" s="202"/>
      <c r="M1350" s="257"/>
      <c r="N1350" s="257"/>
      <c r="O1350" s="257"/>
      <c r="P1350" s="257"/>
      <c r="Q1350" s="257"/>
      <c r="R1350" s="257"/>
      <c r="S1350" s="257"/>
      <c r="T1350" s="257"/>
    </row>
    <row r="1351" spans="1:20" ht="16.5" customHeight="1" thickBot="1">
      <c r="A1351" s="233"/>
      <c r="B1351" s="410">
        <v>23</v>
      </c>
      <c r="C1351" s="647" t="s">
        <v>752</v>
      </c>
      <c r="D1351" s="712"/>
      <c r="E1351" s="712"/>
      <c r="F1351" s="712"/>
      <c r="G1351" s="712"/>
      <c r="H1351" s="712"/>
      <c r="I1351" s="712"/>
      <c r="J1351" s="712"/>
      <c r="K1351" s="713"/>
      <c r="L1351" s="202"/>
      <c r="M1351" s="647" t="s">
        <v>752</v>
      </c>
      <c r="N1351" s="633"/>
      <c r="O1351" s="633"/>
      <c r="P1351" s="633"/>
      <c r="Q1351" s="633"/>
      <c r="R1351" s="633"/>
      <c r="S1351" s="633"/>
      <c r="T1351" s="633"/>
    </row>
    <row r="1352" spans="1:20" ht="16.5" customHeight="1" thickBot="1">
      <c r="A1352" s="233"/>
      <c r="B1352" s="405"/>
      <c r="C1352" s="714" t="s">
        <v>10</v>
      </c>
      <c r="D1352" s="689"/>
      <c r="E1352" s="689"/>
      <c r="F1352" s="689"/>
      <c r="G1352" s="689"/>
      <c r="H1352" s="689"/>
      <c r="I1352" s="689"/>
      <c r="J1352" s="689"/>
      <c r="K1352" s="715"/>
      <c r="L1352" s="202"/>
      <c r="M1352" s="644" t="s">
        <v>10</v>
      </c>
      <c r="N1352" s="645"/>
      <c r="O1352" s="645"/>
      <c r="P1352" s="645"/>
      <c r="Q1352" s="645"/>
      <c r="R1352" s="645"/>
      <c r="S1352" s="645"/>
      <c r="T1352" s="646"/>
    </row>
    <row r="1353" spans="1:20" ht="16.5" customHeight="1">
      <c r="A1353" s="233"/>
      <c r="B1353" s="405"/>
      <c r="C1353" s="641" t="s">
        <v>11</v>
      </c>
      <c r="D1353" s="707" t="s">
        <v>12</v>
      </c>
      <c r="E1353" s="717" t="s">
        <v>13</v>
      </c>
      <c r="F1353" s="718"/>
      <c r="G1353" s="641" t="s">
        <v>14</v>
      </c>
      <c r="H1353" s="707" t="s">
        <v>15</v>
      </c>
      <c r="I1353" s="707" t="s">
        <v>16</v>
      </c>
      <c r="J1353" s="709" t="s">
        <v>17</v>
      </c>
      <c r="K1353" s="710" t="s">
        <v>18</v>
      </c>
      <c r="L1353" s="202"/>
      <c r="M1353" s="641" t="s">
        <v>11</v>
      </c>
      <c r="N1353" s="635" t="s">
        <v>12</v>
      </c>
      <c r="O1353" s="637" t="s">
        <v>13</v>
      </c>
      <c r="P1353" s="638"/>
      <c r="Q1353" s="641" t="s">
        <v>14</v>
      </c>
      <c r="R1353" s="635" t="s">
        <v>15</v>
      </c>
      <c r="S1353" s="635" t="s">
        <v>16</v>
      </c>
      <c r="T1353" s="643" t="s">
        <v>17</v>
      </c>
    </row>
    <row r="1354" spans="1:20" ht="16.5" customHeight="1">
      <c r="A1354" s="233"/>
      <c r="B1354" s="405"/>
      <c r="C1354" s="716"/>
      <c r="D1354" s="708"/>
      <c r="E1354" s="154" t="s">
        <v>19</v>
      </c>
      <c r="F1354" s="154" t="s">
        <v>20</v>
      </c>
      <c r="G1354" s="716"/>
      <c r="H1354" s="708"/>
      <c r="I1354" s="708"/>
      <c r="J1354" s="708"/>
      <c r="K1354" s="711"/>
      <c r="L1354" s="202"/>
      <c r="M1354" s="642"/>
      <c r="N1354" s="636"/>
      <c r="O1354" s="154" t="s">
        <v>19</v>
      </c>
      <c r="P1354" s="154" t="s">
        <v>20</v>
      </c>
      <c r="Q1354" s="642"/>
      <c r="R1354" s="636"/>
      <c r="S1354" s="636"/>
      <c r="T1354" s="636"/>
    </row>
    <row r="1355" spans="1:20" ht="16.5" customHeight="1">
      <c r="A1355" s="233"/>
      <c r="B1355" s="405"/>
      <c r="C1355" s="470">
        <v>1</v>
      </c>
      <c r="D1355" s="357">
        <v>4</v>
      </c>
      <c r="E1355" s="159" t="s">
        <v>21</v>
      </c>
      <c r="F1355" s="159"/>
      <c r="G1355" s="159" t="s">
        <v>753</v>
      </c>
      <c r="H1355" s="159"/>
      <c r="I1355" s="159"/>
      <c r="J1355" s="159"/>
      <c r="K1355" s="411"/>
      <c r="L1355" s="202"/>
      <c r="M1355" s="324">
        <v>1</v>
      </c>
      <c r="N1355" s="357">
        <v>12</v>
      </c>
      <c r="O1355" s="159" t="s">
        <v>21</v>
      </c>
      <c r="P1355" s="159"/>
      <c r="Q1355" s="159" t="s">
        <v>708</v>
      </c>
      <c r="R1355" s="159"/>
      <c r="S1355" s="159"/>
      <c r="T1355" s="159"/>
    </row>
    <row r="1356" spans="1:20" ht="36.75" customHeight="1">
      <c r="A1356" s="233"/>
      <c r="B1356" s="405"/>
      <c r="C1356" s="220">
        <v>2</v>
      </c>
      <c r="D1356" s="325" t="s">
        <v>754</v>
      </c>
      <c r="E1356" s="163"/>
      <c r="F1356" s="163" t="s">
        <v>21</v>
      </c>
      <c r="G1356" s="155" t="s">
        <v>755</v>
      </c>
      <c r="H1356" s="163" t="s">
        <v>32</v>
      </c>
      <c r="I1356" s="164">
        <v>5</v>
      </c>
      <c r="J1356" s="167"/>
      <c r="K1356" s="420"/>
      <c r="L1356" s="202"/>
      <c r="M1356" s="220">
        <v>2</v>
      </c>
      <c r="N1356" s="325" t="s">
        <v>202</v>
      </c>
      <c r="O1356" s="163"/>
      <c r="P1356" s="163" t="s">
        <v>21</v>
      </c>
      <c r="Q1356" s="155" t="s">
        <v>756</v>
      </c>
      <c r="R1356" s="163" t="s">
        <v>32</v>
      </c>
      <c r="S1356" s="164">
        <v>5</v>
      </c>
      <c r="T1356" s="167">
        <v>7947674</v>
      </c>
    </row>
    <row r="1357" spans="1:20" ht="16.5" customHeight="1" thickBot="1">
      <c r="A1357" s="233"/>
      <c r="B1357" s="405"/>
      <c r="C1357" s="629" t="s">
        <v>41</v>
      </c>
      <c r="D1357" s="630"/>
      <c r="E1357" s="630"/>
      <c r="F1357" s="630"/>
      <c r="G1357" s="630"/>
      <c r="H1357" s="631"/>
      <c r="I1357" s="163"/>
      <c r="J1357" s="163"/>
      <c r="K1357" s="414"/>
      <c r="L1357" s="202"/>
      <c r="M1357" s="629" t="s">
        <v>41</v>
      </c>
      <c r="N1357" s="630"/>
      <c r="O1357" s="630"/>
      <c r="P1357" s="630"/>
      <c r="Q1357" s="630"/>
      <c r="R1357" s="631"/>
      <c r="S1357" s="163"/>
      <c r="T1357" s="163"/>
    </row>
    <row r="1358" spans="1:20" ht="16.5" customHeight="1" thickBot="1">
      <c r="A1358" s="233"/>
      <c r="B1358" s="405"/>
      <c r="C1358" s="632" t="s">
        <v>180</v>
      </c>
      <c r="D1358" s="712"/>
      <c r="E1358" s="712"/>
      <c r="F1358" s="712"/>
      <c r="G1358" s="712"/>
      <c r="H1358" s="712"/>
      <c r="I1358" s="712"/>
      <c r="J1358" s="634"/>
      <c r="K1358" s="415"/>
      <c r="L1358" s="202"/>
      <c r="M1358" s="632" t="s">
        <v>180</v>
      </c>
      <c r="N1358" s="633"/>
      <c r="O1358" s="633"/>
      <c r="P1358" s="633"/>
      <c r="Q1358" s="633"/>
      <c r="R1358" s="633"/>
      <c r="S1358" s="633"/>
      <c r="T1358" s="634"/>
    </row>
    <row r="1359" spans="1:20" ht="16.5" customHeight="1" thickBot="1">
      <c r="A1359" s="233"/>
      <c r="B1359" s="405"/>
      <c r="C1359" s="416"/>
      <c r="D1359" s="416"/>
      <c r="E1359" s="416"/>
      <c r="F1359" s="416"/>
      <c r="G1359" s="416"/>
      <c r="H1359" s="416"/>
      <c r="I1359" s="416"/>
      <c r="J1359" s="416"/>
      <c r="K1359" s="417"/>
      <c r="L1359" s="202"/>
      <c r="M1359" s="257"/>
      <c r="N1359" s="257"/>
      <c r="O1359" s="257"/>
      <c r="P1359" s="257"/>
      <c r="Q1359" s="257"/>
      <c r="R1359" s="257"/>
      <c r="S1359" s="257"/>
      <c r="T1359" s="257"/>
    </row>
    <row r="1360" spans="1:20" ht="16.5" customHeight="1" thickBot="1">
      <c r="A1360" s="233"/>
      <c r="B1360" s="410">
        <v>24</v>
      </c>
      <c r="C1360" s="647" t="s">
        <v>757</v>
      </c>
      <c r="D1360" s="712"/>
      <c r="E1360" s="712"/>
      <c r="F1360" s="712"/>
      <c r="G1360" s="712"/>
      <c r="H1360" s="712"/>
      <c r="I1360" s="712"/>
      <c r="J1360" s="712"/>
      <c r="K1360" s="713"/>
      <c r="L1360" s="202"/>
      <c r="M1360" s="257"/>
      <c r="N1360" s="257"/>
      <c r="O1360" s="257"/>
      <c r="P1360" s="257"/>
      <c r="Q1360" s="257"/>
      <c r="R1360" s="257"/>
      <c r="S1360" s="257"/>
      <c r="T1360" s="257"/>
    </row>
    <row r="1361" spans="1:20" ht="16.5" customHeight="1" thickBot="1">
      <c r="A1361" s="233"/>
      <c r="B1361" s="405"/>
      <c r="C1361" s="714" t="s">
        <v>10</v>
      </c>
      <c r="D1361" s="689"/>
      <c r="E1361" s="689"/>
      <c r="F1361" s="689"/>
      <c r="G1361" s="689"/>
      <c r="H1361" s="689"/>
      <c r="I1361" s="689"/>
      <c r="J1361" s="689"/>
      <c r="K1361" s="715"/>
      <c r="L1361" s="202"/>
      <c r="M1361" s="257"/>
      <c r="N1361" s="257"/>
      <c r="O1361" s="257"/>
      <c r="P1361" s="257"/>
      <c r="Q1361" s="257"/>
      <c r="R1361" s="257"/>
      <c r="S1361" s="257"/>
      <c r="T1361" s="257"/>
    </row>
    <row r="1362" spans="1:20" ht="16.5" customHeight="1">
      <c r="A1362" s="233"/>
      <c r="B1362" s="405"/>
      <c r="C1362" s="641" t="s">
        <v>11</v>
      </c>
      <c r="D1362" s="707" t="s">
        <v>12</v>
      </c>
      <c r="E1362" s="717" t="s">
        <v>13</v>
      </c>
      <c r="F1362" s="718"/>
      <c r="G1362" s="641" t="s">
        <v>14</v>
      </c>
      <c r="H1362" s="707" t="s">
        <v>15</v>
      </c>
      <c r="I1362" s="707" t="s">
        <v>16</v>
      </c>
      <c r="J1362" s="709" t="s">
        <v>17</v>
      </c>
      <c r="K1362" s="710" t="s">
        <v>18</v>
      </c>
      <c r="L1362" s="202"/>
      <c r="M1362" s="257"/>
      <c r="N1362" s="257"/>
      <c r="O1362" s="257"/>
      <c r="P1362" s="257"/>
      <c r="Q1362" s="257"/>
      <c r="R1362" s="257"/>
      <c r="S1362" s="257"/>
      <c r="T1362" s="257"/>
    </row>
    <row r="1363" spans="1:20" ht="16.5" customHeight="1">
      <c r="A1363" s="233"/>
      <c r="B1363" s="405"/>
      <c r="C1363" s="716"/>
      <c r="D1363" s="708"/>
      <c r="E1363" s="154" t="s">
        <v>19</v>
      </c>
      <c r="F1363" s="154" t="s">
        <v>20</v>
      </c>
      <c r="G1363" s="716"/>
      <c r="H1363" s="708"/>
      <c r="I1363" s="708"/>
      <c r="J1363" s="708"/>
      <c r="K1363" s="711"/>
      <c r="L1363" s="202"/>
      <c r="M1363" s="257"/>
      <c r="N1363" s="257"/>
      <c r="O1363" s="257"/>
      <c r="P1363" s="257"/>
      <c r="Q1363" s="257"/>
      <c r="R1363" s="257"/>
      <c r="S1363" s="257"/>
      <c r="T1363" s="257"/>
    </row>
    <row r="1364" spans="1:20" ht="16.5" customHeight="1">
      <c r="A1364" s="233"/>
      <c r="B1364" s="405"/>
      <c r="C1364" s="470">
        <v>1</v>
      </c>
      <c r="D1364" s="357">
        <v>1</v>
      </c>
      <c r="E1364" s="159" t="s">
        <v>21</v>
      </c>
      <c r="F1364" s="159"/>
      <c r="G1364" s="159" t="s">
        <v>54</v>
      </c>
      <c r="H1364" s="159"/>
      <c r="I1364" s="159"/>
      <c r="J1364" s="159"/>
      <c r="K1364" s="411"/>
      <c r="L1364" s="202"/>
      <c r="M1364" s="257"/>
      <c r="N1364" s="257"/>
      <c r="O1364" s="257"/>
      <c r="P1364" s="257"/>
      <c r="Q1364" s="257"/>
      <c r="R1364" s="257"/>
      <c r="S1364" s="257"/>
      <c r="T1364" s="257"/>
    </row>
    <row r="1365" spans="1:20" ht="16.5" customHeight="1">
      <c r="A1365" s="233"/>
      <c r="B1365" s="405"/>
      <c r="C1365" s="488">
        <v>2</v>
      </c>
      <c r="D1365" s="359">
        <v>1.1000000000000001</v>
      </c>
      <c r="E1365" s="291"/>
      <c r="F1365" s="291"/>
      <c r="G1365" s="184" t="s">
        <v>57</v>
      </c>
      <c r="H1365" s="291"/>
      <c r="I1365" s="291"/>
      <c r="J1365" s="291"/>
      <c r="K1365" s="452"/>
      <c r="L1365" s="202"/>
      <c r="M1365" s="257"/>
      <c r="N1365" s="257"/>
      <c r="O1365" s="257"/>
      <c r="P1365" s="257"/>
      <c r="Q1365" s="257"/>
      <c r="R1365" s="257"/>
      <c r="S1365" s="257"/>
      <c r="T1365" s="257"/>
    </row>
    <row r="1366" spans="1:20" ht="16.5" customHeight="1">
      <c r="A1366" s="233"/>
      <c r="B1366" s="405"/>
      <c r="C1366" s="220">
        <v>3</v>
      </c>
      <c r="D1366" s="325" t="s">
        <v>58</v>
      </c>
      <c r="E1366" s="163"/>
      <c r="F1366" s="163" t="s">
        <v>21</v>
      </c>
      <c r="G1366" s="155" t="s">
        <v>59</v>
      </c>
      <c r="H1366" s="163" t="s">
        <v>60</v>
      </c>
      <c r="I1366" s="164">
        <v>15</v>
      </c>
      <c r="J1366" s="167"/>
      <c r="K1366" s="420"/>
      <c r="L1366" s="202"/>
      <c r="M1366" s="257"/>
      <c r="N1366" s="257"/>
      <c r="O1366" s="257"/>
      <c r="P1366" s="257"/>
      <c r="Q1366" s="257"/>
      <c r="R1366" s="257"/>
      <c r="S1366" s="257"/>
      <c r="T1366" s="257"/>
    </row>
    <row r="1367" spans="1:20" ht="16.5" customHeight="1">
      <c r="A1367" s="233"/>
      <c r="B1367" s="405"/>
      <c r="C1367" s="220">
        <v>4</v>
      </c>
      <c r="D1367" s="164" t="s">
        <v>62</v>
      </c>
      <c r="E1367" s="163"/>
      <c r="F1367" s="163" t="s">
        <v>21</v>
      </c>
      <c r="G1367" s="155" t="s">
        <v>63</v>
      </c>
      <c r="H1367" s="163" t="s">
        <v>25</v>
      </c>
      <c r="I1367" s="164">
        <v>3.57</v>
      </c>
      <c r="J1367" s="167"/>
      <c r="K1367" s="420"/>
      <c r="L1367" s="202"/>
      <c r="M1367" s="257"/>
      <c r="N1367" s="257"/>
      <c r="O1367" s="257"/>
      <c r="P1367" s="257"/>
      <c r="Q1367" s="257"/>
      <c r="R1367" s="257"/>
      <c r="S1367" s="257"/>
      <c r="T1367" s="257"/>
    </row>
    <row r="1368" spans="1:20" ht="16.5" customHeight="1">
      <c r="A1368" s="233"/>
      <c r="B1368" s="405"/>
      <c r="C1368" s="629" t="s">
        <v>41</v>
      </c>
      <c r="D1368" s="630"/>
      <c r="E1368" s="630"/>
      <c r="F1368" s="630"/>
      <c r="G1368" s="630"/>
      <c r="H1368" s="631"/>
      <c r="I1368" s="163"/>
      <c r="J1368" s="163"/>
      <c r="K1368" s="414"/>
      <c r="L1368" s="202"/>
      <c r="M1368" s="257"/>
      <c r="N1368" s="257"/>
      <c r="O1368" s="257"/>
      <c r="P1368" s="257"/>
      <c r="Q1368" s="257"/>
      <c r="R1368" s="257"/>
      <c r="S1368" s="257"/>
      <c r="T1368" s="257"/>
    </row>
    <row r="1369" spans="1:20" ht="16.5" customHeight="1">
      <c r="A1369" s="233"/>
      <c r="B1369" s="405"/>
      <c r="C1369" s="489">
        <v>5</v>
      </c>
      <c r="D1369" s="357" t="s">
        <v>336</v>
      </c>
      <c r="E1369" s="159" t="s">
        <v>21</v>
      </c>
      <c r="F1369" s="361"/>
      <c r="G1369" s="159" t="s">
        <v>337</v>
      </c>
      <c r="H1369" s="361"/>
      <c r="I1369" s="215"/>
      <c r="J1369" s="216"/>
      <c r="K1369" s="490"/>
      <c r="L1369" s="202"/>
      <c r="M1369" s="257"/>
      <c r="N1369" s="257"/>
      <c r="O1369" s="257"/>
      <c r="P1369" s="257"/>
      <c r="Q1369" s="257"/>
      <c r="R1369" s="257"/>
      <c r="S1369" s="257"/>
      <c r="T1369" s="257"/>
    </row>
    <row r="1370" spans="1:20" ht="16.5" customHeight="1">
      <c r="A1370" s="233"/>
      <c r="B1370" s="405"/>
      <c r="C1370" s="220">
        <v>6</v>
      </c>
      <c r="D1370" s="163" t="s">
        <v>338</v>
      </c>
      <c r="E1370" s="163"/>
      <c r="F1370" s="163" t="s">
        <v>21</v>
      </c>
      <c r="G1370" s="155" t="s">
        <v>339</v>
      </c>
      <c r="H1370" s="163" t="s">
        <v>73</v>
      </c>
      <c r="I1370" s="164">
        <v>130.48000000000002</v>
      </c>
      <c r="J1370" s="167"/>
      <c r="K1370" s="420"/>
      <c r="L1370" s="202"/>
      <c r="M1370" s="257"/>
      <c r="N1370" s="257"/>
      <c r="O1370" s="257"/>
      <c r="P1370" s="257"/>
      <c r="Q1370" s="257"/>
      <c r="R1370" s="257"/>
      <c r="S1370" s="257"/>
      <c r="T1370" s="257"/>
    </row>
    <row r="1371" spans="1:20" ht="16.5" customHeight="1">
      <c r="A1371" s="233"/>
      <c r="B1371" s="405"/>
      <c r="C1371" s="629" t="s">
        <v>41</v>
      </c>
      <c r="D1371" s="630"/>
      <c r="E1371" s="630"/>
      <c r="F1371" s="630"/>
      <c r="G1371" s="630"/>
      <c r="H1371" s="631"/>
      <c r="I1371" s="163"/>
      <c r="J1371" s="163"/>
      <c r="K1371" s="414"/>
      <c r="L1371" s="202"/>
      <c r="M1371" s="257"/>
      <c r="N1371" s="257"/>
      <c r="O1371" s="257"/>
      <c r="P1371" s="257"/>
      <c r="Q1371" s="257"/>
      <c r="R1371" s="257"/>
      <c r="S1371" s="257"/>
      <c r="T1371" s="257"/>
    </row>
    <row r="1372" spans="1:20" ht="16.5" customHeight="1">
      <c r="A1372" s="233"/>
      <c r="B1372" s="405"/>
      <c r="C1372" s="470">
        <v>7</v>
      </c>
      <c r="D1372" s="249">
        <v>2.2000000000000002</v>
      </c>
      <c r="E1372" s="159" t="s">
        <v>21</v>
      </c>
      <c r="F1372" s="159"/>
      <c r="G1372" s="159" t="s">
        <v>183</v>
      </c>
      <c r="H1372" s="159"/>
      <c r="I1372" s="188"/>
      <c r="J1372" s="189"/>
      <c r="K1372" s="447"/>
      <c r="L1372" s="202"/>
      <c r="M1372" s="257"/>
      <c r="N1372" s="257"/>
      <c r="O1372" s="257"/>
      <c r="P1372" s="257"/>
      <c r="Q1372" s="257"/>
      <c r="R1372" s="257"/>
      <c r="S1372" s="257"/>
      <c r="T1372" s="257"/>
    </row>
    <row r="1373" spans="1:20" ht="16.5" customHeight="1">
      <c r="A1373" s="233"/>
      <c r="B1373" s="405"/>
      <c r="C1373" s="220">
        <v>8</v>
      </c>
      <c r="D1373" s="163" t="s">
        <v>83</v>
      </c>
      <c r="E1373" s="163"/>
      <c r="F1373" s="163" t="s">
        <v>21</v>
      </c>
      <c r="G1373" s="155" t="s">
        <v>84</v>
      </c>
      <c r="H1373" s="163" t="s">
        <v>85</v>
      </c>
      <c r="I1373" s="164">
        <v>89.3</v>
      </c>
      <c r="J1373" s="167"/>
      <c r="K1373" s="420"/>
      <c r="L1373" s="202"/>
      <c r="M1373" s="257"/>
      <c r="N1373" s="257"/>
      <c r="O1373" s="257"/>
      <c r="P1373" s="257"/>
      <c r="Q1373" s="257"/>
      <c r="R1373" s="257"/>
      <c r="S1373" s="257"/>
      <c r="T1373" s="257"/>
    </row>
    <row r="1374" spans="1:20" ht="16.5" customHeight="1">
      <c r="A1374" s="233"/>
      <c r="B1374" s="405"/>
      <c r="C1374" s="629" t="s">
        <v>41</v>
      </c>
      <c r="D1374" s="630"/>
      <c r="E1374" s="630"/>
      <c r="F1374" s="630"/>
      <c r="G1374" s="630"/>
      <c r="H1374" s="631"/>
      <c r="I1374" s="163"/>
      <c r="J1374" s="163"/>
      <c r="K1374" s="414"/>
      <c r="L1374" s="202"/>
      <c r="M1374" s="257"/>
      <c r="N1374" s="257"/>
      <c r="O1374" s="257"/>
      <c r="P1374" s="257"/>
      <c r="Q1374" s="257"/>
      <c r="R1374" s="257"/>
      <c r="S1374" s="257"/>
      <c r="T1374" s="257"/>
    </row>
    <row r="1375" spans="1:20" ht="16.5" customHeight="1">
      <c r="A1375" s="233"/>
      <c r="B1375" s="405"/>
      <c r="C1375" s="470">
        <v>9</v>
      </c>
      <c r="D1375" s="249">
        <v>2.2999999999999998</v>
      </c>
      <c r="E1375" s="159" t="s">
        <v>21</v>
      </c>
      <c r="F1375" s="159"/>
      <c r="G1375" s="159" t="s">
        <v>89</v>
      </c>
      <c r="H1375" s="159"/>
      <c r="I1375" s="188"/>
      <c r="J1375" s="189"/>
      <c r="K1375" s="447"/>
      <c r="L1375" s="202"/>
      <c r="M1375" s="257"/>
      <c r="N1375" s="257"/>
      <c r="O1375" s="257"/>
      <c r="P1375" s="257"/>
      <c r="Q1375" s="257"/>
      <c r="R1375" s="257"/>
      <c r="S1375" s="257"/>
      <c r="T1375" s="257"/>
    </row>
    <row r="1376" spans="1:20" ht="16.5" customHeight="1">
      <c r="A1376" s="233"/>
      <c r="B1376" s="405"/>
      <c r="C1376" s="220">
        <v>10</v>
      </c>
      <c r="D1376" s="325" t="s">
        <v>90</v>
      </c>
      <c r="E1376" s="163"/>
      <c r="F1376" s="163" t="s">
        <v>21</v>
      </c>
      <c r="G1376" s="155" t="s">
        <v>91</v>
      </c>
      <c r="H1376" s="163" t="s">
        <v>73</v>
      </c>
      <c r="I1376" s="164">
        <v>41.18</v>
      </c>
      <c r="J1376" s="167"/>
      <c r="K1376" s="420"/>
      <c r="L1376" s="202"/>
      <c r="M1376" s="257"/>
      <c r="N1376" s="257"/>
      <c r="O1376" s="257"/>
      <c r="P1376" s="257"/>
      <c r="Q1376" s="257"/>
      <c r="R1376" s="257"/>
      <c r="S1376" s="257"/>
      <c r="T1376" s="257"/>
    </row>
    <row r="1377" spans="1:20" ht="16.5" customHeight="1">
      <c r="A1377" s="233"/>
      <c r="B1377" s="405"/>
      <c r="C1377" s="163">
        <v>11</v>
      </c>
      <c r="D1377" s="325" t="s">
        <v>93</v>
      </c>
      <c r="E1377" s="163"/>
      <c r="F1377" s="163" t="s">
        <v>21</v>
      </c>
      <c r="G1377" s="155" t="s">
        <v>94</v>
      </c>
      <c r="H1377" s="163" t="s">
        <v>95</v>
      </c>
      <c r="I1377" s="164">
        <v>988.31999999999994</v>
      </c>
      <c r="J1377" s="167"/>
      <c r="K1377" s="420"/>
      <c r="L1377" s="202"/>
      <c r="M1377" s="257"/>
      <c r="N1377" s="257"/>
      <c r="O1377" s="257"/>
      <c r="P1377" s="257"/>
      <c r="Q1377" s="257"/>
      <c r="R1377" s="257"/>
      <c r="S1377" s="257"/>
      <c r="T1377" s="257"/>
    </row>
    <row r="1378" spans="1:20" ht="16.5" customHeight="1">
      <c r="A1378" s="233"/>
      <c r="B1378" s="405"/>
      <c r="C1378" s="163">
        <v>12</v>
      </c>
      <c r="D1378" s="325" t="s">
        <v>98</v>
      </c>
      <c r="E1378" s="163"/>
      <c r="F1378" s="163" t="s">
        <v>21</v>
      </c>
      <c r="G1378" s="155" t="s">
        <v>99</v>
      </c>
      <c r="H1378" s="163" t="s">
        <v>73</v>
      </c>
      <c r="I1378" s="164">
        <v>41.18</v>
      </c>
      <c r="J1378" s="167"/>
      <c r="K1378" s="420"/>
      <c r="L1378" s="202"/>
      <c r="M1378" s="257"/>
      <c r="N1378" s="257"/>
      <c r="O1378" s="257"/>
      <c r="P1378" s="257"/>
      <c r="Q1378" s="257"/>
      <c r="R1378" s="257"/>
      <c r="S1378" s="257"/>
      <c r="T1378" s="257"/>
    </row>
    <row r="1379" spans="1:20" ht="16.5" customHeight="1">
      <c r="A1379" s="233"/>
      <c r="B1379" s="405"/>
      <c r="C1379" s="629" t="s">
        <v>41</v>
      </c>
      <c r="D1379" s="630"/>
      <c r="E1379" s="630"/>
      <c r="F1379" s="630"/>
      <c r="G1379" s="630"/>
      <c r="H1379" s="631"/>
      <c r="I1379" s="163"/>
      <c r="J1379" s="163"/>
      <c r="K1379" s="414"/>
      <c r="L1379" s="202"/>
      <c r="M1379" s="257"/>
      <c r="N1379" s="257"/>
      <c r="O1379" s="257"/>
      <c r="P1379" s="257"/>
      <c r="Q1379" s="257"/>
      <c r="R1379" s="257"/>
      <c r="S1379" s="257"/>
      <c r="T1379" s="257"/>
    </row>
    <row r="1380" spans="1:20" ht="16.5" customHeight="1">
      <c r="A1380" s="233"/>
      <c r="B1380" s="405"/>
      <c r="C1380" s="470">
        <v>13</v>
      </c>
      <c r="D1380" s="249" t="s">
        <v>105</v>
      </c>
      <c r="E1380" s="159" t="s">
        <v>21</v>
      </c>
      <c r="F1380" s="159"/>
      <c r="G1380" s="159" t="s">
        <v>106</v>
      </c>
      <c r="H1380" s="159"/>
      <c r="I1380" s="188"/>
      <c r="J1380" s="189"/>
      <c r="K1380" s="447"/>
      <c r="L1380" s="202"/>
      <c r="M1380" s="257"/>
      <c r="N1380" s="257"/>
      <c r="O1380" s="257"/>
      <c r="P1380" s="257"/>
      <c r="Q1380" s="257"/>
      <c r="R1380" s="257"/>
      <c r="S1380" s="257"/>
      <c r="T1380" s="257"/>
    </row>
    <row r="1381" spans="1:20" ht="16.5" customHeight="1">
      <c r="A1381" s="233"/>
      <c r="B1381" s="405"/>
      <c r="C1381" s="220">
        <v>14</v>
      </c>
      <c r="D1381" s="163" t="s">
        <v>108</v>
      </c>
      <c r="E1381" s="163"/>
      <c r="F1381" s="163" t="s">
        <v>21</v>
      </c>
      <c r="G1381" s="155" t="s">
        <v>109</v>
      </c>
      <c r="H1381" s="163" t="s">
        <v>73</v>
      </c>
      <c r="I1381" s="164">
        <v>7.53</v>
      </c>
      <c r="J1381" s="167"/>
      <c r="K1381" s="420"/>
      <c r="L1381" s="202"/>
      <c r="M1381" s="257"/>
      <c r="N1381" s="257"/>
      <c r="O1381" s="257"/>
      <c r="P1381" s="257"/>
      <c r="Q1381" s="257"/>
      <c r="R1381" s="257"/>
      <c r="S1381" s="257"/>
      <c r="T1381" s="257"/>
    </row>
    <row r="1382" spans="1:20" ht="16.5" customHeight="1">
      <c r="A1382" s="233"/>
      <c r="B1382" s="405"/>
      <c r="C1382" s="629" t="s">
        <v>41</v>
      </c>
      <c r="D1382" s="630"/>
      <c r="E1382" s="630"/>
      <c r="F1382" s="630"/>
      <c r="G1382" s="630"/>
      <c r="H1382" s="631"/>
      <c r="I1382" s="163"/>
      <c r="J1382" s="163"/>
      <c r="K1382" s="414"/>
      <c r="L1382" s="202"/>
      <c r="M1382" s="257"/>
      <c r="N1382" s="257"/>
      <c r="O1382" s="257"/>
      <c r="P1382" s="257"/>
      <c r="Q1382" s="257"/>
      <c r="R1382" s="257"/>
      <c r="S1382" s="257"/>
      <c r="T1382" s="257"/>
    </row>
    <row r="1383" spans="1:20" ht="16.5" customHeight="1">
      <c r="A1383" s="233"/>
      <c r="B1383" s="405"/>
      <c r="C1383" s="470">
        <v>15</v>
      </c>
      <c r="D1383" s="249">
        <v>3.3</v>
      </c>
      <c r="E1383" s="159" t="s">
        <v>21</v>
      </c>
      <c r="F1383" s="159"/>
      <c r="G1383" s="159" t="s">
        <v>111</v>
      </c>
      <c r="H1383" s="159"/>
      <c r="I1383" s="188"/>
      <c r="J1383" s="189"/>
      <c r="K1383" s="447"/>
      <c r="L1383" s="202"/>
      <c r="M1383" s="257"/>
      <c r="N1383" s="257"/>
      <c r="O1383" s="257"/>
      <c r="P1383" s="257"/>
      <c r="Q1383" s="257"/>
      <c r="R1383" s="257"/>
      <c r="S1383" s="257"/>
      <c r="T1383" s="257"/>
    </row>
    <row r="1384" spans="1:20" ht="16.5" customHeight="1">
      <c r="A1384" s="233"/>
      <c r="B1384" s="405"/>
      <c r="C1384" s="220">
        <v>16</v>
      </c>
      <c r="D1384" s="325" t="s">
        <v>112</v>
      </c>
      <c r="E1384" s="163"/>
      <c r="F1384" s="163" t="s">
        <v>21</v>
      </c>
      <c r="G1384" s="155" t="s">
        <v>113</v>
      </c>
      <c r="H1384" s="163" t="s">
        <v>114</v>
      </c>
      <c r="I1384" s="164">
        <v>903.6</v>
      </c>
      <c r="J1384" s="167"/>
      <c r="K1384" s="420"/>
      <c r="L1384" s="202"/>
      <c r="M1384" s="257"/>
      <c r="N1384" s="257"/>
      <c r="O1384" s="257"/>
      <c r="P1384" s="257"/>
      <c r="Q1384" s="257"/>
      <c r="R1384" s="257"/>
      <c r="S1384" s="257"/>
      <c r="T1384" s="257"/>
    </row>
    <row r="1385" spans="1:20" ht="16.5" customHeight="1">
      <c r="A1385" s="233"/>
      <c r="B1385" s="405"/>
      <c r="C1385" s="629" t="s">
        <v>41</v>
      </c>
      <c r="D1385" s="630"/>
      <c r="E1385" s="630"/>
      <c r="F1385" s="630"/>
      <c r="G1385" s="630"/>
      <c r="H1385" s="631"/>
      <c r="I1385" s="163"/>
      <c r="J1385" s="163"/>
      <c r="K1385" s="414"/>
      <c r="L1385" s="202"/>
      <c r="M1385" s="257"/>
      <c r="N1385" s="257"/>
      <c r="O1385" s="257"/>
      <c r="P1385" s="257"/>
      <c r="Q1385" s="257"/>
      <c r="R1385" s="257"/>
      <c r="S1385" s="257"/>
      <c r="T1385" s="257"/>
    </row>
    <row r="1386" spans="1:20" ht="16.5" customHeight="1">
      <c r="A1386" s="233"/>
      <c r="B1386" s="405"/>
      <c r="C1386" s="470">
        <v>17</v>
      </c>
      <c r="D1386" s="249">
        <v>4.3</v>
      </c>
      <c r="E1386" s="159" t="s">
        <v>21</v>
      </c>
      <c r="F1386" s="159"/>
      <c r="G1386" s="159" t="s">
        <v>234</v>
      </c>
      <c r="H1386" s="159"/>
      <c r="I1386" s="188"/>
      <c r="J1386" s="189"/>
      <c r="K1386" s="447"/>
      <c r="L1386" s="202"/>
      <c r="M1386" s="257"/>
      <c r="N1386" s="257"/>
      <c r="O1386" s="257"/>
      <c r="P1386" s="257"/>
      <c r="Q1386" s="257"/>
      <c r="R1386" s="257"/>
      <c r="S1386" s="257"/>
      <c r="T1386" s="257"/>
    </row>
    <row r="1387" spans="1:20" ht="16.5" customHeight="1">
      <c r="A1387" s="233"/>
      <c r="B1387" s="405"/>
      <c r="C1387" s="220">
        <v>18</v>
      </c>
      <c r="D1387" s="325" t="s">
        <v>758</v>
      </c>
      <c r="E1387" s="163"/>
      <c r="F1387" s="163" t="s">
        <v>21</v>
      </c>
      <c r="G1387" s="155" t="s">
        <v>759</v>
      </c>
      <c r="H1387" s="163" t="s">
        <v>32</v>
      </c>
      <c r="I1387" s="164">
        <v>1</v>
      </c>
      <c r="J1387" s="167"/>
      <c r="K1387" s="420"/>
      <c r="L1387" s="202"/>
      <c r="M1387" s="257"/>
      <c r="N1387" s="257"/>
      <c r="O1387" s="257"/>
      <c r="P1387" s="257"/>
      <c r="Q1387" s="257"/>
      <c r="R1387" s="257"/>
      <c r="S1387" s="257"/>
      <c r="T1387" s="257"/>
    </row>
    <row r="1388" spans="1:20" ht="16.5" customHeight="1">
      <c r="A1388" s="233"/>
      <c r="B1388" s="405"/>
      <c r="C1388" s="220">
        <v>19</v>
      </c>
      <c r="D1388" s="325" t="s">
        <v>690</v>
      </c>
      <c r="E1388" s="163"/>
      <c r="F1388" s="163" t="s">
        <v>21</v>
      </c>
      <c r="G1388" s="155" t="s">
        <v>691</v>
      </c>
      <c r="H1388" s="163" t="s">
        <v>32</v>
      </c>
      <c r="I1388" s="164">
        <v>2</v>
      </c>
      <c r="J1388" s="167"/>
      <c r="K1388" s="420"/>
      <c r="L1388" s="202"/>
      <c r="M1388" s="257"/>
      <c r="N1388" s="257"/>
      <c r="O1388" s="257"/>
      <c r="P1388" s="257"/>
      <c r="Q1388" s="257"/>
      <c r="R1388" s="257"/>
      <c r="S1388" s="257"/>
      <c r="T1388" s="257"/>
    </row>
    <row r="1389" spans="1:20" ht="16.5" customHeight="1">
      <c r="A1389" s="233"/>
      <c r="B1389" s="405"/>
      <c r="C1389" s="629" t="s">
        <v>41</v>
      </c>
      <c r="D1389" s="630"/>
      <c r="E1389" s="630"/>
      <c r="F1389" s="630"/>
      <c r="G1389" s="630"/>
      <c r="H1389" s="631"/>
      <c r="I1389" s="163"/>
      <c r="J1389" s="163"/>
      <c r="K1389" s="414"/>
      <c r="L1389" s="202"/>
      <c r="M1389" s="257"/>
      <c r="N1389" s="257"/>
      <c r="O1389" s="257"/>
      <c r="P1389" s="257"/>
      <c r="Q1389" s="257"/>
      <c r="R1389" s="257"/>
      <c r="S1389" s="257"/>
      <c r="T1389" s="257"/>
    </row>
    <row r="1390" spans="1:20" ht="16.5" customHeight="1">
      <c r="A1390" s="233"/>
      <c r="B1390" s="405"/>
      <c r="C1390" s="470">
        <v>20</v>
      </c>
      <c r="D1390" s="249">
        <v>4.4000000000000004</v>
      </c>
      <c r="E1390" s="159" t="s">
        <v>21</v>
      </c>
      <c r="F1390" s="159"/>
      <c r="G1390" s="159" t="s">
        <v>121</v>
      </c>
      <c r="H1390" s="159"/>
      <c r="I1390" s="188"/>
      <c r="J1390" s="189"/>
      <c r="K1390" s="447"/>
      <c r="L1390" s="202"/>
      <c r="M1390" s="257"/>
      <c r="N1390" s="257"/>
      <c r="O1390" s="257"/>
      <c r="P1390" s="257"/>
      <c r="Q1390" s="257"/>
      <c r="R1390" s="257"/>
      <c r="S1390" s="257"/>
      <c r="T1390" s="257"/>
    </row>
    <row r="1391" spans="1:20" ht="16.5" customHeight="1">
      <c r="A1391" s="233"/>
      <c r="B1391" s="405"/>
      <c r="C1391" s="220">
        <v>21</v>
      </c>
      <c r="D1391" s="325" t="s">
        <v>122</v>
      </c>
      <c r="E1391" s="163"/>
      <c r="F1391" s="163" t="s">
        <v>21</v>
      </c>
      <c r="G1391" s="155" t="s">
        <v>123</v>
      </c>
      <c r="H1391" s="163" t="s">
        <v>60</v>
      </c>
      <c r="I1391" s="164">
        <v>3.5</v>
      </c>
      <c r="J1391" s="167"/>
      <c r="K1391" s="420"/>
      <c r="L1391" s="202"/>
      <c r="M1391" s="257"/>
      <c r="N1391" s="257"/>
      <c r="O1391" s="257"/>
      <c r="P1391" s="257"/>
      <c r="Q1391" s="257"/>
      <c r="R1391" s="257"/>
      <c r="S1391" s="257"/>
      <c r="T1391" s="257"/>
    </row>
    <row r="1392" spans="1:20" ht="16.5" customHeight="1">
      <c r="A1392" s="233"/>
      <c r="B1392" s="405"/>
      <c r="C1392" s="163">
        <v>22</v>
      </c>
      <c r="D1392" s="325" t="s">
        <v>124</v>
      </c>
      <c r="E1392" s="163"/>
      <c r="F1392" s="163" t="s">
        <v>21</v>
      </c>
      <c r="G1392" s="155" t="s">
        <v>125</v>
      </c>
      <c r="H1392" s="163" t="s">
        <v>32</v>
      </c>
      <c r="I1392" s="164">
        <v>1</v>
      </c>
      <c r="J1392" s="167"/>
      <c r="K1392" s="420"/>
      <c r="L1392" s="202"/>
      <c r="M1392" s="257"/>
      <c r="N1392" s="257"/>
      <c r="O1392" s="257"/>
      <c r="P1392" s="257"/>
      <c r="Q1392" s="257"/>
      <c r="R1392" s="257"/>
      <c r="S1392" s="257"/>
      <c r="T1392" s="257"/>
    </row>
    <row r="1393" spans="1:20" ht="16.5" customHeight="1">
      <c r="A1393" s="233"/>
      <c r="B1393" s="405"/>
      <c r="C1393" s="629" t="s">
        <v>41</v>
      </c>
      <c r="D1393" s="630"/>
      <c r="E1393" s="630"/>
      <c r="F1393" s="630"/>
      <c r="G1393" s="630"/>
      <c r="H1393" s="631"/>
      <c r="I1393" s="163"/>
      <c r="J1393" s="163"/>
      <c r="K1393" s="414"/>
      <c r="L1393" s="202"/>
      <c r="M1393" s="257"/>
      <c r="N1393" s="257"/>
      <c r="O1393" s="257"/>
      <c r="P1393" s="257"/>
      <c r="Q1393" s="257"/>
      <c r="R1393" s="257"/>
      <c r="S1393" s="257"/>
      <c r="T1393" s="257"/>
    </row>
    <row r="1394" spans="1:20" ht="16.5" customHeight="1">
      <c r="A1394" s="233"/>
      <c r="B1394" s="405"/>
      <c r="C1394" s="470">
        <v>23</v>
      </c>
      <c r="D1394" s="249" t="s">
        <v>126</v>
      </c>
      <c r="E1394" s="159" t="s">
        <v>21</v>
      </c>
      <c r="F1394" s="159"/>
      <c r="G1394" s="159" t="s">
        <v>127</v>
      </c>
      <c r="H1394" s="159"/>
      <c r="I1394" s="188"/>
      <c r="J1394" s="189"/>
      <c r="K1394" s="447"/>
      <c r="L1394" s="202"/>
      <c r="M1394" s="257"/>
      <c r="N1394" s="257"/>
      <c r="O1394" s="257"/>
      <c r="P1394" s="257"/>
      <c r="Q1394" s="257"/>
      <c r="R1394" s="257"/>
      <c r="S1394" s="257"/>
      <c r="T1394" s="257"/>
    </row>
    <row r="1395" spans="1:20" ht="16.5" customHeight="1">
      <c r="A1395" s="233"/>
      <c r="B1395" s="405"/>
      <c r="C1395" s="220">
        <v>24</v>
      </c>
      <c r="D1395" s="325" t="s">
        <v>760</v>
      </c>
      <c r="E1395" s="163"/>
      <c r="F1395" s="163" t="s">
        <v>21</v>
      </c>
      <c r="G1395" s="155" t="s">
        <v>761</v>
      </c>
      <c r="H1395" s="163" t="s">
        <v>32</v>
      </c>
      <c r="I1395" s="164">
        <v>1</v>
      </c>
      <c r="J1395" s="167"/>
      <c r="K1395" s="420"/>
      <c r="L1395" s="202"/>
      <c r="M1395" s="257"/>
      <c r="N1395" s="257"/>
      <c r="O1395" s="257"/>
      <c r="P1395" s="257"/>
      <c r="Q1395" s="257"/>
      <c r="R1395" s="257"/>
      <c r="S1395" s="257"/>
      <c r="T1395" s="257"/>
    </row>
    <row r="1396" spans="1:20" ht="16.5" customHeight="1">
      <c r="A1396" s="233"/>
      <c r="B1396" s="405"/>
      <c r="C1396" s="629" t="s">
        <v>41</v>
      </c>
      <c r="D1396" s="630"/>
      <c r="E1396" s="630"/>
      <c r="F1396" s="630"/>
      <c r="G1396" s="630"/>
      <c r="H1396" s="631"/>
      <c r="I1396" s="163"/>
      <c r="J1396" s="163"/>
      <c r="K1396" s="414"/>
      <c r="L1396" s="202"/>
      <c r="M1396" s="257"/>
      <c r="N1396" s="257"/>
      <c r="O1396" s="257"/>
      <c r="P1396" s="257"/>
      <c r="Q1396" s="257"/>
      <c r="R1396" s="257"/>
      <c r="S1396" s="257"/>
      <c r="T1396" s="257"/>
    </row>
    <row r="1397" spans="1:20" ht="16.5" customHeight="1">
      <c r="A1397" s="233"/>
      <c r="B1397" s="405"/>
      <c r="C1397" s="470">
        <v>25</v>
      </c>
      <c r="D1397" s="249">
        <v>8</v>
      </c>
      <c r="E1397" s="159" t="s">
        <v>21</v>
      </c>
      <c r="F1397" s="159"/>
      <c r="G1397" s="159" t="s">
        <v>535</v>
      </c>
      <c r="H1397" s="159"/>
      <c r="I1397" s="188"/>
      <c r="J1397" s="189"/>
      <c r="K1397" s="447"/>
      <c r="L1397" s="202"/>
      <c r="M1397" s="257"/>
      <c r="N1397" s="257"/>
      <c r="O1397" s="257"/>
      <c r="P1397" s="257"/>
      <c r="Q1397" s="257"/>
      <c r="R1397" s="257"/>
      <c r="S1397" s="257"/>
      <c r="T1397" s="257"/>
    </row>
    <row r="1398" spans="1:20" ht="16.5" customHeight="1">
      <c r="A1398" s="233"/>
      <c r="B1398" s="405"/>
      <c r="C1398" s="220">
        <v>26</v>
      </c>
      <c r="D1398" s="163" t="s">
        <v>142</v>
      </c>
      <c r="E1398" s="163"/>
      <c r="F1398" s="163" t="s">
        <v>21</v>
      </c>
      <c r="G1398" s="155" t="s">
        <v>143</v>
      </c>
      <c r="H1398" s="163" t="s">
        <v>32</v>
      </c>
      <c r="I1398" s="164">
        <v>5</v>
      </c>
      <c r="J1398" s="167"/>
      <c r="K1398" s="420"/>
      <c r="L1398" s="202"/>
      <c r="M1398" s="257"/>
      <c r="N1398" s="257"/>
      <c r="O1398" s="257"/>
      <c r="P1398" s="257"/>
      <c r="Q1398" s="257"/>
      <c r="R1398" s="257"/>
      <c r="S1398" s="257"/>
      <c r="T1398" s="257"/>
    </row>
    <row r="1399" spans="1:20" ht="16.5" customHeight="1">
      <c r="A1399" s="233"/>
      <c r="B1399" s="405"/>
      <c r="C1399" s="220">
        <v>27</v>
      </c>
      <c r="D1399" s="163">
        <v>8.6</v>
      </c>
      <c r="E1399" s="163"/>
      <c r="F1399" s="163" t="s">
        <v>21</v>
      </c>
      <c r="G1399" s="155" t="s">
        <v>147</v>
      </c>
      <c r="H1399" s="163" t="s">
        <v>32</v>
      </c>
      <c r="I1399" s="164">
        <v>1</v>
      </c>
      <c r="J1399" s="167"/>
      <c r="K1399" s="420"/>
      <c r="L1399" s="202"/>
      <c r="M1399" s="257"/>
      <c r="N1399" s="257"/>
      <c r="O1399" s="257"/>
      <c r="P1399" s="257"/>
      <c r="Q1399" s="257"/>
      <c r="R1399" s="257"/>
      <c r="S1399" s="257"/>
      <c r="T1399" s="257"/>
    </row>
    <row r="1400" spans="1:20" ht="16.5" customHeight="1">
      <c r="A1400" s="233"/>
      <c r="B1400" s="405"/>
      <c r="C1400" s="220">
        <v>28</v>
      </c>
      <c r="D1400" s="163">
        <v>8.5</v>
      </c>
      <c r="E1400" s="163"/>
      <c r="F1400" s="163" t="s">
        <v>21</v>
      </c>
      <c r="G1400" s="155" t="s">
        <v>149</v>
      </c>
      <c r="H1400" s="163" t="s">
        <v>32</v>
      </c>
      <c r="I1400" s="164">
        <v>2</v>
      </c>
      <c r="J1400" s="167"/>
      <c r="K1400" s="420"/>
      <c r="L1400" s="202"/>
      <c r="M1400" s="257"/>
      <c r="N1400" s="257"/>
      <c r="O1400" s="257"/>
      <c r="P1400" s="257"/>
      <c r="Q1400" s="257"/>
      <c r="R1400" s="257"/>
      <c r="S1400" s="257"/>
      <c r="T1400" s="257"/>
    </row>
    <row r="1401" spans="1:20" ht="16.5" customHeight="1" thickBot="1">
      <c r="A1401" s="233"/>
      <c r="B1401" s="405"/>
      <c r="C1401" s="629" t="s">
        <v>41</v>
      </c>
      <c r="D1401" s="630"/>
      <c r="E1401" s="630"/>
      <c r="F1401" s="630"/>
      <c r="G1401" s="630"/>
      <c r="H1401" s="631"/>
      <c r="I1401" s="163"/>
      <c r="J1401" s="163"/>
      <c r="K1401" s="414"/>
      <c r="L1401" s="202"/>
      <c r="M1401" s="257"/>
      <c r="N1401" s="257"/>
      <c r="O1401" s="257"/>
      <c r="P1401" s="257"/>
      <c r="Q1401" s="257"/>
      <c r="R1401" s="257"/>
      <c r="S1401" s="257"/>
      <c r="T1401" s="257"/>
    </row>
    <row r="1402" spans="1:20" ht="16.5" customHeight="1" thickBot="1">
      <c r="A1402" s="233"/>
      <c r="B1402" s="405"/>
      <c r="C1402" s="632" t="s">
        <v>42</v>
      </c>
      <c r="D1402" s="712"/>
      <c r="E1402" s="712"/>
      <c r="F1402" s="712"/>
      <c r="G1402" s="712"/>
      <c r="H1402" s="712"/>
      <c r="I1402" s="712"/>
      <c r="J1402" s="634"/>
      <c r="K1402" s="415"/>
      <c r="L1402" s="202"/>
      <c r="M1402" s="257"/>
      <c r="N1402" s="257"/>
      <c r="O1402" s="257"/>
      <c r="P1402" s="257"/>
      <c r="Q1402" s="257"/>
      <c r="R1402" s="257"/>
      <c r="S1402" s="257"/>
      <c r="T1402" s="257"/>
    </row>
    <row r="1403" spans="1:20" ht="16.5" customHeight="1">
      <c r="A1403" s="233"/>
      <c r="B1403" s="405"/>
      <c r="C1403" s="416"/>
      <c r="D1403" s="416"/>
      <c r="E1403" s="416"/>
      <c r="F1403" s="416"/>
      <c r="G1403" s="416"/>
      <c r="H1403" s="416"/>
      <c r="I1403" s="416"/>
      <c r="J1403" s="416"/>
      <c r="K1403" s="417"/>
      <c r="L1403" s="202"/>
      <c r="M1403" s="257"/>
      <c r="N1403" s="257"/>
      <c r="O1403" s="257"/>
      <c r="P1403" s="257"/>
      <c r="Q1403" s="257"/>
      <c r="R1403" s="257"/>
      <c r="S1403" s="257"/>
      <c r="T1403" s="257"/>
    </row>
    <row r="1404" spans="1:20" ht="16.5" customHeight="1" thickBot="1">
      <c r="A1404" s="233"/>
      <c r="B1404" s="405"/>
      <c r="C1404" s="714" t="s">
        <v>203</v>
      </c>
      <c r="D1404" s="689"/>
      <c r="E1404" s="689"/>
      <c r="F1404" s="689"/>
      <c r="G1404" s="689"/>
      <c r="H1404" s="689"/>
      <c r="I1404" s="689"/>
      <c r="J1404" s="689"/>
      <c r="K1404" s="715"/>
      <c r="L1404" s="202"/>
      <c r="M1404" s="257"/>
      <c r="N1404" s="257"/>
      <c r="O1404" s="257"/>
      <c r="P1404" s="257"/>
      <c r="Q1404" s="257"/>
      <c r="R1404" s="257"/>
      <c r="S1404" s="257"/>
      <c r="T1404" s="257"/>
    </row>
    <row r="1405" spans="1:20" ht="16.5" customHeight="1">
      <c r="A1405" s="233"/>
      <c r="B1405" s="405"/>
      <c r="C1405" s="641" t="s">
        <v>11</v>
      </c>
      <c r="D1405" s="707" t="s">
        <v>12</v>
      </c>
      <c r="E1405" s="717" t="s">
        <v>13</v>
      </c>
      <c r="F1405" s="718"/>
      <c r="G1405" s="641" t="s">
        <v>14</v>
      </c>
      <c r="H1405" s="707" t="s">
        <v>15</v>
      </c>
      <c r="I1405" s="707" t="s">
        <v>16</v>
      </c>
      <c r="J1405" s="709" t="s">
        <v>17</v>
      </c>
      <c r="K1405" s="710" t="s">
        <v>18</v>
      </c>
      <c r="L1405" s="202"/>
      <c r="M1405" s="257"/>
      <c r="N1405" s="257"/>
      <c r="O1405" s="257"/>
      <c r="P1405" s="257"/>
      <c r="Q1405" s="257"/>
      <c r="R1405" s="257"/>
      <c r="S1405" s="257"/>
      <c r="T1405" s="257"/>
    </row>
    <row r="1406" spans="1:20" ht="16.5" customHeight="1">
      <c r="A1406" s="233"/>
      <c r="B1406" s="405"/>
      <c r="C1406" s="716"/>
      <c r="D1406" s="708"/>
      <c r="E1406" s="154" t="s">
        <v>19</v>
      </c>
      <c r="F1406" s="154" t="s">
        <v>20</v>
      </c>
      <c r="G1406" s="716"/>
      <c r="H1406" s="708"/>
      <c r="I1406" s="708"/>
      <c r="J1406" s="708"/>
      <c r="K1406" s="711"/>
      <c r="L1406" s="202"/>
      <c r="M1406" s="257"/>
      <c r="N1406" s="257"/>
      <c r="O1406" s="257"/>
      <c r="P1406" s="257"/>
      <c r="Q1406" s="257"/>
      <c r="R1406" s="257"/>
      <c r="S1406" s="257"/>
      <c r="T1406" s="257"/>
    </row>
    <row r="1407" spans="1:20" ht="16.5" customHeight="1">
      <c r="A1407" s="233"/>
      <c r="B1407" s="405"/>
      <c r="C1407" s="470">
        <v>1</v>
      </c>
      <c r="D1407" s="159">
        <v>3</v>
      </c>
      <c r="E1407" s="159" t="s">
        <v>21</v>
      </c>
      <c r="F1407" s="159"/>
      <c r="G1407" s="159" t="s">
        <v>150</v>
      </c>
      <c r="H1407" s="159"/>
      <c r="I1407" s="159"/>
      <c r="J1407" s="159"/>
      <c r="K1407" s="411"/>
      <c r="L1407" s="202"/>
      <c r="M1407" s="257"/>
      <c r="N1407" s="257"/>
      <c r="O1407" s="257"/>
      <c r="P1407" s="257"/>
      <c r="Q1407" s="257"/>
      <c r="R1407" s="257"/>
      <c r="S1407" s="257"/>
      <c r="T1407" s="257"/>
    </row>
    <row r="1408" spans="1:20" ht="16.5" customHeight="1">
      <c r="A1408" s="233"/>
      <c r="B1408" s="405"/>
      <c r="C1408" s="492">
        <v>2</v>
      </c>
      <c r="D1408" s="291" t="s">
        <v>151</v>
      </c>
      <c r="E1408" s="291"/>
      <c r="F1408" s="291"/>
      <c r="G1408" s="184" t="s">
        <v>152</v>
      </c>
      <c r="H1408" s="291"/>
      <c r="I1408" s="291"/>
      <c r="J1408" s="323"/>
      <c r="K1408" s="452"/>
      <c r="L1408" s="202"/>
      <c r="M1408" s="257"/>
      <c r="N1408" s="257"/>
      <c r="O1408" s="257"/>
      <c r="P1408" s="257"/>
      <c r="Q1408" s="257"/>
      <c r="R1408" s="257"/>
      <c r="S1408" s="257"/>
      <c r="T1408" s="257"/>
    </row>
    <row r="1409" spans="1:20" ht="16.5" customHeight="1">
      <c r="A1409" s="233"/>
      <c r="B1409" s="405"/>
      <c r="C1409" s="220">
        <v>3</v>
      </c>
      <c r="D1409" s="325" t="s">
        <v>154</v>
      </c>
      <c r="E1409" s="163"/>
      <c r="F1409" s="163" t="s">
        <v>21</v>
      </c>
      <c r="G1409" s="155" t="s">
        <v>155</v>
      </c>
      <c r="H1409" s="163" t="s">
        <v>32</v>
      </c>
      <c r="I1409" s="163">
        <v>15</v>
      </c>
      <c r="J1409" s="206"/>
      <c r="K1409" s="413"/>
      <c r="L1409" s="202"/>
      <c r="M1409" s="257"/>
      <c r="N1409" s="257"/>
      <c r="O1409" s="257"/>
      <c r="P1409" s="257"/>
      <c r="Q1409" s="257"/>
      <c r="R1409" s="257"/>
      <c r="S1409" s="257"/>
      <c r="T1409" s="257"/>
    </row>
    <row r="1410" spans="1:20" ht="16.5" customHeight="1">
      <c r="A1410" s="233"/>
      <c r="B1410" s="405"/>
      <c r="C1410" s="489">
        <v>4</v>
      </c>
      <c r="D1410" s="159" t="s">
        <v>161</v>
      </c>
      <c r="E1410" s="159" t="s">
        <v>21</v>
      </c>
      <c r="F1410" s="361"/>
      <c r="G1410" s="197" t="s">
        <v>206</v>
      </c>
      <c r="H1410" s="159"/>
      <c r="I1410" s="159"/>
      <c r="J1410" s="214"/>
      <c r="K1410" s="411"/>
      <c r="L1410" s="202"/>
      <c r="M1410" s="257"/>
      <c r="N1410" s="257"/>
      <c r="O1410" s="257"/>
      <c r="P1410" s="257"/>
      <c r="Q1410" s="257"/>
      <c r="R1410" s="257"/>
      <c r="S1410" s="257"/>
      <c r="T1410" s="257"/>
    </row>
    <row r="1411" spans="1:20" ht="16.5" customHeight="1">
      <c r="A1411" s="233"/>
      <c r="B1411" s="405"/>
      <c r="C1411" s="220">
        <v>5</v>
      </c>
      <c r="D1411" s="163" t="s">
        <v>163</v>
      </c>
      <c r="E1411" s="163"/>
      <c r="F1411" s="163" t="s">
        <v>21</v>
      </c>
      <c r="G1411" s="155" t="s">
        <v>715</v>
      </c>
      <c r="H1411" s="163" t="s">
        <v>32</v>
      </c>
      <c r="I1411" s="163">
        <v>1</v>
      </c>
      <c r="J1411" s="206"/>
      <c r="K1411" s="413"/>
      <c r="L1411" s="202"/>
      <c r="M1411" s="257"/>
      <c r="N1411" s="257"/>
      <c r="O1411" s="257"/>
      <c r="P1411" s="257"/>
      <c r="Q1411" s="257"/>
      <c r="R1411" s="257"/>
      <c r="S1411" s="257"/>
      <c r="T1411" s="257"/>
    </row>
    <row r="1412" spans="1:20" ht="16.5" customHeight="1">
      <c r="A1412" s="233"/>
      <c r="B1412" s="405"/>
      <c r="C1412" s="489">
        <v>6</v>
      </c>
      <c r="D1412" s="159" t="s">
        <v>157</v>
      </c>
      <c r="E1412" s="159" t="s">
        <v>21</v>
      </c>
      <c r="F1412" s="361"/>
      <c r="G1412" s="197" t="s">
        <v>158</v>
      </c>
      <c r="H1412" s="159"/>
      <c r="I1412" s="159"/>
      <c r="J1412" s="214"/>
      <c r="K1412" s="411"/>
      <c r="L1412" s="202"/>
      <c r="M1412" s="257"/>
      <c r="N1412" s="257"/>
      <c r="O1412" s="257"/>
      <c r="P1412" s="257"/>
      <c r="Q1412" s="257"/>
      <c r="R1412" s="257"/>
      <c r="S1412" s="257"/>
      <c r="T1412" s="257"/>
    </row>
    <row r="1413" spans="1:20" ht="16.5" customHeight="1">
      <c r="A1413" s="233"/>
      <c r="B1413" s="405"/>
      <c r="C1413" s="220">
        <v>7</v>
      </c>
      <c r="D1413" s="163" t="s">
        <v>159</v>
      </c>
      <c r="E1413" s="163"/>
      <c r="F1413" s="163" t="s">
        <v>21</v>
      </c>
      <c r="G1413" s="155" t="s">
        <v>160</v>
      </c>
      <c r="H1413" s="163" t="s">
        <v>32</v>
      </c>
      <c r="I1413" s="163">
        <v>3.5</v>
      </c>
      <c r="J1413" s="206"/>
      <c r="K1413" s="413"/>
      <c r="L1413" s="202"/>
      <c r="M1413" s="257"/>
      <c r="N1413" s="257"/>
      <c r="O1413" s="257"/>
      <c r="P1413" s="257"/>
      <c r="Q1413" s="257"/>
      <c r="R1413" s="257"/>
      <c r="S1413" s="257"/>
      <c r="T1413" s="257"/>
    </row>
    <row r="1414" spans="1:20" ht="16.5" customHeight="1">
      <c r="A1414" s="233"/>
      <c r="B1414" s="405"/>
      <c r="C1414" s="489">
        <v>8</v>
      </c>
      <c r="D1414" s="159" t="s">
        <v>732</v>
      </c>
      <c r="E1414" s="159" t="s">
        <v>21</v>
      </c>
      <c r="F1414" s="361"/>
      <c r="G1414" s="197" t="s">
        <v>733</v>
      </c>
      <c r="H1414" s="159"/>
      <c r="I1414" s="159"/>
      <c r="J1414" s="214"/>
      <c r="K1414" s="411"/>
      <c r="L1414" s="202"/>
      <c r="M1414" s="257"/>
      <c r="N1414" s="257"/>
      <c r="O1414" s="257"/>
      <c r="P1414" s="257"/>
      <c r="Q1414" s="257"/>
      <c r="R1414" s="257"/>
      <c r="S1414" s="257"/>
      <c r="T1414" s="257"/>
    </row>
    <row r="1415" spans="1:20" ht="16.5" customHeight="1">
      <c r="A1415" s="233"/>
      <c r="B1415" s="405"/>
      <c r="C1415" s="220">
        <v>9</v>
      </c>
      <c r="D1415" s="325" t="s">
        <v>762</v>
      </c>
      <c r="E1415" s="163"/>
      <c r="F1415" s="163" t="s">
        <v>21</v>
      </c>
      <c r="G1415" s="155" t="s">
        <v>763</v>
      </c>
      <c r="H1415" s="163" t="s">
        <v>32</v>
      </c>
      <c r="I1415" s="163">
        <v>2</v>
      </c>
      <c r="J1415" s="206"/>
      <c r="K1415" s="413"/>
      <c r="L1415" s="202"/>
      <c r="M1415" s="257"/>
      <c r="N1415" s="257"/>
      <c r="O1415" s="257"/>
      <c r="P1415" s="257"/>
      <c r="Q1415" s="257"/>
      <c r="R1415" s="257"/>
      <c r="S1415" s="257"/>
      <c r="T1415" s="257"/>
    </row>
    <row r="1416" spans="1:20" ht="16.5" customHeight="1">
      <c r="A1416" s="233"/>
      <c r="B1416" s="405"/>
      <c r="C1416" s="220">
        <v>10</v>
      </c>
      <c r="D1416" s="325" t="s">
        <v>764</v>
      </c>
      <c r="E1416" s="163"/>
      <c r="F1416" s="163" t="s">
        <v>21</v>
      </c>
      <c r="G1416" s="155" t="s">
        <v>765</v>
      </c>
      <c r="H1416" s="163" t="s">
        <v>32</v>
      </c>
      <c r="I1416" s="163">
        <v>1</v>
      </c>
      <c r="J1416" s="206"/>
      <c r="K1416" s="413"/>
      <c r="L1416" s="202"/>
      <c r="M1416" s="257"/>
      <c r="N1416" s="257"/>
      <c r="O1416" s="257"/>
      <c r="P1416" s="257"/>
      <c r="Q1416" s="257"/>
      <c r="R1416" s="257"/>
      <c r="S1416" s="257"/>
      <c r="T1416" s="257"/>
    </row>
    <row r="1417" spans="1:20" ht="16.5" customHeight="1">
      <c r="A1417" s="233"/>
      <c r="B1417" s="405"/>
      <c r="C1417" s="489">
        <v>11</v>
      </c>
      <c r="D1417" s="249" t="s">
        <v>743</v>
      </c>
      <c r="E1417" s="159" t="s">
        <v>21</v>
      </c>
      <c r="F1417" s="361"/>
      <c r="G1417" s="197" t="s">
        <v>133</v>
      </c>
      <c r="H1417" s="159"/>
      <c r="I1417" s="159"/>
      <c r="J1417" s="214"/>
      <c r="K1417" s="411"/>
      <c r="L1417" s="202"/>
      <c r="M1417" s="257"/>
      <c r="N1417" s="257"/>
      <c r="O1417" s="257"/>
      <c r="P1417" s="257"/>
      <c r="Q1417" s="257"/>
      <c r="R1417" s="257"/>
      <c r="S1417" s="257"/>
      <c r="T1417" s="257"/>
    </row>
    <row r="1418" spans="1:20" ht="16.5" customHeight="1">
      <c r="A1418" s="233"/>
      <c r="B1418" s="405"/>
      <c r="C1418" s="220">
        <v>12</v>
      </c>
      <c r="D1418" s="163" t="s">
        <v>170</v>
      </c>
      <c r="E1418" s="163"/>
      <c r="F1418" s="163" t="s">
        <v>21</v>
      </c>
      <c r="G1418" s="155" t="s">
        <v>171</v>
      </c>
      <c r="H1418" s="163" t="s">
        <v>32</v>
      </c>
      <c r="I1418" s="163">
        <v>1</v>
      </c>
      <c r="J1418" s="206"/>
      <c r="K1418" s="413"/>
      <c r="L1418" s="202"/>
      <c r="M1418" s="257"/>
      <c r="N1418" s="257"/>
      <c r="O1418" s="257"/>
      <c r="P1418" s="257"/>
      <c r="Q1418" s="257"/>
      <c r="R1418" s="257"/>
      <c r="S1418" s="257"/>
      <c r="T1418" s="257"/>
    </row>
    <row r="1419" spans="1:20" ht="16.5" customHeight="1" thickBot="1">
      <c r="A1419" s="233"/>
      <c r="B1419" s="405"/>
      <c r="C1419" s="629" t="s">
        <v>41</v>
      </c>
      <c r="D1419" s="630"/>
      <c r="E1419" s="630"/>
      <c r="F1419" s="630"/>
      <c r="G1419" s="630"/>
      <c r="H1419" s="631"/>
      <c r="I1419" s="161"/>
      <c r="J1419" s="206"/>
      <c r="K1419" s="414"/>
      <c r="L1419" s="202"/>
      <c r="M1419" s="257"/>
      <c r="N1419" s="257"/>
      <c r="O1419" s="257"/>
      <c r="P1419" s="257"/>
      <c r="Q1419" s="257"/>
      <c r="R1419" s="257"/>
      <c r="S1419" s="257"/>
      <c r="T1419" s="257"/>
    </row>
    <row r="1420" spans="1:20" ht="16.5" customHeight="1" thickBot="1">
      <c r="A1420" s="233"/>
      <c r="B1420" s="405"/>
      <c r="C1420" s="632" t="s">
        <v>52</v>
      </c>
      <c r="D1420" s="712"/>
      <c r="E1420" s="712"/>
      <c r="F1420" s="712"/>
      <c r="G1420" s="712"/>
      <c r="H1420" s="712"/>
      <c r="I1420" s="712"/>
      <c r="J1420" s="634"/>
      <c r="K1420" s="415"/>
      <c r="L1420" s="202"/>
      <c r="M1420" s="257"/>
      <c r="N1420" s="257"/>
      <c r="O1420" s="257"/>
      <c r="P1420" s="257"/>
      <c r="Q1420" s="257"/>
      <c r="R1420" s="257"/>
      <c r="S1420" s="257"/>
      <c r="T1420" s="257"/>
    </row>
    <row r="1421" spans="1:20" ht="16.5" customHeight="1">
      <c r="A1421" s="233"/>
      <c r="B1421" s="405"/>
      <c r="C1421" s="416"/>
      <c r="D1421" s="416"/>
      <c r="E1421" s="416"/>
      <c r="F1421" s="416"/>
      <c r="G1421" s="416"/>
      <c r="H1421" s="416"/>
      <c r="I1421" s="416"/>
      <c r="J1421" s="416"/>
      <c r="K1421" s="417"/>
      <c r="L1421" s="202"/>
      <c r="M1421" s="257"/>
      <c r="N1421" s="257"/>
      <c r="O1421" s="257"/>
      <c r="P1421" s="257"/>
      <c r="Q1421" s="257"/>
      <c r="R1421" s="257"/>
      <c r="S1421" s="257"/>
      <c r="T1421" s="257"/>
    </row>
    <row r="1422" spans="1:20" ht="16.5" customHeight="1" thickBot="1">
      <c r="A1422" s="233"/>
      <c r="B1422" s="405"/>
      <c r="C1422" s="416"/>
      <c r="D1422" s="416"/>
      <c r="E1422" s="416"/>
      <c r="F1422" s="416"/>
      <c r="G1422" s="416"/>
      <c r="H1422" s="416"/>
      <c r="I1422" s="416"/>
      <c r="J1422" s="416"/>
      <c r="K1422" s="417"/>
      <c r="L1422" s="202"/>
      <c r="M1422" s="257"/>
      <c r="N1422" s="257"/>
      <c r="O1422" s="257"/>
      <c r="P1422" s="257"/>
      <c r="Q1422" s="257"/>
      <c r="R1422" s="257"/>
      <c r="S1422" s="257"/>
      <c r="T1422" s="257"/>
    </row>
    <row r="1423" spans="1:20" ht="16.5" customHeight="1" thickBot="1">
      <c r="A1423" s="233"/>
      <c r="B1423" s="410">
        <v>25</v>
      </c>
      <c r="C1423" s="647" t="s">
        <v>766</v>
      </c>
      <c r="D1423" s="712"/>
      <c r="E1423" s="712"/>
      <c r="F1423" s="712"/>
      <c r="G1423" s="712"/>
      <c r="H1423" s="712"/>
      <c r="I1423" s="712"/>
      <c r="J1423" s="712"/>
      <c r="K1423" s="713"/>
      <c r="L1423" s="202"/>
      <c r="M1423" s="647" t="s">
        <v>766</v>
      </c>
      <c r="N1423" s="633"/>
      <c r="O1423" s="633"/>
      <c r="P1423" s="633"/>
      <c r="Q1423" s="633"/>
      <c r="R1423" s="633"/>
      <c r="S1423" s="633"/>
      <c r="T1423" s="633"/>
    </row>
    <row r="1424" spans="1:20" ht="16.5" customHeight="1" thickBot="1">
      <c r="A1424" s="233"/>
      <c r="B1424" s="405"/>
      <c r="C1424" s="714" t="s">
        <v>10</v>
      </c>
      <c r="D1424" s="689"/>
      <c r="E1424" s="689"/>
      <c r="F1424" s="689"/>
      <c r="G1424" s="689"/>
      <c r="H1424" s="689"/>
      <c r="I1424" s="689"/>
      <c r="J1424" s="689"/>
      <c r="K1424" s="715"/>
      <c r="L1424" s="202"/>
      <c r="M1424" s="644" t="s">
        <v>10</v>
      </c>
      <c r="N1424" s="645"/>
      <c r="O1424" s="645"/>
      <c r="P1424" s="645"/>
      <c r="Q1424" s="645"/>
      <c r="R1424" s="645"/>
      <c r="S1424" s="645"/>
      <c r="T1424" s="646"/>
    </row>
    <row r="1425" spans="1:20" ht="16.5" customHeight="1">
      <c r="A1425" s="233"/>
      <c r="B1425" s="405"/>
      <c r="C1425" s="641" t="s">
        <v>11</v>
      </c>
      <c r="D1425" s="707" t="s">
        <v>12</v>
      </c>
      <c r="E1425" s="717" t="s">
        <v>13</v>
      </c>
      <c r="F1425" s="718"/>
      <c r="G1425" s="641" t="s">
        <v>14</v>
      </c>
      <c r="H1425" s="707" t="s">
        <v>15</v>
      </c>
      <c r="I1425" s="707" t="s">
        <v>16</v>
      </c>
      <c r="J1425" s="709" t="s">
        <v>17</v>
      </c>
      <c r="K1425" s="710" t="s">
        <v>18</v>
      </c>
      <c r="L1425" s="202"/>
      <c r="M1425" s="641" t="s">
        <v>11</v>
      </c>
      <c r="N1425" s="635" t="s">
        <v>12</v>
      </c>
      <c r="O1425" s="637" t="s">
        <v>13</v>
      </c>
      <c r="P1425" s="638"/>
      <c r="Q1425" s="641" t="s">
        <v>14</v>
      </c>
      <c r="R1425" s="635" t="s">
        <v>15</v>
      </c>
      <c r="S1425" s="635" t="s">
        <v>16</v>
      </c>
      <c r="T1425" s="643" t="s">
        <v>17</v>
      </c>
    </row>
    <row r="1426" spans="1:20" ht="16.5" customHeight="1">
      <c r="A1426" s="233"/>
      <c r="B1426" s="405"/>
      <c r="C1426" s="716"/>
      <c r="D1426" s="708"/>
      <c r="E1426" s="154" t="s">
        <v>19</v>
      </c>
      <c r="F1426" s="154" t="s">
        <v>20</v>
      </c>
      <c r="G1426" s="716"/>
      <c r="H1426" s="708"/>
      <c r="I1426" s="708"/>
      <c r="J1426" s="708"/>
      <c r="K1426" s="711"/>
      <c r="L1426" s="202"/>
      <c r="M1426" s="642"/>
      <c r="N1426" s="636"/>
      <c r="O1426" s="154" t="s">
        <v>19</v>
      </c>
      <c r="P1426" s="154" t="s">
        <v>20</v>
      </c>
      <c r="Q1426" s="642"/>
      <c r="R1426" s="636"/>
      <c r="S1426" s="636"/>
      <c r="T1426" s="636"/>
    </row>
    <row r="1427" spans="1:20" ht="16.5" customHeight="1">
      <c r="A1427" s="233"/>
      <c r="B1427" s="405"/>
      <c r="C1427" s="470">
        <v>1</v>
      </c>
      <c r="D1427" s="357">
        <v>1</v>
      </c>
      <c r="E1427" s="159" t="s">
        <v>21</v>
      </c>
      <c r="F1427" s="159"/>
      <c r="G1427" s="159" t="s">
        <v>54</v>
      </c>
      <c r="H1427" s="159"/>
      <c r="I1427" s="159"/>
      <c r="J1427" s="159"/>
      <c r="K1427" s="411"/>
      <c r="L1427" s="202"/>
      <c r="M1427" s="324">
        <v>1</v>
      </c>
      <c r="N1427" s="357">
        <v>1</v>
      </c>
      <c r="O1427" s="159" t="s">
        <v>21</v>
      </c>
      <c r="P1427" s="159"/>
      <c r="Q1427" s="159" t="s">
        <v>56</v>
      </c>
      <c r="R1427" s="159"/>
      <c r="S1427" s="159"/>
      <c r="T1427" s="159"/>
    </row>
    <row r="1428" spans="1:20" ht="16.5" customHeight="1">
      <c r="A1428" s="233"/>
      <c r="B1428" s="405"/>
      <c r="C1428" s="488">
        <v>2</v>
      </c>
      <c r="D1428" s="322">
        <v>1.1000000000000001</v>
      </c>
      <c r="E1428" s="291"/>
      <c r="F1428" s="291"/>
      <c r="G1428" s="291" t="s">
        <v>57</v>
      </c>
      <c r="H1428" s="291"/>
      <c r="I1428" s="291"/>
      <c r="J1428" s="291"/>
      <c r="K1428" s="452"/>
      <c r="L1428" s="202"/>
      <c r="M1428" s="324"/>
      <c r="N1428" s="357"/>
      <c r="O1428" s="159"/>
      <c r="P1428" s="159"/>
      <c r="Q1428" s="159"/>
      <c r="R1428" s="159"/>
      <c r="S1428" s="159"/>
      <c r="T1428" s="159"/>
    </row>
    <row r="1429" spans="1:20" ht="54" customHeight="1">
      <c r="A1429" s="233"/>
      <c r="B1429" s="405"/>
      <c r="C1429" s="220">
        <v>3</v>
      </c>
      <c r="D1429" s="325" t="s">
        <v>58</v>
      </c>
      <c r="E1429" s="163"/>
      <c r="F1429" s="163" t="s">
        <v>21</v>
      </c>
      <c r="G1429" s="155" t="s">
        <v>59</v>
      </c>
      <c r="H1429" s="163" t="s">
        <v>60</v>
      </c>
      <c r="I1429" s="164">
        <v>26.26</v>
      </c>
      <c r="J1429" s="167"/>
      <c r="K1429" s="420"/>
      <c r="L1429" s="202"/>
      <c r="M1429" s="220">
        <v>2</v>
      </c>
      <c r="N1429" s="325" t="s">
        <v>58</v>
      </c>
      <c r="O1429" s="163"/>
      <c r="P1429" s="163" t="s">
        <v>21</v>
      </c>
      <c r="Q1429" s="155" t="s">
        <v>59</v>
      </c>
      <c r="R1429" s="163" t="s">
        <v>60</v>
      </c>
      <c r="S1429" s="164">
        <v>26.26</v>
      </c>
      <c r="T1429" s="167">
        <v>2030</v>
      </c>
    </row>
    <row r="1430" spans="1:20" ht="35.25" customHeight="1">
      <c r="A1430" s="233"/>
      <c r="B1430" s="405"/>
      <c r="C1430" s="220">
        <v>4</v>
      </c>
      <c r="D1430" s="164" t="s">
        <v>62</v>
      </c>
      <c r="E1430" s="163"/>
      <c r="F1430" s="163" t="s">
        <v>21</v>
      </c>
      <c r="G1430" s="155" t="s">
        <v>63</v>
      </c>
      <c r="H1430" s="163" t="s">
        <v>25</v>
      </c>
      <c r="I1430" s="164">
        <v>29.39</v>
      </c>
      <c r="J1430" s="167"/>
      <c r="K1430" s="420"/>
      <c r="L1430" s="202"/>
      <c r="M1430" s="220">
        <v>3</v>
      </c>
      <c r="N1430" s="164" t="s">
        <v>62</v>
      </c>
      <c r="O1430" s="163"/>
      <c r="P1430" s="163" t="s">
        <v>21</v>
      </c>
      <c r="Q1430" s="155" t="s">
        <v>63</v>
      </c>
      <c r="R1430" s="163" t="s">
        <v>25</v>
      </c>
      <c r="S1430" s="164">
        <v>29.39</v>
      </c>
      <c r="T1430" s="167">
        <v>2824</v>
      </c>
    </row>
    <row r="1431" spans="1:20" ht="16.5" customHeight="1">
      <c r="A1431" s="233"/>
      <c r="B1431" s="405"/>
      <c r="C1431" s="629" t="s">
        <v>41</v>
      </c>
      <c r="D1431" s="630"/>
      <c r="E1431" s="630"/>
      <c r="F1431" s="630"/>
      <c r="G1431" s="630"/>
      <c r="H1431" s="631"/>
      <c r="I1431" s="163"/>
      <c r="J1431" s="163"/>
      <c r="K1431" s="414"/>
      <c r="L1431" s="202"/>
      <c r="M1431" s="629" t="s">
        <v>41</v>
      </c>
      <c r="N1431" s="630"/>
      <c r="O1431" s="630"/>
      <c r="P1431" s="630"/>
      <c r="Q1431" s="630"/>
      <c r="R1431" s="631"/>
      <c r="S1431" s="163"/>
      <c r="T1431" s="163"/>
    </row>
    <row r="1432" spans="1:20" ht="32.25" customHeight="1">
      <c r="A1432" s="233"/>
      <c r="B1432" s="405"/>
      <c r="C1432" s="489">
        <v>5</v>
      </c>
      <c r="D1432" s="357" t="s">
        <v>336</v>
      </c>
      <c r="E1432" s="159" t="s">
        <v>21</v>
      </c>
      <c r="F1432" s="361"/>
      <c r="G1432" s="159" t="s">
        <v>337</v>
      </c>
      <c r="H1432" s="361"/>
      <c r="I1432" s="215"/>
      <c r="J1432" s="216"/>
      <c r="K1432" s="490"/>
      <c r="L1432" s="202"/>
      <c r="M1432" s="360">
        <v>4</v>
      </c>
      <c r="N1432" s="357">
        <v>4</v>
      </c>
      <c r="O1432" s="159" t="s">
        <v>21</v>
      </c>
      <c r="P1432" s="361"/>
      <c r="Q1432" s="159" t="s">
        <v>227</v>
      </c>
      <c r="R1432" s="361"/>
      <c r="S1432" s="215"/>
      <c r="T1432" s="216"/>
    </row>
    <row r="1433" spans="1:20" ht="36.75" customHeight="1">
      <c r="A1433" s="233"/>
      <c r="B1433" s="405"/>
      <c r="C1433" s="220">
        <v>6</v>
      </c>
      <c r="D1433" s="163" t="s">
        <v>338</v>
      </c>
      <c r="E1433" s="163"/>
      <c r="F1433" s="163" t="s">
        <v>21</v>
      </c>
      <c r="G1433" s="155" t="s">
        <v>339</v>
      </c>
      <c r="H1433" s="163" t="s">
        <v>73</v>
      </c>
      <c r="I1433" s="164">
        <v>71.91</v>
      </c>
      <c r="J1433" s="167"/>
      <c r="K1433" s="420"/>
      <c r="L1433" s="202"/>
      <c r="M1433" s="220">
        <v>5</v>
      </c>
      <c r="N1433" s="163">
        <v>4.0999999999999996</v>
      </c>
      <c r="O1433" s="163"/>
      <c r="P1433" s="163" t="s">
        <v>21</v>
      </c>
      <c r="Q1433" s="155" t="s">
        <v>767</v>
      </c>
      <c r="R1433" s="163" t="s">
        <v>73</v>
      </c>
      <c r="S1433" s="164">
        <v>71.91</v>
      </c>
      <c r="T1433" s="167">
        <v>13594</v>
      </c>
    </row>
    <row r="1434" spans="1:20" ht="16.5" customHeight="1">
      <c r="A1434" s="233"/>
      <c r="B1434" s="405"/>
      <c r="C1434" s="629" t="s">
        <v>41</v>
      </c>
      <c r="D1434" s="630"/>
      <c r="E1434" s="630"/>
      <c r="F1434" s="630"/>
      <c r="G1434" s="630"/>
      <c r="H1434" s="631"/>
      <c r="I1434" s="163"/>
      <c r="J1434" s="163"/>
      <c r="K1434" s="414"/>
      <c r="L1434" s="202"/>
      <c r="M1434" s="629" t="s">
        <v>41</v>
      </c>
      <c r="N1434" s="630"/>
      <c r="O1434" s="630"/>
      <c r="P1434" s="630"/>
      <c r="Q1434" s="630"/>
      <c r="R1434" s="631"/>
      <c r="S1434" s="163"/>
      <c r="T1434" s="163"/>
    </row>
    <row r="1435" spans="1:20" ht="16.5" customHeight="1">
      <c r="A1435" s="233"/>
      <c r="B1435" s="405"/>
      <c r="C1435" s="470">
        <v>7</v>
      </c>
      <c r="D1435" s="249">
        <v>2.2000000000000002</v>
      </c>
      <c r="E1435" s="159" t="s">
        <v>21</v>
      </c>
      <c r="F1435" s="159"/>
      <c r="G1435" s="159" t="s">
        <v>183</v>
      </c>
      <c r="H1435" s="159"/>
      <c r="I1435" s="188"/>
      <c r="J1435" s="189"/>
      <c r="K1435" s="447"/>
      <c r="L1435" s="202"/>
      <c r="M1435" s="324">
        <v>6</v>
      </c>
      <c r="N1435" s="249">
        <v>2.2000000000000002</v>
      </c>
      <c r="O1435" s="159" t="s">
        <v>21</v>
      </c>
      <c r="P1435" s="159"/>
      <c r="Q1435" s="159" t="s">
        <v>22</v>
      </c>
      <c r="R1435" s="159"/>
      <c r="S1435" s="188"/>
      <c r="T1435" s="189"/>
    </row>
    <row r="1436" spans="1:20" ht="16.5" customHeight="1">
      <c r="A1436" s="233"/>
      <c r="B1436" s="405"/>
      <c r="C1436" s="220">
        <v>8</v>
      </c>
      <c r="D1436" s="163" t="s">
        <v>341</v>
      </c>
      <c r="E1436" s="163"/>
      <c r="F1436" s="163" t="s">
        <v>21</v>
      </c>
      <c r="G1436" s="155" t="s">
        <v>342</v>
      </c>
      <c r="H1436" s="163" t="s">
        <v>85</v>
      </c>
      <c r="I1436" s="164">
        <v>2.88</v>
      </c>
      <c r="J1436" s="167"/>
      <c r="K1436" s="420"/>
      <c r="L1436" s="202"/>
      <c r="M1436" s="220">
        <v>7</v>
      </c>
      <c r="N1436" s="163" t="s">
        <v>343</v>
      </c>
      <c r="O1436" s="163"/>
      <c r="P1436" s="163" t="s">
        <v>21</v>
      </c>
      <c r="Q1436" s="155" t="s">
        <v>768</v>
      </c>
      <c r="R1436" s="163" t="s">
        <v>73</v>
      </c>
      <c r="S1436" s="164">
        <v>2.88</v>
      </c>
      <c r="T1436" s="167">
        <v>97848.8</v>
      </c>
    </row>
    <row r="1437" spans="1:20" ht="50.25" customHeight="1">
      <c r="A1437" s="233"/>
      <c r="B1437" s="405"/>
      <c r="C1437" s="220">
        <v>9</v>
      </c>
      <c r="D1437" s="163" t="s">
        <v>289</v>
      </c>
      <c r="E1437" s="163"/>
      <c r="F1437" s="163" t="s">
        <v>21</v>
      </c>
      <c r="G1437" s="155" t="s">
        <v>290</v>
      </c>
      <c r="H1437" s="163" t="s">
        <v>85</v>
      </c>
      <c r="I1437" s="164">
        <v>26.076000000000001</v>
      </c>
      <c r="J1437" s="167"/>
      <c r="K1437" s="420"/>
      <c r="L1437" s="202"/>
      <c r="M1437" s="220">
        <v>8</v>
      </c>
      <c r="N1437" s="163">
        <v>1.1100000000000001</v>
      </c>
      <c r="O1437" s="163"/>
      <c r="P1437" s="163" t="s">
        <v>21</v>
      </c>
      <c r="Q1437" s="155" t="s">
        <v>232</v>
      </c>
      <c r="R1437" s="163" t="s">
        <v>88</v>
      </c>
      <c r="S1437" s="164">
        <v>26.076000000000001</v>
      </c>
      <c r="T1437" s="167">
        <v>54921.599999999999</v>
      </c>
    </row>
    <row r="1438" spans="1:20" ht="51.75" customHeight="1">
      <c r="A1438" s="233"/>
      <c r="B1438" s="405"/>
      <c r="C1438" s="163">
        <v>10</v>
      </c>
      <c r="D1438" s="163" t="s">
        <v>83</v>
      </c>
      <c r="E1438" s="163"/>
      <c r="F1438" s="163" t="s">
        <v>21</v>
      </c>
      <c r="G1438" s="155" t="s">
        <v>84</v>
      </c>
      <c r="H1438" s="163" t="s">
        <v>85</v>
      </c>
      <c r="I1438" s="164">
        <v>20.171999999999997</v>
      </c>
      <c r="J1438" s="167"/>
      <c r="K1438" s="420"/>
      <c r="L1438" s="202"/>
      <c r="M1438" s="163">
        <v>9</v>
      </c>
      <c r="N1438" s="163" t="s">
        <v>86</v>
      </c>
      <c r="O1438" s="163"/>
      <c r="P1438" s="163" t="s">
        <v>21</v>
      </c>
      <c r="Q1438" s="155" t="s">
        <v>84</v>
      </c>
      <c r="R1438" s="163" t="s">
        <v>88</v>
      </c>
      <c r="S1438" s="164">
        <v>20.171999999999997</v>
      </c>
      <c r="T1438" s="167">
        <v>20619</v>
      </c>
    </row>
    <row r="1439" spans="1:20" ht="16.5" customHeight="1">
      <c r="A1439" s="233"/>
      <c r="B1439" s="405"/>
      <c r="C1439" s="629" t="s">
        <v>41</v>
      </c>
      <c r="D1439" s="630"/>
      <c r="E1439" s="630"/>
      <c r="F1439" s="630"/>
      <c r="G1439" s="630"/>
      <c r="H1439" s="631"/>
      <c r="I1439" s="163"/>
      <c r="J1439" s="163"/>
      <c r="K1439" s="414"/>
      <c r="L1439" s="202"/>
      <c r="M1439" s="629" t="s">
        <v>41</v>
      </c>
      <c r="N1439" s="630"/>
      <c r="O1439" s="630"/>
      <c r="P1439" s="630"/>
      <c r="Q1439" s="630"/>
      <c r="R1439" s="631"/>
      <c r="S1439" s="163"/>
      <c r="T1439" s="163"/>
    </row>
    <row r="1440" spans="1:20" ht="53.25" customHeight="1">
      <c r="A1440" s="233"/>
      <c r="B1440" s="405"/>
      <c r="C1440" s="470">
        <v>11</v>
      </c>
      <c r="D1440" s="249">
        <v>2.2999999999999998</v>
      </c>
      <c r="E1440" s="159" t="s">
        <v>21</v>
      </c>
      <c r="F1440" s="159"/>
      <c r="G1440" s="159" t="s">
        <v>89</v>
      </c>
      <c r="H1440" s="159"/>
      <c r="I1440" s="188"/>
      <c r="J1440" s="189"/>
      <c r="K1440" s="447"/>
      <c r="L1440" s="202"/>
      <c r="M1440" s="324">
        <v>10</v>
      </c>
      <c r="N1440" s="249">
        <v>2.2999999999999998</v>
      </c>
      <c r="O1440" s="159" t="s">
        <v>21</v>
      </c>
      <c r="P1440" s="159"/>
      <c r="Q1440" s="159" t="s">
        <v>89</v>
      </c>
      <c r="R1440" s="159"/>
      <c r="S1440" s="188"/>
      <c r="T1440" s="189"/>
    </row>
    <row r="1441" spans="1:20" ht="28.5" customHeight="1">
      <c r="A1441" s="233"/>
      <c r="B1441" s="405"/>
      <c r="C1441" s="220">
        <v>12</v>
      </c>
      <c r="D1441" s="325" t="s">
        <v>90</v>
      </c>
      <c r="E1441" s="163"/>
      <c r="F1441" s="163" t="s">
        <v>21</v>
      </c>
      <c r="G1441" s="155" t="s">
        <v>91</v>
      </c>
      <c r="H1441" s="163" t="s">
        <v>73</v>
      </c>
      <c r="I1441" s="164">
        <v>43.11</v>
      </c>
      <c r="J1441" s="167"/>
      <c r="K1441" s="420"/>
      <c r="L1441" s="202"/>
      <c r="M1441" s="220">
        <v>11</v>
      </c>
      <c r="N1441" s="325">
        <v>1.4</v>
      </c>
      <c r="O1441" s="163"/>
      <c r="P1441" s="163" t="s">
        <v>21</v>
      </c>
      <c r="Q1441" s="155" t="s">
        <v>689</v>
      </c>
      <c r="R1441" s="163" t="s">
        <v>73</v>
      </c>
      <c r="S1441" s="164">
        <v>43.11</v>
      </c>
      <c r="T1441" s="167">
        <v>43302.400000000001</v>
      </c>
    </row>
    <row r="1442" spans="1:20" ht="27" customHeight="1">
      <c r="A1442" s="233"/>
      <c r="B1442" s="405"/>
      <c r="C1442" s="163">
        <v>13</v>
      </c>
      <c r="D1442" s="325" t="s">
        <v>93</v>
      </c>
      <c r="E1442" s="163"/>
      <c r="F1442" s="163" t="s">
        <v>21</v>
      </c>
      <c r="G1442" s="155" t="s">
        <v>94</v>
      </c>
      <c r="H1442" s="163" t="s">
        <v>95</v>
      </c>
      <c r="I1442" s="164">
        <v>1034.6399999999999</v>
      </c>
      <c r="J1442" s="167"/>
      <c r="K1442" s="420"/>
      <c r="L1442" s="202"/>
      <c r="M1442" s="220"/>
      <c r="N1442" s="362"/>
      <c r="O1442" s="182"/>
      <c r="P1442" s="182"/>
      <c r="Q1442" s="160"/>
      <c r="R1442" s="253"/>
      <c r="S1442" s="164"/>
      <c r="T1442" s="167"/>
    </row>
    <row r="1443" spans="1:20" ht="45.75" customHeight="1">
      <c r="A1443" s="233"/>
      <c r="B1443" s="405"/>
      <c r="C1443" s="163">
        <v>14</v>
      </c>
      <c r="D1443" s="325" t="s">
        <v>98</v>
      </c>
      <c r="E1443" s="163"/>
      <c r="F1443" s="163" t="s">
        <v>21</v>
      </c>
      <c r="G1443" s="155" t="s">
        <v>99</v>
      </c>
      <c r="H1443" s="163" t="s">
        <v>73</v>
      </c>
      <c r="I1443" s="164">
        <v>43.11</v>
      </c>
      <c r="J1443" s="167"/>
      <c r="K1443" s="420"/>
      <c r="L1443" s="202"/>
      <c r="M1443" s="220"/>
      <c r="N1443" s="362"/>
      <c r="O1443" s="182"/>
      <c r="P1443" s="182"/>
      <c r="Q1443" s="160"/>
      <c r="R1443" s="253"/>
      <c r="S1443" s="164"/>
      <c r="T1443" s="167"/>
    </row>
    <row r="1444" spans="1:20" ht="16.5" customHeight="1">
      <c r="A1444" s="233"/>
      <c r="B1444" s="405"/>
      <c r="C1444" s="629" t="s">
        <v>41</v>
      </c>
      <c r="D1444" s="630"/>
      <c r="E1444" s="630"/>
      <c r="F1444" s="630"/>
      <c r="G1444" s="630"/>
      <c r="H1444" s="631"/>
      <c r="I1444" s="163"/>
      <c r="J1444" s="163"/>
      <c r="K1444" s="414"/>
      <c r="L1444" s="202"/>
      <c r="M1444" s="629" t="s">
        <v>41</v>
      </c>
      <c r="N1444" s="630"/>
      <c r="O1444" s="630"/>
      <c r="P1444" s="630"/>
      <c r="Q1444" s="630"/>
      <c r="R1444" s="631"/>
      <c r="S1444" s="163"/>
      <c r="T1444" s="163"/>
    </row>
    <row r="1445" spans="1:20" ht="16.5" customHeight="1">
      <c r="A1445" s="233"/>
      <c r="B1445" s="405"/>
      <c r="C1445" s="470">
        <v>15</v>
      </c>
      <c r="D1445" s="249">
        <v>2.6</v>
      </c>
      <c r="E1445" s="159" t="s">
        <v>21</v>
      </c>
      <c r="F1445" s="159"/>
      <c r="G1445" s="159" t="s">
        <v>101</v>
      </c>
      <c r="H1445" s="159"/>
      <c r="I1445" s="188"/>
      <c r="J1445" s="189"/>
      <c r="K1445" s="447"/>
      <c r="L1445" s="202"/>
      <c r="M1445" s="324">
        <v>12</v>
      </c>
      <c r="N1445" s="249">
        <v>2.6</v>
      </c>
      <c r="O1445" s="159" t="s">
        <v>21</v>
      </c>
      <c r="P1445" s="159"/>
      <c r="Q1445" s="159" t="s">
        <v>101</v>
      </c>
      <c r="R1445" s="159"/>
      <c r="S1445" s="188"/>
      <c r="T1445" s="189"/>
    </row>
    <row r="1446" spans="1:20" ht="33.75" customHeight="1">
      <c r="A1446" s="233"/>
      <c r="B1446" s="405"/>
      <c r="C1446" s="220">
        <v>16</v>
      </c>
      <c r="D1446" s="325" t="s">
        <v>102</v>
      </c>
      <c r="E1446" s="163"/>
      <c r="F1446" s="163" t="s">
        <v>21</v>
      </c>
      <c r="G1446" s="155" t="s">
        <v>103</v>
      </c>
      <c r="H1446" s="163" t="s">
        <v>25</v>
      </c>
      <c r="I1446" s="164">
        <v>82.320000000000007</v>
      </c>
      <c r="J1446" s="167"/>
      <c r="K1446" s="420"/>
      <c r="L1446" s="202"/>
      <c r="M1446" s="220">
        <v>13</v>
      </c>
      <c r="N1446" s="325" t="s">
        <v>102</v>
      </c>
      <c r="O1446" s="163"/>
      <c r="P1446" s="163" t="s">
        <v>21</v>
      </c>
      <c r="Q1446" s="155" t="s">
        <v>103</v>
      </c>
      <c r="R1446" s="163" t="s">
        <v>25</v>
      </c>
      <c r="S1446" s="164">
        <v>82.320000000000007</v>
      </c>
      <c r="T1446" s="167">
        <v>37645.599999999999</v>
      </c>
    </row>
    <row r="1447" spans="1:20" ht="16.5" customHeight="1">
      <c r="A1447" s="233"/>
      <c r="B1447" s="405"/>
      <c r="C1447" s="629" t="s">
        <v>41</v>
      </c>
      <c r="D1447" s="630"/>
      <c r="E1447" s="630"/>
      <c r="F1447" s="630"/>
      <c r="G1447" s="630"/>
      <c r="H1447" s="631"/>
      <c r="I1447" s="163"/>
      <c r="J1447" s="163"/>
      <c r="K1447" s="414"/>
      <c r="L1447" s="202"/>
      <c r="M1447" s="629" t="s">
        <v>41</v>
      </c>
      <c r="N1447" s="630"/>
      <c r="O1447" s="630"/>
      <c r="P1447" s="630"/>
      <c r="Q1447" s="630"/>
      <c r="R1447" s="631"/>
      <c r="S1447" s="163"/>
      <c r="T1447" s="163"/>
    </row>
    <row r="1448" spans="1:20" ht="16.5" customHeight="1">
      <c r="A1448" s="233"/>
      <c r="B1448" s="405"/>
      <c r="C1448" s="470">
        <v>17</v>
      </c>
      <c r="D1448" s="249" t="s">
        <v>105</v>
      </c>
      <c r="E1448" s="159" t="s">
        <v>21</v>
      </c>
      <c r="F1448" s="159"/>
      <c r="G1448" s="159" t="s">
        <v>106</v>
      </c>
      <c r="H1448" s="159"/>
      <c r="I1448" s="188"/>
      <c r="J1448" s="189"/>
      <c r="K1448" s="447"/>
      <c r="L1448" s="202"/>
      <c r="M1448" s="324">
        <v>14</v>
      </c>
      <c r="N1448" s="249">
        <v>5</v>
      </c>
      <c r="O1448" s="159" t="s">
        <v>21</v>
      </c>
      <c r="P1448" s="159"/>
      <c r="Q1448" s="159" t="s">
        <v>107</v>
      </c>
      <c r="R1448" s="159"/>
      <c r="S1448" s="188"/>
      <c r="T1448" s="189"/>
    </row>
    <row r="1449" spans="1:20" ht="33" customHeight="1">
      <c r="A1449" s="233"/>
      <c r="B1449" s="405"/>
      <c r="C1449" s="220">
        <v>18</v>
      </c>
      <c r="D1449" s="325" t="s">
        <v>108</v>
      </c>
      <c r="E1449" s="163"/>
      <c r="F1449" s="163" t="s">
        <v>21</v>
      </c>
      <c r="G1449" s="155" t="s">
        <v>109</v>
      </c>
      <c r="H1449" s="163" t="s">
        <v>73</v>
      </c>
      <c r="I1449" s="164">
        <v>17.664000000000001</v>
      </c>
      <c r="J1449" s="167"/>
      <c r="K1449" s="420"/>
      <c r="L1449" s="202"/>
      <c r="M1449" s="220">
        <v>15</v>
      </c>
      <c r="N1449" s="325">
        <v>5.5</v>
      </c>
      <c r="O1449" s="163"/>
      <c r="P1449" s="163" t="s">
        <v>21</v>
      </c>
      <c r="Q1449" s="155" t="s">
        <v>110</v>
      </c>
      <c r="R1449" s="163" t="s">
        <v>73</v>
      </c>
      <c r="S1449" s="164">
        <v>17.664000000000001</v>
      </c>
      <c r="T1449" s="167">
        <v>535504</v>
      </c>
    </row>
    <row r="1450" spans="1:20" ht="16.5" customHeight="1">
      <c r="A1450" s="233"/>
      <c r="B1450" s="405"/>
      <c r="C1450" s="629" t="s">
        <v>41</v>
      </c>
      <c r="D1450" s="630"/>
      <c r="E1450" s="630"/>
      <c r="F1450" s="630"/>
      <c r="G1450" s="630"/>
      <c r="H1450" s="631"/>
      <c r="I1450" s="163"/>
      <c r="J1450" s="163"/>
      <c r="K1450" s="414"/>
      <c r="L1450" s="202"/>
      <c r="M1450" s="629" t="s">
        <v>41</v>
      </c>
      <c r="N1450" s="630"/>
      <c r="O1450" s="630"/>
      <c r="P1450" s="630"/>
      <c r="Q1450" s="630"/>
      <c r="R1450" s="631"/>
      <c r="S1450" s="163"/>
      <c r="T1450" s="163"/>
    </row>
    <row r="1451" spans="1:20" ht="16.5" customHeight="1">
      <c r="A1451" s="233"/>
      <c r="B1451" s="405"/>
      <c r="C1451" s="470">
        <v>19</v>
      </c>
      <c r="D1451" s="249">
        <v>3.3</v>
      </c>
      <c r="E1451" s="159" t="s">
        <v>21</v>
      </c>
      <c r="F1451" s="159"/>
      <c r="G1451" s="159" t="s">
        <v>111</v>
      </c>
      <c r="H1451" s="159"/>
      <c r="I1451" s="188"/>
      <c r="J1451" s="189"/>
      <c r="K1451" s="447"/>
      <c r="L1451" s="202"/>
      <c r="M1451" s="324">
        <v>16</v>
      </c>
      <c r="N1451" s="249">
        <v>3.3</v>
      </c>
      <c r="O1451" s="159" t="s">
        <v>21</v>
      </c>
      <c r="P1451" s="159"/>
      <c r="Q1451" s="159" t="s">
        <v>111</v>
      </c>
      <c r="R1451" s="159"/>
      <c r="S1451" s="188"/>
      <c r="T1451" s="189"/>
    </row>
    <row r="1452" spans="1:20" ht="66.75" customHeight="1">
      <c r="A1452" s="233"/>
      <c r="B1452" s="405"/>
      <c r="C1452" s="220">
        <v>20</v>
      </c>
      <c r="D1452" s="325" t="s">
        <v>112</v>
      </c>
      <c r="E1452" s="163"/>
      <c r="F1452" s="163" t="s">
        <v>21</v>
      </c>
      <c r="G1452" s="155" t="s">
        <v>113</v>
      </c>
      <c r="H1452" s="163" t="s">
        <v>114</v>
      </c>
      <c r="I1452" s="164">
        <v>2119.6800000000003</v>
      </c>
      <c r="J1452" s="167"/>
      <c r="K1452" s="420"/>
      <c r="L1452" s="202"/>
      <c r="M1452" s="220">
        <v>17</v>
      </c>
      <c r="N1452" s="325" t="s">
        <v>112</v>
      </c>
      <c r="O1452" s="163"/>
      <c r="P1452" s="163" t="s">
        <v>21</v>
      </c>
      <c r="Q1452" s="155" t="s">
        <v>113</v>
      </c>
      <c r="R1452" s="163" t="s">
        <v>114</v>
      </c>
      <c r="S1452" s="164">
        <v>2119.6800000000003</v>
      </c>
      <c r="T1452" s="167">
        <v>5903</v>
      </c>
    </row>
    <row r="1453" spans="1:20" ht="18.75" customHeight="1">
      <c r="A1453" s="233"/>
      <c r="B1453" s="405"/>
      <c r="C1453" s="163">
        <v>21</v>
      </c>
      <c r="D1453" s="325" t="s">
        <v>524</v>
      </c>
      <c r="E1453" s="163"/>
      <c r="F1453" s="163" t="s">
        <v>21</v>
      </c>
      <c r="G1453" s="155" t="s">
        <v>525</v>
      </c>
      <c r="H1453" s="163" t="s">
        <v>114</v>
      </c>
      <c r="I1453" s="164">
        <v>3550</v>
      </c>
      <c r="J1453" s="167"/>
      <c r="K1453" s="420"/>
      <c r="L1453" s="202"/>
      <c r="M1453" s="163">
        <v>18</v>
      </c>
      <c r="N1453" s="325">
        <v>7.4</v>
      </c>
      <c r="O1453" s="163"/>
      <c r="P1453" s="163" t="s">
        <v>21</v>
      </c>
      <c r="Q1453" s="155" t="s">
        <v>585</v>
      </c>
      <c r="R1453" s="163" t="s">
        <v>114</v>
      </c>
      <c r="S1453" s="164">
        <v>3550</v>
      </c>
      <c r="T1453" s="167">
        <v>13531</v>
      </c>
    </row>
    <row r="1454" spans="1:20" ht="16.5" customHeight="1">
      <c r="A1454" s="233"/>
      <c r="B1454" s="405"/>
      <c r="C1454" s="629" t="s">
        <v>41</v>
      </c>
      <c r="D1454" s="630"/>
      <c r="E1454" s="630"/>
      <c r="F1454" s="630"/>
      <c r="G1454" s="630"/>
      <c r="H1454" s="631"/>
      <c r="I1454" s="163"/>
      <c r="J1454" s="163"/>
      <c r="K1454" s="414"/>
      <c r="L1454" s="202"/>
      <c r="M1454" s="629" t="s">
        <v>41</v>
      </c>
      <c r="N1454" s="630"/>
      <c r="O1454" s="630"/>
      <c r="P1454" s="630"/>
      <c r="Q1454" s="630"/>
      <c r="R1454" s="631"/>
      <c r="S1454" s="163"/>
      <c r="T1454" s="163"/>
    </row>
    <row r="1455" spans="1:20" ht="16.5" customHeight="1">
      <c r="A1455" s="233"/>
      <c r="B1455" s="405"/>
      <c r="C1455" s="470">
        <v>22</v>
      </c>
      <c r="D1455" s="249">
        <v>4.4000000000000004</v>
      </c>
      <c r="E1455" s="159" t="s">
        <v>21</v>
      </c>
      <c r="F1455" s="159"/>
      <c r="G1455" s="159" t="s">
        <v>121</v>
      </c>
      <c r="H1455" s="159"/>
      <c r="I1455" s="188"/>
      <c r="J1455" s="189"/>
      <c r="K1455" s="447"/>
      <c r="L1455" s="202"/>
      <c r="M1455" s="324">
        <v>20</v>
      </c>
      <c r="N1455" s="249">
        <v>20</v>
      </c>
      <c r="O1455" s="159" t="s">
        <v>21</v>
      </c>
      <c r="P1455" s="159"/>
      <c r="Q1455" s="159" t="s">
        <v>29</v>
      </c>
      <c r="R1455" s="159"/>
      <c r="S1455" s="188"/>
      <c r="T1455" s="189"/>
    </row>
    <row r="1456" spans="1:20" ht="37.5" customHeight="1">
      <c r="A1456" s="233"/>
      <c r="B1456" s="405"/>
      <c r="C1456" s="220">
        <v>23</v>
      </c>
      <c r="D1456" s="325" t="s">
        <v>245</v>
      </c>
      <c r="E1456" s="163"/>
      <c r="F1456" s="163" t="s">
        <v>21</v>
      </c>
      <c r="G1456" s="155" t="s">
        <v>246</v>
      </c>
      <c r="H1456" s="163" t="s">
        <v>32</v>
      </c>
      <c r="I1456" s="164">
        <v>1</v>
      </c>
      <c r="J1456" s="167"/>
      <c r="K1456" s="420"/>
      <c r="L1456" s="202"/>
      <c r="M1456" s="220">
        <v>21</v>
      </c>
      <c r="N1456" s="164">
        <v>20.52</v>
      </c>
      <c r="O1456" s="163"/>
      <c r="P1456" s="163" t="s">
        <v>21</v>
      </c>
      <c r="Q1456" s="155" t="s">
        <v>458</v>
      </c>
      <c r="R1456" s="163" t="s">
        <v>146</v>
      </c>
      <c r="S1456" s="164">
        <v>2</v>
      </c>
      <c r="T1456" s="167">
        <v>225629.6</v>
      </c>
    </row>
    <row r="1457" spans="1:20" ht="28.5" customHeight="1">
      <c r="A1457" s="233"/>
      <c r="B1457" s="405"/>
      <c r="C1457" s="629" t="s">
        <v>41</v>
      </c>
      <c r="D1457" s="630"/>
      <c r="E1457" s="630"/>
      <c r="F1457" s="630"/>
      <c r="G1457" s="630"/>
      <c r="H1457" s="631"/>
      <c r="I1457" s="163"/>
      <c r="J1457" s="163"/>
      <c r="K1457" s="414"/>
      <c r="L1457" s="202"/>
      <c r="M1457" s="220">
        <v>22</v>
      </c>
      <c r="N1457" s="164">
        <v>20.54</v>
      </c>
      <c r="O1457" s="163"/>
      <c r="P1457" s="163" t="s">
        <v>21</v>
      </c>
      <c r="Q1457" s="155" t="s">
        <v>432</v>
      </c>
      <c r="R1457" s="163" t="s">
        <v>146</v>
      </c>
      <c r="S1457" s="164">
        <v>1</v>
      </c>
      <c r="T1457" s="167">
        <v>374334</v>
      </c>
    </row>
    <row r="1458" spans="1:20" ht="30" customHeight="1">
      <c r="A1458" s="233"/>
      <c r="B1458" s="405"/>
      <c r="C1458" s="470">
        <v>24</v>
      </c>
      <c r="D1458" s="249" t="s">
        <v>126</v>
      </c>
      <c r="E1458" s="159" t="s">
        <v>21</v>
      </c>
      <c r="F1458" s="159"/>
      <c r="G1458" s="159" t="s">
        <v>127</v>
      </c>
      <c r="H1458" s="159"/>
      <c r="I1458" s="188"/>
      <c r="J1458" s="189"/>
      <c r="K1458" s="447"/>
      <c r="L1458" s="202"/>
      <c r="M1458" s="163">
        <v>23</v>
      </c>
      <c r="N1458" s="164">
        <v>20.51</v>
      </c>
      <c r="O1458" s="163"/>
      <c r="P1458" s="163" t="s">
        <v>21</v>
      </c>
      <c r="Q1458" s="155" t="s">
        <v>769</v>
      </c>
      <c r="R1458" s="163" t="s">
        <v>727</v>
      </c>
      <c r="S1458" s="164">
        <v>24</v>
      </c>
      <c r="T1458" s="167">
        <v>40984</v>
      </c>
    </row>
    <row r="1459" spans="1:20" ht="27.75" customHeight="1">
      <c r="A1459" s="233"/>
      <c r="B1459" s="405"/>
      <c r="C1459" s="220">
        <v>25</v>
      </c>
      <c r="D1459" s="325" t="s">
        <v>704</v>
      </c>
      <c r="E1459" s="163"/>
      <c r="F1459" s="163" t="s">
        <v>21</v>
      </c>
      <c r="G1459" s="155" t="s">
        <v>705</v>
      </c>
      <c r="H1459" s="163" t="s">
        <v>32</v>
      </c>
      <c r="I1459" s="164">
        <v>2</v>
      </c>
      <c r="J1459" s="167"/>
      <c r="K1459" s="420"/>
      <c r="L1459" s="202"/>
      <c r="M1459" s="220"/>
      <c r="N1459" s="254"/>
      <c r="O1459" s="182"/>
      <c r="P1459" s="182"/>
      <c r="Q1459" s="160"/>
      <c r="R1459" s="253"/>
      <c r="S1459" s="164"/>
      <c r="T1459" s="167"/>
    </row>
    <row r="1460" spans="1:20" ht="16.5" customHeight="1">
      <c r="A1460" s="233"/>
      <c r="B1460" s="405"/>
      <c r="C1460" s="629" t="s">
        <v>41</v>
      </c>
      <c r="D1460" s="630"/>
      <c r="E1460" s="630"/>
      <c r="F1460" s="630"/>
      <c r="G1460" s="630"/>
      <c r="H1460" s="631"/>
      <c r="I1460" s="163"/>
      <c r="J1460" s="163"/>
      <c r="K1460" s="414"/>
      <c r="L1460" s="202"/>
      <c r="M1460" s="629" t="s">
        <v>41</v>
      </c>
      <c r="N1460" s="630"/>
      <c r="O1460" s="630"/>
      <c r="P1460" s="630"/>
      <c r="Q1460" s="630"/>
      <c r="R1460" s="631"/>
      <c r="S1460" s="163"/>
      <c r="T1460" s="163"/>
    </row>
    <row r="1461" spans="1:20" ht="29.25" customHeight="1">
      <c r="A1461" s="233"/>
      <c r="B1461" s="405"/>
      <c r="C1461" s="470">
        <v>26</v>
      </c>
      <c r="D1461" s="249">
        <v>4.17</v>
      </c>
      <c r="E1461" s="159" t="s">
        <v>21</v>
      </c>
      <c r="F1461" s="159"/>
      <c r="G1461" s="159" t="s">
        <v>418</v>
      </c>
      <c r="H1461" s="159"/>
      <c r="I1461" s="188"/>
      <c r="J1461" s="189"/>
      <c r="K1461" s="447"/>
      <c r="L1461" s="202"/>
      <c r="M1461" s="324">
        <v>24</v>
      </c>
      <c r="N1461" s="249">
        <v>4.4000000000000004</v>
      </c>
      <c r="O1461" s="159" t="s">
        <v>21</v>
      </c>
      <c r="P1461" s="159"/>
      <c r="Q1461" s="159" t="s">
        <v>121</v>
      </c>
      <c r="R1461" s="159"/>
      <c r="S1461" s="188"/>
      <c r="T1461" s="189"/>
    </row>
    <row r="1462" spans="1:20" ht="21.75" customHeight="1">
      <c r="A1462" s="233"/>
      <c r="B1462" s="405"/>
      <c r="C1462" s="220">
        <v>27</v>
      </c>
      <c r="D1462" s="163" t="s">
        <v>526</v>
      </c>
      <c r="E1462" s="163"/>
      <c r="F1462" s="163" t="s">
        <v>21</v>
      </c>
      <c r="G1462" s="155" t="s">
        <v>527</v>
      </c>
      <c r="H1462" s="163" t="s">
        <v>60</v>
      </c>
      <c r="I1462" s="164">
        <v>15.72</v>
      </c>
      <c r="J1462" s="167"/>
      <c r="K1462" s="420"/>
      <c r="L1462" s="202"/>
      <c r="M1462" s="220">
        <v>25</v>
      </c>
      <c r="N1462" s="163" t="s">
        <v>245</v>
      </c>
      <c r="O1462" s="163"/>
      <c r="P1462" s="163" t="s">
        <v>21</v>
      </c>
      <c r="Q1462" s="155" t="s">
        <v>246</v>
      </c>
      <c r="R1462" s="163" t="s">
        <v>32</v>
      </c>
      <c r="S1462" s="164">
        <v>1</v>
      </c>
      <c r="T1462" s="167">
        <v>43183</v>
      </c>
    </row>
    <row r="1463" spans="1:20" ht="21.75" customHeight="1">
      <c r="A1463" s="233"/>
      <c r="B1463" s="405"/>
      <c r="C1463" s="163">
        <v>28</v>
      </c>
      <c r="D1463" s="163" t="s">
        <v>528</v>
      </c>
      <c r="E1463" s="163"/>
      <c r="F1463" s="163" t="s">
        <v>21</v>
      </c>
      <c r="G1463" s="155" t="s">
        <v>529</v>
      </c>
      <c r="H1463" s="163" t="s">
        <v>60</v>
      </c>
      <c r="I1463" s="164">
        <v>10.54</v>
      </c>
      <c r="J1463" s="167"/>
      <c r="K1463" s="420"/>
      <c r="L1463" s="202"/>
      <c r="M1463" s="220"/>
      <c r="N1463" s="182"/>
      <c r="O1463" s="182"/>
      <c r="P1463" s="182"/>
      <c r="Q1463" s="160"/>
      <c r="R1463" s="253"/>
      <c r="S1463" s="164"/>
      <c r="T1463" s="167"/>
    </row>
    <row r="1464" spans="1:20" ht="16.5" customHeight="1">
      <c r="A1464" s="233"/>
      <c r="B1464" s="405"/>
      <c r="C1464" s="629" t="s">
        <v>41</v>
      </c>
      <c r="D1464" s="630"/>
      <c r="E1464" s="630"/>
      <c r="F1464" s="630"/>
      <c r="G1464" s="630"/>
      <c r="H1464" s="631"/>
      <c r="I1464" s="163"/>
      <c r="J1464" s="163"/>
      <c r="K1464" s="414"/>
      <c r="L1464" s="202"/>
      <c r="M1464" s="629" t="s">
        <v>41</v>
      </c>
      <c r="N1464" s="630"/>
      <c r="O1464" s="630"/>
      <c r="P1464" s="630"/>
      <c r="Q1464" s="630"/>
      <c r="R1464" s="631"/>
      <c r="S1464" s="163"/>
      <c r="T1464" s="163"/>
    </row>
    <row r="1465" spans="1:20" ht="38.25" customHeight="1">
      <c r="A1465" s="233"/>
      <c r="B1465" s="405"/>
      <c r="C1465" s="470">
        <v>29</v>
      </c>
      <c r="D1465" s="159" t="s">
        <v>410</v>
      </c>
      <c r="E1465" s="159" t="s">
        <v>21</v>
      </c>
      <c r="F1465" s="159"/>
      <c r="G1465" s="159" t="s">
        <v>411</v>
      </c>
      <c r="H1465" s="159"/>
      <c r="I1465" s="188"/>
      <c r="J1465" s="189"/>
      <c r="K1465" s="447"/>
      <c r="L1465" s="202"/>
      <c r="M1465" s="324">
        <v>26</v>
      </c>
      <c r="N1465" s="159">
        <v>25</v>
      </c>
      <c r="O1465" s="159" t="s">
        <v>21</v>
      </c>
      <c r="P1465" s="159"/>
      <c r="Q1465" s="159" t="s">
        <v>770</v>
      </c>
      <c r="R1465" s="159"/>
      <c r="S1465" s="188"/>
      <c r="T1465" s="189"/>
    </row>
    <row r="1466" spans="1:20" ht="18" customHeight="1">
      <c r="A1466" s="233"/>
      <c r="B1466" s="405"/>
      <c r="C1466" s="220">
        <v>30</v>
      </c>
      <c r="D1466" s="163" t="s">
        <v>414</v>
      </c>
      <c r="E1466" s="163"/>
      <c r="F1466" s="163" t="s">
        <v>21</v>
      </c>
      <c r="G1466" s="155" t="s">
        <v>415</v>
      </c>
      <c r="H1466" s="163" t="s">
        <v>32</v>
      </c>
      <c r="I1466" s="164">
        <v>4</v>
      </c>
      <c r="J1466" s="167"/>
      <c r="K1466" s="420"/>
      <c r="L1466" s="202"/>
      <c r="M1466" s="220">
        <v>27</v>
      </c>
      <c r="N1466" s="163" t="s">
        <v>771</v>
      </c>
      <c r="O1466" s="163"/>
      <c r="P1466" s="163" t="s">
        <v>21</v>
      </c>
      <c r="Q1466" s="155" t="s">
        <v>772</v>
      </c>
      <c r="R1466" s="163" t="s">
        <v>60</v>
      </c>
      <c r="S1466" s="164">
        <v>15.72</v>
      </c>
      <c r="T1466" s="167">
        <v>181363.55555555556</v>
      </c>
    </row>
    <row r="1467" spans="1:20" ht="16.5" customHeight="1">
      <c r="A1467" s="233"/>
      <c r="B1467" s="405"/>
      <c r="C1467" s="629" t="s">
        <v>41</v>
      </c>
      <c r="D1467" s="630"/>
      <c r="E1467" s="630"/>
      <c r="F1467" s="630"/>
      <c r="G1467" s="630"/>
      <c r="H1467" s="631"/>
      <c r="I1467" s="163"/>
      <c r="J1467" s="163"/>
      <c r="K1467" s="414"/>
      <c r="L1467" s="202"/>
      <c r="M1467" s="629" t="s">
        <v>41</v>
      </c>
      <c r="N1467" s="630"/>
      <c r="O1467" s="630"/>
      <c r="P1467" s="630"/>
      <c r="Q1467" s="630"/>
      <c r="R1467" s="631"/>
      <c r="S1467" s="163"/>
      <c r="T1467" s="163"/>
    </row>
    <row r="1468" spans="1:20" ht="27.75" customHeight="1">
      <c r="A1468" s="233"/>
      <c r="B1468" s="405"/>
      <c r="C1468" s="470">
        <v>31</v>
      </c>
      <c r="D1468" s="249">
        <v>8</v>
      </c>
      <c r="E1468" s="159" t="s">
        <v>21</v>
      </c>
      <c r="F1468" s="159"/>
      <c r="G1468" s="159" t="s">
        <v>535</v>
      </c>
      <c r="H1468" s="159"/>
      <c r="I1468" s="188"/>
      <c r="J1468" s="189"/>
      <c r="K1468" s="447"/>
      <c r="L1468" s="202"/>
      <c r="M1468" s="324">
        <v>29</v>
      </c>
      <c r="N1468" s="249" t="s">
        <v>412</v>
      </c>
      <c r="O1468" s="159" t="s">
        <v>21</v>
      </c>
      <c r="P1468" s="159"/>
      <c r="Q1468" s="159" t="s">
        <v>413</v>
      </c>
      <c r="R1468" s="159"/>
      <c r="S1468" s="188"/>
      <c r="T1468" s="189"/>
    </row>
    <row r="1469" spans="1:20" ht="27.75" customHeight="1">
      <c r="A1469" s="233"/>
      <c r="B1469" s="405"/>
      <c r="C1469" s="220">
        <v>32</v>
      </c>
      <c r="D1469" s="163" t="s">
        <v>427</v>
      </c>
      <c r="E1469" s="163"/>
      <c r="F1469" s="163" t="s">
        <v>21</v>
      </c>
      <c r="G1469" s="155" t="s">
        <v>428</v>
      </c>
      <c r="H1469" s="163" t="s">
        <v>32</v>
      </c>
      <c r="I1469" s="164">
        <v>2</v>
      </c>
      <c r="J1469" s="167"/>
      <c r="K1469" s="420"/>
      <c r="L1469" s="202"/>
      <c r="M1469" s="220">
        <v>30</v>
      </c>
      <c r="N1469" s="163" t="s">
        <v>713</v>
      </c>
      <c r="O1469" s="163"/>
      <c r="P1469" s="163" t="s">
        <v>21</v>
      </c>
      <c r="Q1469" s="155" t="s">
        <v>714</v>
      </c>
      <c r="R1469" s="163" t="s">
        <v>146</v>
      </c>
      <c r="S1469" s="164">
        <v>4</v>
      </c>
      <c r="T1469" s="167">
        <v>91903</v>
      </c>
    </row>
    <row r="1470" spans="1:20" ht="35.25" customHeight="1">
      <c r="A1470" s="233"/>
      <c r="B1470" s="405"/>
      <c r="C1470" s="220">
        <v>33</v>
      </c>
      <c r="D1470" s="325" t="s">
        <v>431</v>
      </c>
      <c r="E1470" s="163"/>
      <c r="F1470" s="163" t="s">
        <v>21</v>
      </c>
      <c r="G1470" s="155" t="s">
        <v>432</v>
      </c>
      <c r="H1470" s="163" t="s">
        <v>32</v>
      </c>
      <c r="I1470" s="164">
        <v>1</v>
      </c>
      <c r="J1470" s="167"/>
      <c r="K1470" s="420"/>
      <c r="L1470" s="202"/>
      <c r="M1470" s="220">
        <v>32</v>
      </c>
      <c r="N1470" s="325" t="s">
        <v>706</v>
      </c>
      <c r="O1470" s="163"/>
      <c r="P1470" s="163" t="s">
        <v>21</v>
      </c>
      <c r="Q1470" s="155" t="s">
        <v>707</v>
      </c>
      <c r="R1470" s="163" t="s">
        <v>32</v>
      </c>
      <c r="S1470" s="164">
        <v>2</v>
      </c>
      <c r="T1470" s="167">
        <v>89203</v>
      </c>
    </row>
    <row r="1471" spans="1:20" ht="35.25" customHeight="1">
      <c r="A1471" s="233"/>
      <c r="B1471" s="405"/>
      <c r="C1471" s="163">
        <v>34</v>
      </c>
      <c r="D1471" s="325" t="s">
        <v>773</v>
      </c>
      <c r="E1471" s="163"/>
      <c r="F1471" s="163" t="s">
        <v>21</v>
      </c>
      <c r="G1471" s="155" t="s">
        <v>769</v>
      </c>
      <c r="H1471" s="163" t="s">
        <v>60</v>
      </c>
      <c r="I1471" s="164">
        <v>24</v>
      </c>
      <c r="J1471" s="167"/>
      <c r="K1471" s="420"/>
      <c r="L1471" s="202"/>
      <c r="M1471" s="220"/>
      <c r="N1471" s="362"/>
      <c r="O1471" s="182"/>
      <c r="P1471" s="182"/>
      <c r="Q1471" s="160"/>
      <c r="R1471" s="253"/>
      <c r="S1471" s="164"/>
      <c r="T1471" s="167"/>
    </row>
    <row r="1472" spans="1:20" ht="35.25" customHeight="1">
      <c r="A1472" s="233"/>
      <c r="B1472" s="405"/>
      <c r="C1472" s="163">
        <v>35</v>
      </c>
      <c r="D1472" s="325" t="s">
        <v>774</v>
      </c>
      <c r="E1472" s="163"/>
      <c r="F1472" s="163" t="s">
        <v>21</v>
      </c>
      <c r="G1472" s="155" t="s">
        <v>775</v>
      </c>
      <c r="H1472" s="163" t="s">
        <v>591</v>
      </c>
      <c r="I1472" s="164">
        <v>1</v>
      </c>
      <c r="J1472" s="167"/>
      <c r="K1472" s="420"/>
      <c r="L1472" s="202"/>
      <c r="M1472" s="220"/>
      <c r="N1472" s="362"/>
      <c r="O1472" s="182"/>
      <c r="P1472" s="182"/>
      <c r="Q1472" s="160"/>
      <c r="R1472" s="253"/>
      <c r="S1472" s="164"/>
      <c r="T1472" s="167"/>
    </row>
    <row r="1473" spans="1:20" ht="16.5" customHeight="1" thickBot="1">
      <c r="A1473" s="233"/>
      <c r="B1473" s="405"/>
      <c r="C1473" s="629" t="s">
        <v>41</v>
      </c>
      <c r="D1473" s="630"/>
      <c r="E1473" s="630"/>
      <c r="F1473" s="630"/>
      <c r="G1473" s="630"/>
      <c r="H1473" s="631"/>
      <c r="I1473" s="163"/>
      <c r="J1473" s="163"/>
      <c r="K1473" s="414"/>
      <c r="L1473" s="202"/>
      <c r="M1473" s="629" t="s">
        <v>41</v>
      </c>
      <c r="N1473" s="630"/>
      <c r="O1473" s="630"/>
      <c r="P1473" s="630"/>
      <c r="Q1473" s="630"/>
      <c r="R1473" s="631"/>
      <c r="S1473" s="163"/>
      <c r="T1473" s="163"/>
    </row>
    <row r="1474" spans="1:20" ht="16.5" customHeight="1" thickBot="1">
      <c r="A1474" s="233"/>
      <c r="B1474" s="405"/>
      <c r="C1474" s="632" t="s">
        <v>42</v>
      </c>
      <c r="D1474" s="712"/>
      <c r="E1474" s="712"/>
      <c r="F1474" s="712"/>
      <c r="G1474" s="712"/>
      <c r="H1474" s="712"/>
      <c r="I1474" s="712"/>
      <c r="J1474" s="634"/>
      <c r="K1474" s="415"/>
      <c r="L1474" s="202"/>
      <c r="M1474" s="632" t="s">
        <v>42</v>
      </c>
      <c r="N1474" s="633"/>
      <c r="O1474" s="633"/>
      <c r="P1474" s="633"/>
      <c r="Q1474" s="633"/>
      <c r="R1474" s="633"/>
      <c r="S1474" s="633"/>
      <c r="T1474" s="634"/>
    </row>
    <row r="1475" spans="1:20" ht="16.5" customHeight="1">
      <c r="A1475" s="233"/>
      <c r="B1475" s="405"/>
      <c r="C1475" s="416"/>
      <c r="D1475" s="416"/>
      <c r="E1475" s="416"/>
      <c r="F1475" s="416"/>
      <c r="G1475" s="416"/>
      <c r="H1475" s="416"/>
      <c r="I1475" s="416"/>
      <c r="J1475" s="416"/>
      <c r="K1475" s="417"/>
      <c r="L1475" s="202"/>
      <c r="M1475" s="257"/>
      <c r="N1475" s="257"/>
      <c r="O1475" s="257"/>
      <c r="P1475" s="257"/>
      <c r="Q1475" s="257"/>
      <c r="R1475" s="257"/>
      <c r="S1475" s="257"/>
      <c r="T1475" s="257"/>
    </row>
    <row r="1476" spans="1:20" ht="16.5" customHeight="1" thickBot="1">
      <c r="A1476" s="233"/>
      <c r="B1476" s="405"/>
      <c r="C1476" s="714" t="s">
        <v>203</v>
      </c>
      <c r="D1476" s="689"/>
      <c r="E1476" s="689"/>
      <c r="F1476" s="689"/>
      <c r="G1476" s="689"/>
      <c r="H1476" s="689"/>
      <c r="I1476" s="689"/>
      <c r="J1476" s="689"/>
      <c r="K1476" s="715"/>
      <c r="L1476" s="202"/>
      <c r="M1476" s="644" t="s">
        <v>203</v>
      </c>
      <c r="N1476" s="645"/>
      <c r="O1476" s="645"/>
      <c r="P1476" s="645"/>
      <c r="Q1476" s="645"/>
      <c r="R1476" s="645"/>
      <c r="S1476" s="645"/>
      <c r="T1476" s="646"/>
    </row>
    <row r="1477" spans="1:20" ht="18" customHeight="1">
      <c r="A1477" s="233"/>
      <c r="B1477" s="405"/>
      <c r="C1477" s="641" t="s">
        <v>11</v>
      </c>
      <c r="D1477" s="707" t="s">
        <v>12</v>
      </c>
      <c r="E1477" s="717" t="s">
        <v>13</v>
      </c>
      <c r="F1477" s="718"/>
      <c r="G1477" s="641" t="s">
        <v>14</v>
      </c>
      <c r="H1477" s="707" t="s">
        <v>15</v>
      </c>
      <c r="I1477" s="707" t="s">
        <v>16</v>
      </c>
      <c r="J1477" s="709" t="s">
        <v>17</v>
      </c>
      <c r="K1477" s="710" t="s">
        <v>18</v>
      </c>
      <c r="L1477" s="202"/>
      <c r="M1477" s="641" t="s">
        <v>11</v>
      </c>
      <c r="N1477" s="635" t="s">
        <v>12</v>
      </c>
      <c r="O1477" s="637" t="s">
        <v>13</v>
      </c>
      <c r="P1477" s="638"/>
      <c r="Q1477" s="641" t="s">
        <v>14</v>
      </c>
      <c r="R1477" s="635" t="s">
        <v>15</v>
      </c>
      <c r="S1477" s="635" t="s">
        <v>16</v>
      </c>
      <c r="T1477" s="643" t="s">
        <v>17</v>
      </c>
    </row>
    <row r="1478" spans="1:20" ht="16.5" customHeight="1">
      <c r="A1478" s="233"/>
      <c r="B1478" s="405"/>
      <c r="C1478" s="716"/>
      <c r="D1478" s="708"/>
      <c r="E1478" s="154" t="s">
        <v>19</v>
      </c>
      <c r="F1478" s="154" t="s">
        <v>20</v>
      </c>
      <c r="G1478" s="716"/>
      <c r="H1478" s="708"/>
      <c r="I1478" s="708"/>
      <c r="J1478" s="708"/>
      <c r="K1478" s="711"/>
      <c r="L1478" s="202"/>
      <c r="M1478" s="642"/>
      <c r="N1478" s="636"/>
      <c r="O1478" s="154" t="s">
        <v>19</v>
      </c>
      <c r="P1478" s="154" t="s">
        <v>20</v>
      </c>
      <c r="Q1478" s="642"/>
      <c r="R1478" s="636"/>
      <c r="S1478" s="636"/>
      <c r="T1478" s="636"/>
    </row>
    <row r="1479" spans="1:20" ht="16.5" customHeight="1">
      <c r="A1479" s="233"/>
      <c r="B1479" s="405"/>
      <c r="C1479" s="159">
        <v>1</v>
      </c>
      <c r="D1479" s="159">
        <v>3</v>
      </c>
      <c r="E1479" s="159" t="s">
        <v>21</v>
      </c>
      <c r="F1479" s="159"/>
      <c r="G1479" s="159" t="s">
        <v>43</v>
      </c>
      <c r="H1479" s="159"/>
      <c r="I1479" s="159"/>
      <c r="J1479" s="159"/>
      <c r="K1479" s="411"/>
      <c r="L1479" s="202"/>
      <c r="M1479" s="159">
        <v>1</v>
      </c>
      <c r="N1479" s="159">
        <v>3</v>
      </c>
      <c r="O1479" s="159" t="s">
        <v>21</v>
      </c>
      <c r="P1479" s="159"/>
      <c r="Q1479" s="159" t="s">
        <v>43</v>
      </c>
      <c r="R1479" s="159"/>
      <c r="S1479" s="159"/>
      <c r="T1479" s="159"/>
    </row>
    <row r="1480" spans="1:20" ht="16.5" customHeight="1">
      <c r="A1480" s="233"/>
      <c r="B1480" s="405"/>
      <c r="C1480" s="301">
        <v>2</v>
      </c>
      <c r="D1480" s="302" t="s">
        <v>776</v>
      </c>
      <c r="E1480" s="302"/>
      <c r="F1480" s="302"/>
      <c r="G1480" s="302" t="s">
        <v>777</v>
      </c>
      <c r="H1480" s="302"/>
      <c r="I1480" s="302"/>
      <c r="J1480" s="302"/>
      <c r="K1480" s="466"/>
      <c r="L1480" s="202"/>
      <c r="M1480" s="301">
        <v>2</v>
      </c>
      <c r="N1480" s="302" t="s">
        <v>161</v>
      </c>
      <c r="O1480" s="302"/>
      <c r="P1480" s="302"/>
      <c r="Q1480" s="302" t="s">
        <v>206</v>
      </c>
      <c r="R1480" s="302"/>
      <c r="S1480" s="302"/>
      <c r="T1480" s="302"/>
    </row>
    <row r="1481" spans="1:20" ht="16.5" customHeight="1">
      <c r="A1481" s="233"/>
      <c r="B1481" s="405"/>
      <c r="C1481" s="412">
        <v>3</v>
      </c>
      <c r="D1481" s="163" t="s">
        <v>778</v>
      </c>
      <c r="E1481" s="163"/>
      <c r="F1481" s="163" t="s">
        <v>21</v>
      </c>
      <c r="G1481" s="155" t="s">
        <v>779</v>
      </c>
      <c r="H1481" s="163" t="s">
        <v>32</v>
      </c>
      <c r="I1481" s="163">
        <v>26.259999999999998</v>
      </c>
      <c r="J1481" s="206"/>
      <c r="K1481" s="413"/>
      <c r="L1481" s="202"/>
      <c r="M1481" s="178">
        <v>3</v>
      </c>
      <c r="N1481" s="163" t="s">
        <v>266</v>
      </c>
      <c r="O1481" s="163"/>
      <c r="P1481" s="163" t="s">
        <v>21</v>
      </c>
      <c r="Q1481" s="155" t="s">
        <v>267</v>
      </c>
      <c r="R1481" s="163" t="s">
        <v>32</v>
      </c>
      <c r="S1481" s="163">
        <v>1</v>
      </c>
      <c r="T1481" s="206">
        <v>766360</v>
      </c>
    </row>
    <row r="1482" spans="1:20" ht="16.5" customHeight="1">
      <c r="A1482" s="233"/>
      <c r="B1482" s="405"/>
      <c r="C1482" s="629" t="s">
        <v>41</v>
      </c>
      <c r="D1482" s="630"/>
      <c r="E1482" s="630"/>
      <c r="F1482" s="630"/>
      <c r="G1482" s="630"/>
      <c r="H1482" s="631"/>
      <c r="I1482" s="161"/>
      <c r="J1482" s="206"/>
      <c r="K1482" s="414"/>
      <c r="L1482" s="202"/>
      <c r="M1482" s="629" t="s">
        <v>41</v>
      </c>
      <c r="N1482" s="630"/>
      <c r="O1482" s="630"/>
      <c r="P1482" s="630"/>
      <c r="Q1482" s="630"/>
      <c r="R1482" s="631"/>
      <c r="S1482" s="161"/>
      <c r="T1482" s="206"/>
    </row>
    <row r="1483" spans="1:20" ht="16.5" customHeight="1">
      <c r="A1483" s="233"/>
      <c r="B1483" s="405"/>
      <c r="C1483" s="159">
        <v>4</v>
      </c>
      <c r="D1483" s="159" t="s">
        <v>780</v>
      </c>
      <c r="E1483" s="159" t="s">
        <v>21</v>
      </c>
      <c r="F1483" s="159"/>
      <c r="G1483" s="159" t="s">
        <v>781</v>
      </c>
      <c r="H1483" s="159"/>
      <c r="I1483" s="159"/>
      <c r="J1483" s="214"/>
      <c r="K1483" s="411"/>
      <c r="L1483" s="202"/>
      <c r="M1483" s="159">
        <v>4</v>
      </c>
      <c r="N1483" s="159" t="s">
        <v>782</v>
      </c>
      <c r="O1483" s="159" t="s">
        <v>21</v>
      </c>
      <c r="P1483" s="159"/>
      <c r="Q1483" s="159" t="s">
        <v>783</v>
      </c>
      <c r="R1483" s="159"/>
      <c r="S1483" s="159"/>
      <c r="T1483" s="214"/>
    </row>
    <row r="1484" spans="1:20" ht="16.5" customHeight="1">
      <c r="A1484" s="233"/>
      <c r="B1484" s="405"/>
      <c r="C1484" s="412">
        <v>5</v>
      </c>
      <c r="D1484" s="163" t="s">
        <v>784</v>
      </c>
      <c r="E1484" s="163"/>
      <c r="F1484" s="163" t="s">
        <v>21</v>
      </c>
      <c r="G1484" s="155" t="s">
        <v>785</v>
      </c>
      <c r="H1484" s="163" t="s">
        <v>32</v>
      </c>
      <c r="I1484" s="163">
        <v>1</v>
      </c>
      <c r="J1484" s="206"/>
      <c r="K1484" s="413"/>
      <c r="L1484" s="202"/>
      <c r="M1484" s="178">
        <v>5</v>
      </c>
      <c r="N1484" s="163" t="s">
        <v>786</v>
      </c>
      <c r="O1484" s="163"/>
      <c r="P1484" s="163" t="s">
        <v>21</v>
      </c>
      <c r="Q1484" s="155" t="s">
        <v>787</v>
      </c>
      <c r="R1484" s="163" t="s">
        <v>60</v>
      </c>
      <c r="S1484" s="163">
        <v>26.259999999999998</v>
      </c>
      <c r="T1484" s="206">
        <v>2076208</v>
      </c>
    </row>
    <row r="1485" spans="1:20" ht="16.5" customHeight="1">
      <c r="A1485" s="233"/>
      <c r="B1485" s="405"/>
      <c r="C1485" s="163">
        <v>6</v>
      </c>
      <c r="D1485" s="163" t="s">
        <v>788</v>
      </c>
      <c r="E1485" s="163"/>
      <c r="F1485" s="163" t="s">
        <v>21</v>
      </c>
      <c r="G1485" s="155" t="s">
        <v>789</v>
      </c>
      <c r="H1485" s="163" t="s">
        <v>32</v>
      </c>
      <c r="I1485" s="163">
        <v>1</v>
      </c>
      <c r="J1485" s="206"/>
      <c r="K1485" s="413"/>
      <c r="L1485" s="202"/>
      <c r="M1485" s="337"/>
      <c r="N1485" s="182"/>
      <c r="O1485" s="182"/>
      <c r="P1485" s="182"/>
      <c r="Q1485" s="160"/>
      <c r="R1485" s="253"/>
      <c r="S1485" s="163"/>
      <c r="T1485" s="206"/>
    </row>
    <row r="1486" spans="1:20" ht="16.5" customHeight="1">
      <c r="A1486" s="233"/>
      <c r="B1486" s="405"/>
      <c r="C1486" s="629" t="s">
        <v>41</v>
      </c>
      <c r="D1486" s="630"/>
      <c r="E1486" s="630"/>
      <c r="F1486" s="630"/>
      <c r="G1486" s="630"/>
      <c r="H1486" s="631"/>
      <c r="I1486" s="161"/>
      <c r="J1486" s="206"/>
      <c r="K1486" s="414"/>
      <c r="L1486" s="202"/>
      <c r="M1486" s="629" t="s">
        <v>41</v>
      </c>
      <c r="N1486" s="630"/>
      <c r="O1486" s="630"/>
      <c r="P1486" s="630"/>
      <c r="Q1486" s="630"/>
      <c r="R1486" s="631"/>
      <c r="S1486" s="161"/>
      <c r="T1486" s="206"/>
    </row>
    <row r="1487" spans="1:20" ht="16.5" customHeight="1">
      <c r="A1487" s="233"/>
      <c r="B1487" s="405"/>
      <c r="C1487" s="470">
        <v>7</v>
      </c>
      <c r="D1487" s="159" t="s">
        <v>161</v>
      </c>
      <c r="E1487" s="159" t="s">
        <v>21</v>
      </c>
      <c r="F1487" s="159"/>
      <c r="G1487" s="159" t="s">
        <v>206</v>
      </c>
      <c r="H1487" s="159"/>
      <c r="I1487" s="188"/>
      <c r="J1487" s="189"/>
      <c r="K1487" s="447"/>
      <c r="L1487" s="202"/>
      <c r="M1487" s="159">
        <v>6</v>
      </c>
      <c r="N1487" s="159" t="s">
        <v>790</v>
      </c>
      <c r="O1487" s="159" t="s">
        <v>21</v>
      </c>
      <c r="P1487" s="159"/>
      <c r="Q1487" s="159" t="s">
        <v>413</v>
      </c>
      <c r="R1487" s="159"/>
      <c r="S1487" s="159"/>
      <c r="T1487" s="214"/>
    </row>
    <row r="1488" spans="1:20" ht="16.5" customHeight="1">
      <c r="A1488" s="233"/>
      <c r="B1488" s="405"/>
      <c r="C1488" s="220">
        <v>8</v>
      </c>
      <c r="D1488" s="163" t="s">
        <v>266</v>
      </c>
      <c r="E1488" s="163"/>
      <c r="F1488" s="163" t="s">
        <v>21</v>
      </c>
      <c r="G1488" s="155" t="s">
        <v>267</v>
      </c>
      <c r="H1488" s="163" t="s">
        <v>32</v>
      </c>
      <c r="I1488" s="164">
        <v>1</v>
      </c>
      <c r="J1488" s="167"/>
      <c r="K1488" s="420"/>
      <c r="L1488" s="202"/>
      <c r="M1488" s="178">
        <v>7</v>
      </c>
      <c r="N1488" s="163" t="s">
        <v>791</v>
      </c>
      <c r="O1488" s="163"/>
      <c r="P1488" s="163" t="s">
        <v>21</v>
      </c>
      <c r="Q1488" s="155" t="s">
        <v>792</v>
      </c>
      <c r="R1488" s="163" t="s">
        <v>146</v>
      </c>
      <c r="S1488" s="163">
        <v>1</v>
      </c>
      <c r="T1488" s="206">
        <v>7448643</v>
      </c>
    </row>
    <row r="1489" spans="1:20" ht="16.5" customHeight="1">
      <c r="A1489" s="233"/>
      <c r="B1489" s="405"/>
      <c r="C1489" s="629" t="s">
        <v>41</v>
      </c>
      <c r="D1489" s="630"/>
      <c r="E1489" s="630"/>
      <c r="F1489" s="630"/>
      <c r="G1489" s="630"/>
      <c r="H1489" s="631"/>
      <c r="I1489" s="163"/>
      <c r="J1489" s="163"/>
      <c r="K1489" s="414"/>
      <c r="L1489" s="202"/>
      <c r="M1489" s="178">
        <v>8</v>
      </c>
      <c r="N1489" s="163" t="s">
        <v>793</v>
      </c>
      <c r="O1489" s="163"/>
      <c r="P1489" s="163" t="s">
        <v>21</v>
      </c>
      <c r="Q1489" s="155" t="s">
        <v>794</v>
      </c>
      <c r="R1489" s="163" t="s">
        <v>146</v>
      </c>
      <c r="S1489" s="163">
        <v>1</v>
      </c>
      <c r="T1489" s="206">
        <v>6771494</v>
      </c>
    </row>
    <row r="1490" spans="1:20" ht="16.5" customHeight="1">
      <c r="A1490" s="233"/>
      <c r="B1490" s="405"/>
      <c r="C1490" s="470">
        <v>9</v>
      </c>
      <c r="D1490" s="159" t="s">
        <v>728</v>
      </c>
      <c r="E1490" s="159" t="s">
        <v>21</v>
      </c>
      <c r="F1490" s="159"/>
      <c r="G1490" s="159" t="s">
        <v>729</v>
      </c>
      <c r="H1490" s="159"/>
      <c r="I1490" s="188"/>
      <c r="J1490" s="189"/>
      <c r="K1490" s="447"/>
      <c r="L1490" s="202"/>
      <c r="M1490" s="178">
        <v>9</v>
      </c>
      <c r="N1490" s="163" t="s">
        <v>552</v>
      </c>
      <c r="O1490" s="163"/>
      <c r="P1490" s="163" t="s">
        <v>21</v>
      </c>
      <c r="Q1490" s="155" t="s">
        <v>795</v>
      </c>
      <c r="R1490" s="163" t="s">
        <v>146</v>
      </c>
      <c r="S1490" s="163">
        <v>1</v>
      </c>
      <c r="T1490" s="206">
        <v>3781819</v>
      </c>
    </row>
    <row r="1491" spans="1:20" ht="16.5" customHeight="1">
      <c r="A1491" s="233"/>
      <c r="B1491" s="405"/>
      <c r="C1491" s="220">
        <v>10</v>
      </c>
      <c r="D1491" s="163" t="s">
        <v>730</v>
      </c>
      <c r="E1491" s="163"/>
      <c r="F1491" s="163" t="s">
        <v>21</v>
      </c>
      <c r="G1491" s="155" t="s">
        <v>731</v>
      </c>
      <c r="H1491" s="163" t="s">
        <v>32</v>
      </c>
      <c r="I1491" s="164">
        <v>1</v>
      </c>
      <c r="J1491" s="167"/>
      <c r="K1491" s="420"/>
      <c r="L1491" s="202"/>
      <c r="M1491" s="163">
        <v>10</v>
      </c>
      <c r="N1491" s="163"/>
      <c r="O1491" s="163"/>
      <c r="P1491" s="163" t="s">
        <v>21</v>
      </c>
      <c r="Q1491" s="155" t="s">
        <v>747</v>
      </c>
      <c r="R1491" s="163" t="s">
        <v>712</v>
      </c>
      <c r="S1491" s="163">
        <v>1</v>
      </c>
      <c r="T1491" s="206">
        <v>11788820.084999999</v>
      </c>
    </row>
    <row r="1492" spans="1:20" ht="16.5" customHeight="1">
      <c r="A1492" s="233"/>
      <c r="B1492" s="405"/>
      <c r="C1492" s="629" t="s">
        <v>41</v>
      </c>
      <c r="D1492" s="630"/>
      <c r="E1492" s="630"/>
      <c r="F1492" s="630"/>
      <c r="G1492" s="630"/>
      <c r="H1492" s="631"/>
      <c r="I1492" s="163"/>
      <c r="J1492" s="163"/>
      <c r="K1492" s="414"/>
      <c r="L1492" s="202"/>
      <c r="M1492" s="629" t="s">
        <v>41</v>
      </c>
      <c r="N1492" s="630"/>
      <c r="O1492" s="630"/>
      <c r="P1492" s="630"/>
      <c r="Q1492" s="630"/>
      <c r="R1492" s="631"/>
      <c r="S1492" s="161"/>
      <c r="T1492" s="206"/>
    </row>
    <row r="1493" spans="1:20" ht="16.5" customHeight="1">
      <c r="A1493" s="233"/>
      <c r="B1493" s="405"/>
      <c r="C1493" s="159">
        <v>11</v>
      </c>
      <c r="D1493" s="159" t="s">
        <v>743</v>
      </c>
      <c r="E1493" s="159" t="s">
        <v>21</v>
      </c>
      <c r="F1493" s="159"/>
      <c r="G1493" s="159" t="s">
        <v>133</v>
      </c>
      <c r="H1493" s="159"/>
      <c r="I1493" s="159"/>
      <c r="J1493" s="214"/>
      <c r="K1493" s="411"/>
      <c r="L1493" s="202"/>
      <c r="M1493" s="159">
        <v>11</v>
      </c>
      <c r="N1493" s="159" t="s">
        <v>734</v>
      </c>
      <c r="O1493" s="159" t="s">
        <v>21</v>
      </c>
      <c r="P1493" s="159"/>
      <c r="Q1493" s="159" t="s">
        <v>133</v>
      </c>
      <c r="R1493" s="159"/>
      <c r="S1493" s="159"/>
      <c r="T1493" s="214"/>
    </row>
    <row r="1494" spans="1:20" ht="16.5" customHeight="1">
      <c r="A1494" s="233"/>
      <c r="B1494" s="405"/>
      <c r="C1494" s="163">
        <v>12</v>
      </c>
      <c r="D1494" s="163" t="s">
        <v>748</v>
      </c>
      <c r="E1494" s="163"/>
      <c r="F1494" s="163" t="s">
        <v>21</v>
      </c>
      <c r="G1494" s="155" t="s">
        <v>749</v>
      </c>
      <c r="H1494" s="163" t="s">
        <v>32</v>
      </c>
      <c r="I1494" s="163">
        <v>1</v>
      </c>
      <c r="J1494" s="206"/>
      <c r="K1494" s="413"/>
      <c r="L1494" s="202"/>
      <c r="M1494" s="163">
        <v>12</v>
      </c>
      <c r="N1494" s="163"/>
      <c r="O1494" s="163"/>
      <c r="P1494" s="163" t="s">
        <v>21</v>
      </c>
      <c r="Q1494" s="155" t="s">
        <v>742</v>
      </c>
      <c r="R1494" s="163" t="s">
        <v>712</v>
      </c>
      <c r="S1494" s="163">
        <v>1</v>
      </c>
      <c r="T1494" s="206">
        <v>3223269</v>
      </c>
    </row>
    <row r="1495" spans="1:20" ht="16.5" customHeight="1">
      <c r="A1495" s="233"/>
      <c r="B1495" s="405"/>
      <c r="C1495" s="163">
        <v>13</v>
      </c>
      <c r="D1495" s="163" t="s">
        <v>217</v>
      </c>
      <c r="E1495" s="163"/>
      <c r="F1495" s="163" t="s">
        <v>21</v>
      </c>
      <c r="G1495" s="155" t="s">
        <v>218</v>
      </c>
      <c r="H1495" s="163" t="s">
        <v>32</v>
      </c>
      <c r="I1495" s="163">
        <v>1</v>
      </c>
      <c r="J1495" s="206"/>
      <c r="K1495" s="413"/>
      <c r="L1495" s="202"/>
      <c r="M1495" s="163">
        <v>13</v>
      </c>
      <c r="N1495" s="163" t="s">
        <v>796</v>
      </c>
      <c r="O1495" s="163"/>
      <c r="P1495" s="163" t="s">
        <v>21</v>
      </c>
      <c r="Q1495" s="155" t="s">
        <v>797</v>
      </c>
      <c r="R1495" s="163" t="s">
        <v>712</v>
      </c>
      <c r="S1495" s="163">
        <v>1</v>
      </c>
      <c r="T1495" s="206">
        <v>4608200.8</v>
      </c>
    </row>
    <row r="1496" spans="1:20" ht="16.5" customHeight="1">
      <c r="A1496" s="233"/>
      <c r="B1496" s="405"/>
      <c r="C1496" s="629" t="s">
        <v>41</v>
      </c>
      <c r="D1496" s="630"/>
      <c r="E1496" s="630"/>
      <c r="F1496" s="630"/>
      <c r="G1496" s="630"/>
      <c r="H1496" s="631"/>
      <c r="I1496" s="161"/>
      <c r="J1496" s="206"/>
      <c r="K1496" s="414"/>
      <c r="L1496" s="202"/>
      <c r="M1496" s="629" t="s">
        <v>41</v>
      </c>
      <c r="N1496" s="630"/>
      <c r="O1496" s="630"/>
      <c r="P1496" s="630"/>
      <c r="Q1496" s="630"/>
      <c r="R1496" s="631"/>
      <c r="S1496" s="161"/>
      <c r="T1496" s="206"/>
    </row>
    <row r="1497" spans="1:20" ht="16.5" customHeight="1">
      <c r="A1497" s="233"/>
      <c r="B1497" s="405"/>
      <c r="C1497" s="470">
        <v>14</v>
      </c>
      <c r="D1497" s="159" t="s">
        <v>442</v>
      </c>
      <c r="E1497" s="159" t="s">
        <v>21</v>
      </c>
      <c r="F1497" s="159"/>
      <c r="G1497" s="159" t="s">
        <v>413</v>
      </c>
      <c r="H1497" s="159"/>
      <c r="I1497" s="188"/>
      <c r="J1497" s="189"/>
      <c r="K1497" s="447"/>
      <c r="L1497" s="202"/>
      <c r="M1497" s="203"/>
      <c r="N1497" s="203"/>
      <c r="O1497" s="203"/>
      <c r="P1497" s="203"/>
      <c r="Q1497" s="203"/>
      <c r="R1497" s="203"/>
      <c r="S1497" s="191"/>
      <c r="T1497" s="211"/>
    </row>
    <row r="1498" spans="1:20" ht="16.5" customHeight="1">
      <c r="A1498" s="233"/>
      <c r="B1498" s="405"/>
      <c r="C1498" s="220">
        <v>15</v>
      </c>
      <c r="D1498" s="163" t="s">
        <v>798</v>
      </c>
      <c r="E1498" s="163"/>
      <c r="F1498" s="163" t="s">
        <v>21</v>
      </c>
      <c r="G1498" s="155" t="s">
        <v>799</v>
      </c>
      <c r="H1498" s="163" t="s">
        <v>32</v>
      </c>
      <c r="I1498" s="164">
        <v>1</v>
      </c>
      <c r="J1498" s="167"/>
      <c r="K1498" s="420"/>
      <c r="L1498" s="202"/>
      <c r="M1498" s="203"/>
      <c r="N1498" s="203"/>
      <c r="O1498" s="203"/>
      <c r="P1498" s="203"/>
      <c r="Q1498" s="203"/>
      <c r="R1498" s="203"/>
      <c r="S1498" s="191"/>
      <c r="T1498" s="211"/>
    </row>
    <row r="1499" spans="1:20" ht="16.5" customHeight="1" thickBot="1">
      <c r="A1499" s="233"/>
      <c r="B1499" s="405"/>
      <c r="C1499" s="629" t="s">
        <v>41</v>
      </c>
      <c r="D1499" s="630"/>
      <c r="E1499" s="630"/>
      <c r="F1499" s="630"/>
      <c r="G1499" s="630"/>
      <c r="H1499" s="631"/>
      <c r="I1499" s="163"/>
      <c r="J1499" s="163"/>
      <c r="K1499" s="414"/>
      <c r="L1499" s="202"/>
      <c r="M1499" s="203"/>
      <c r="N1499" s="203"/>
      <c r="O1499" s="203"/>
      <c r="P1499" s="203"/>
      <c r="Q1499" s="203"/>
      <c r="R1499" s="203"/>
      <c r="S1499" s="191"/>
      <c r="T1499" s="211"/>
    </row>
    <row r="1500" spans="1:20" ht="16.5" customHeight="1" thickBot="1">
      <c r="A1500" s="233"/>
      <c r="B1500" s="405"/>
      <c r="C1500" s="632" t="s">
        <v>52</v>
      </c>
      <c r="D1500" s="712"/>
      <c r="E1500" s="712"/>
      <c r="F1500" s="712"/>
      <c r="G1500" s="712"/>
      <c r="H1500" s="712"/>
      <c r="I1500" s="712"/>
      <c r="J1500" s="634"/>
      <c r="K1500" s="415"/>
      <c r="L1500" s="202"/>
      <c r="M1500" s="632" t="s">
        <v>52</v>
      </c>
      <c r="N1500" s="633"/>
      <c r="O1500" s="633"/>
      <c r="P1500" s="633"/>
      <c r="Q1500" s="633"/>
      <c r="R1500" s="633"/>
      <c r="S1500" s="633"/>
      <c r="T1500" s="634"/>
    </row>
    <row r="1501" spans="1:20" ht="16.5" customHeight="1" thickBot="1">
      <c r="A1501" s="233"/>
      <c r="B1501" s="405"/>
      <c r="C1501" s="416"/>
      <c r="D1501" s="416"/>
      <c r="E1501" s="416"/>
      <c r="F1501" s="416"/>
      <c r="G1501" s="416"/>
      <c r="H1501" s="416"/>
      <c r="I1501" s="416"/>
      <c r="J1501" s="416"/>
      <c r="K1501" s="417"/>
      <c r="L1501" s="202"/>
      <c r="M1501" s="257"/>
      <c r="N1501" s="257"/>
      <c r="O1501" s="257"/>
      <c r="P1501" s="257"/>
      <c r="Q1501" s="257"/>
      <c r="R1501" s="257"/>
      <c r="S1501" s="257"/>
      <c r="T1501" s="257"/>
    </row>
    <row r="1502" spans="1:20" ht="16.5" customHeight="1" thickBot="1">
      <c r="A1502" s="233"/>
      <c r="B1502" s="410">
        <v>26</v>
      </c>
      <c r="C1502" s="647" t="s">
        <v>800</v>
      </c>
      <c r="D1502" s="712"/>
      <c r="E1502" s="712"/>
      <c r="F1502" s="712"/>
      <c r="G1502" s="712"/>
      <c r="H1502" s="712"/>
      <c r="I1502" s="712"/>
      <c r="J1502" s="712"/>
      <c r="K1502" s="713"/>
      <c r="L1502" s="202"/>
      <c r="M1502" s="647" t="s">
        <v>800</v>
      </c>
      <c r="N1502" s="633"/>
      <c r="O1502" s="633"/>
      <c r="P1502" s="633"/>
      <c r="Q1502" s="633"/>
      <c r="R1502" s="633"/>
      <c r="S1502" s="633"/>
      <c r="T1502" s="633"/>
    </row>
    <row r="1503" spans="1:20" ht="16.5" customHeight="1" thickBot="1">
      <c r="A1503" s="233"/>
      <c r="B1503" s="405"/>
      <c r="C1503" s="714" t="s">
        <v>10</v>
      </c>
      <c r="D1503" s="689"/>
      <c r="E1503" s="689"/>
      <c r="F1503" s="689"/>
      <c r="G1503" s="689"/>
      <c r="H1503" s="689"/>
      <c r="I1503" s="689"/>
      <c r="J1503" s="689"/>
      <c r="K1503" s="715"/>
      <c r="L1503" s="202"/>
      <c r="M1503" s="644" t="s">
        <v>10</v>
      </c>
      <c r="N1503" s="645"/>
      <c r="O1503" s="645"/>
      <c r="P1503" s="645"/>
      <c r="Q1503" s="645"/>
      <c r="R1503" s="645"/>
      <c r="S1503" s="645"/>
      <c r="T1503" s="646"/>
    </row>
    <row r="1504" spans="1:20" ht="16.5" customHeight="1">
      <c r="A1504" s="233"/>
      <c r="B1504" s="405"/>
      <c r="C1504" s="641" t="s">
        <v>11</v>
      </c>
      <c r="D1504" s="707" t="s">
        <v>12</v>
      </c>
      <c r="E1504" s="717" t="s">
        <v>13</v>
      </c>
      <c r="F1504" s="718"/>
      <c r="G1504" s="641" t="s">
        <v>14</v>
      </c>
      <c r="H1504" s="707" t="s">
        <v>15</v>
      </c>
      <c r="I1504" s="707" t="s">
        <v>16</v>
      </c>
      <c r="J1504" s="709" t="s">
        <v>17</v>
      </c>
      <c r="K1504" s="710" t="s">
        <v>18</v>
      </c>
      <c r="L1504" s="202"/>
      <c r="M1504" s="641" t="s">
        <v>11</v>
      </c>
      <c r="N1504" s="635" t="s">
        <v>12</v>
      </c>
      <c r="O1504" s="637" t="s">
        <v>13</v>
      </c>
      <c r="P1504" s="638"/>
      <c r="Q1504" s="641" t="s">
        <v>14</v>
      </c>
      <c r="R1504" s="635" t="s">
        <v>15</v>
      </c>
      <c r="S1504" s="635" t="s">
        <v>16</v>
      </c>
      <c r="T1504" s="643" t="s">
        <v>17</v>
      </c>
    </row>
    <row r="1505" spans="1:20" ht="16.5" customHeight="1">
      <c r="A1505" s="233"/>
      <c r="B1505" s="405"/>
      <c r="C1505" s="716"/>
      <c r="D1505" s="708"/>
      <c r="E1505" s="154" t="s">
        <v>19</v>
      </c>
      <c r="F1505" s="154" t="s">
        <v>20</v>
      </c>
      <c r="G1505" s="716"/>
      <c r="H1505" s="708"/>
      <c r="I1505" s="708"/>
      <c r="J1505" s="708"/>
      <c r="K1505" s="711"/>
      <c r="L1505" s="202"/>
      <c r="M1505" s="642"/>
      <c r="N1505" s="636"/>
      <c r="O1505" s="154" t="s">
        <v>19</v>
      </c>
      <c r="P1505" s="154" t="s">
        <v>20</v>
      </c>
      <c r="Q1505" s="642"/>
      <c r="R1505" s="636"/>
      <c r="S1505" s="636"/>
      <c r="T1505" s="636"/>
    </row>
    <row r="1506" spans="1:20" ht="18.75" customHeight="1">
      <c r="A1506" s="233"/>
      <c r="B1506" s="405"/>
      <c r="C1506" s="489">
        <v>1</v>
      </c>
      <c r="D1506" s="357" t="s">
        <v>336</v>
      </c>
      <c r="E1506" s="159" t="s">
        <v>21</v>
      </c>
      <c r="F1506" s="361"/>
      <c r="G1506" s="159" t="s">
        <v>337</v>
      </c>
      <c r="H1506" s="361"/>
      <c r="I1506" s="215"/>
      <c r="J1506" s="216"/>
      <c r="K1506" s="490"/>
      <c r="L1506" s="202"/>
      <c r="M1506" s="360">
        <v>1</v>
      </c>
      <c r="N1506" s="357">
        <v>4</v>
      </c>
      <c r="O1506" s="159" t="s">
        <v>21</v>
      </c>
      <c r="P1506" s="361"/>
      <c r="Q1506" s="159" t="s">
        <v>227</v>
      </c>
      <c r="R1506" s="361"/>
      <c r="S1506" s="215"/>
      <c r="T1506" s="216"/>
    </row>
    <row r="1507" spans="1:20" ht="24" customHeight="1">
      <c r="A1507" s="233"/>
      <c r="B1507" s="405"/>
      <c r="C1507" s="220">
        <v>2</v>
      </c>
      <c r="D1507" s="163" t="s">
        <v>338</v>
      </c>
      <c r="E1507" s="163"/>
      <c r="F1507" s="163" t="s">
        <v>21</v>
      </c>
      <c r="G1507" s="155" t="s">
        <v>339</v>
      </c>
      <c r="H1507" s="163" t="s">
        <v>73</v>
      </c>
      <c r="I1507" s="164">
        <v>939.88999999999987</v>
      </c>
      <c r="J1507" s="167"/>
      <c r="K1507" s="420"/>
      <c r="L1507" s="202"/>
      <c r="M1507" s="220">
        <v>2</v>
      </c>
      <c r="N1507" s="163">
        <v>4.0999999999999996</v>
      </c>
      <c r="O1507" s="163"/>
      <c r="P1507" s="163" t="s">
        <v>21</v>
      </c>
      <c r="Q1507" s="155" t="s">
        <v>767</v>
      </c>
      <c r="R1507" s="163" t="s">
        <v>73</v>
      </c>
      <c r="S1507" s="164">
        <v>939.88999999999987</v>
      </c>
      <c r="T1507" s="167">
        <v>13594</v>
      </c>
    </row>
    <row r="1508" spans="1:20" ht="16.5" customHeight="1">
      <c r="A1508" s="233"/>
      <c r="B1508" s="405"/>
      <c r="C1508" s="629" t="s">
        <v>41</v>
      </c>
      <c r="D1508" s="630"/>
      <c r="E1508" s="630"/>
      <c r="F1508" s="630"/>
      <c r="G1508" s="630"/>
      <c r="H1508" s="631"/>
      <c r="I1508" s="163"/>
      <c r="J1508" s="163"/>
      <c r="K1508" s="414"/>
      <c r="L1508" s="202"/>
      <c r="M1508" s="629" t="s">
        <v>41</v>
      </c>
      <c r="N1508" s="630"/>
      <c r="O1508" s="630"/>
      <c r="P1508" s="630"/>
      <c r="Q1508" s="630"/>
      <c r="R1508" s="631"/>
      <c r="S1508" s="163"/>
      <c r="T1508" s="163"/>
    </row>
    <row r="1509" spans="1:20" ht="16.5" customHeight="1">
      <c r="A1509" s="233"/>
      <c r="B1509" s="405"/>
      <c r="C1509" s="470">
        <v>3</v>
      </c>
      <c r="D1509" s="249">
        <v>2.2000000000000002</v>
      </c>
      <c r="E1509" s="159" t="s">
        <v>21</v>
      </c>
      <c r="F1509" s="159"/>
      <c r="G1509" s="159" t="s">
        <v>183</v>
      </c>
      <c r="H1509" s="159"/>
      <c r="I1509" s="188"/>
      <c r="J1509" s="189"/>
      <c r="K1509" s="447"/>
      <c r="L1509" s="202"/>
      <c r="M1509" s="324">
        <v>3</v>
      </c>
      <c r="N1509" s="249"/>
      <c r="O1509" s="159" t="s">
        <v>21</v>
      </c>
      <c r="P1509" s="159"/>
      <c r="Q1509" s="159" t="s">
        <v>22</v>
      </c>
      <c r="R1509" s="159"/>
      <c r="S1509" s="188"/>
      <c r="T1509" s="189"/>
    </row>
    <row r="1510" spans="1:20" ht="36" customHeight="1">
      <c r="A1510" s="233"/>
      <c r="B1510" s="405"/>
      <c r="C1510" s="220">
        <v>4</v>
      </c>
      <c r="D1510" s="163" t="s">
        <v>289</v>
      </c>
      <c r="E1510" s="163"/>
      <c r="F1510" s="163" t="s">
        <v>21</v>
      </c>
      <c r="G1510" s="155" t="s">
        <v>290</v>
      </c>
      <c r="H1510" s="163" t="s">
        <v>85</v>
      </c>
      <c r="I1510" s="164">
        <v>262.96199999999999</v>
      </c>
      <c r="J1510" s="167"/>
      <c r="K1510" s="420"/>
      <c r="L1510" s="202"/>
      <c r="M1510" s="220">
        <v>4</v>
      </c>
      <c r="N1510" s="163">
        <v>1.1100000000000001</v>
      </c>
      <c r="O1510" s="163"/>
      <c r="P1510" s="163" t="s">
        <v>21</v>
      </c>
      <c r="Q1510" s="155" t="s">
        <v>232</v>
      </c>
      <c r="R1510" s="163" t="s">
        <v>88</v>
      </c>
      <c r="S1510" s="164">
        <v>262.96199999999999</v>
      </c>
      <c r="T1510" s="167">
        <v>54921.599999999999</v>
      </c>
    </row>
    <row r="1511" spans="1:20" ht="34.5" customHeight="1">
      <c r="A1511" s="233"/>
      <c r="B1511" s="405"/>
      <c r="C1511" s="163">
        <v>5</v>
      </c>
      <c r="D1511" s="163" t="s">
        <v>83</v>
      </c>
      <c r="E1511" s="163"/>
      <c r="F1511" s="163" t="s">
        <v>21</v>
      </c>
      <c r="G1511" s="155" t="s">
        <v>84</v>
      </c>
      <c r="H1511" s="163" t="s">
        <v>85</v>
      </c>
      <c r="I1511" s="164">
        <v>175.30599999999995</v>
      </c>
      <c r="J1511" s="167"/>
      <c r="K1511" s="420"/>
      <c r="L1511" s="202"/>
      <c r="M1511" s="163">
        <v>5</v>
      </c>
      <c r="N1511" s="163" t="s">
        <v>86</v>
      </c>
      <c r="O1511" s="163"/>
      <c r="P1511" s="163" t="s">
        <v>21</v>
      </c>
      <c r="Q1511" s="155" t="s">
        <v>84</v>
      </c>
      <c r="R1511" s="163" t="s">
        <v>88</v>
      </c>
      <c r="S1511" s="164">
        <v>175.30599999999995</v>
      </c>
      <c r="T1511" s="167">
        <v>20619</v>
      </c>
    </row>
    <row r="1512" spans="1:20" ht="34.5" customHeight="1">
      <c r="A1512" s="233"/>
      <c r="B1512" s="405"/>
      <c r="C1512" s="163">
        <v>6</v>
      </c>
      <c r="D1512" s="163" t="s">
        <v>472</v>
      </c>
      <c r="E1512" s="163"/>
      <c r="F1512" s="163" t="s">
        <v>21</v>
      </c>
      <c r="G1512" s="155" t="s">
        <v>473</v>
      </c>
      <c r="H1512" s="163" t="s">
        <v>85</v>
      </c>
      <c r="I1512" s="164">
        <v>56.25</v>
      </c>
      <c r="J1512" s="167"/>
      <c r="K1512" s="420"/>
      <c r="L1512" s="202"/>
      <c r="M1512" s="220"/>
      <c r="N1512" s="182"/>
      <c r="O1512" s="182"/>
      <c r="P1512" s="182"/>
      <c r="Q1512" s="160"/>
      <c r="R1512" s="253"/>
      <c r="S1512" s="164"/>
      <c r="T1512" s="167"/>
    </row>
    <row r="1513" spans="1:20" ht="34.5" customHeight="1">
      <c r="A1513" s="233"/>
      <c r="B1513" s="405"/>
      <c r="C1513" s="163">
        <v>7</v>
      </c>
      <c r="D1513" s="163" t="s">
        <v>470</v>
      </c>
      <c r="E1513" s="163"/>
      <c r="F1513" s="163" t="s">
        <v>21</v>
      </c>
      <c r="G1513" s="155" t="s">
        <v>471</v>
      </c>
      <c r="H1513" s="163" t="s">
        <v>85</v>
      </c>
      <c r="I1513" s="164">
        <v>56.25</v>
      </c>
      <c r="J1513" s="167"/>
      <c r="K1513" s="420"/>
      <c r="L1513" s="202"/>
      <c r="M1513" s="220"/>
      <c r="N1513" s="182"/>
      <c r="O1513" s="182"/>
      <c r="P1513" s="182"/>
      <c r="Q1513" s="160"/>
      <c r="R1513" s="253"/>
      <c r="S1513" s="164"/>
      <c r="T1513" s="167"/>
    </row>
    <row r="1514" spans="1:20" ht="16.5" customHeight="1">
      <c r="A1514" s="233"/>
      <c r="B1514" s="405"/>
      <c r="C1514" s="629" t="s">
        <v>41</v>
      </c>
      <c r="D1514" s="630"/>
      <c r="E1514" s="630"/>
      <c r="F1514" s="630"/>
      <c r="G1514" s="630"/>
      <c r="H1514" s="631"/>
      <c r="I1514" s="163"/>
      <c r="J1514" s="163"/>
      <c r="K1514" s="414"/>
      <c r="L1514" s="202"/>
      <c r="M1514" s="629" t="s">
        <v>41</v>
      </c>
      <c r="N1514" s="630"/>
      <c r="O1514" s="630"/>
      <c r="P1514" s="630"/>
      <c r="Q1514" s="630"/>
      <c r="R1514" s="631"/>
      <c r="S1514" s="163"/>
      <c r="T1514" s="163"/>
    </row>
    <row r="1515" spans="1:20" ht="41.25" customHeight="1">
      <c r="A1515" s="233"/>
      <c r="B1515" s="405"/>
      <c r="C1515" s="470">
        <v>8</v>
      </c>
      <c r="D1515" s="249">
        <v>2.2999999999999998</v>
      </c>
      <c r="E1515" s="159" t="s">
        <v>21</v>
      </c>
      <c r="F1515" s="159"/>
      <c r="G1515" s="159" t="s">
        <v>89</v>
      </c>
      <c r="H1515" s="159"/>
      <c r="I1515" s="188"/>
      <c r="J1515" s="189"/>
      <c r="K1515" s="447"/>
      <c r="L1515" s="202"/>
      <c r="M1515" s="324">
        <v>6</v>
      </c>
      <c r="N1515" s="249">
        <v>2.2999999999999998</v>
      </c>
      <c r="O1515" s="159" t="s">
        <v>21</v>
      </c>
      <c r="P1515" s="159"/>
      <c r="Q1515" s="159" t="s">
        <v>89</v>
      </c>
      <c r="R1515" s="159"/>
      <c r="S1515" s="188"/>
      <c r="T1515" s="189"/>
    </row>
    <row r="1516" spans="1:20" ht="26.25" customHeight="1">
      <c r="A1516" s="233"/>
      <c r="B1516" s="405"/>
      <c r="C1516" s="220">
        <v>9</v>
      </c>
      <c r="D1516" s="325" t="s">
        <v>90</v>
      </c>
      <c r="E1516" s="163"/>
      <c r="F1516" s="163" t="s">
        <v>21</v>
      </c>
      <c r="G1516" s="155" t="s">
        <v>91</v>
      </c>
      <c r="H1516" s="163" t="s">
        <v>73</v>
      </c>
      <c r="I1516" s="164">
        <v>389.125</v>
      </c>
      <c r="J1516" s="167"/>
      <c r="K1516" s="420"/>
      <c r="L1516" s="202"/>
      <c r="M1516" s="220">
        <v>7</v>
      </c>
      <c r="N1516" s="325">
        <v>1.4</v>
      </c>
      <c r="O1516" s="163"/>
      <c r="P1516" s="163" t="s">
        <v>21</v>
      </c>
      <c r="Q1516" s="155" t="s">
        <v>689</v>
      </c>
      <c r="R1516" s="163" t="s">
        <v>73</v>
      </c>
      <c r="S1516" s="164">
        <v>389.125</v>
      </c>
      <c r="T1516" s="167">
        <v>43302.400000000001</v>
      </c>
    </row>
    <row r="1517" spans="1:20" ht="26.25" customHeight="1">
      <c r="A1517" s="233"/>
      <c r="B1517" s="405"/>
      <c r="C1517" s="163">
        <v>10</v>
      </c>
      <c r="D1517" s="325" t="s">
        <v>93</v>
      </c>
      <c r="E1517" s="163"/>
      <c r="F1517" s="163" t="s">
        <v>21</v>
      </c>
      <c r="G1517" s="155" t="s">
        <v>94</v>
      </c>
      <c r="H1517" s="163" t="s">
        <v>95</v>
      </c>
      <c r="I1517" s="164">
        <v>9339</v>
      </c>
      <c r="J1517" s="167"/>
      <c r="K1517" s="420"/>
      <c r="L1517" s="202"/>
      <c r="M1517" s="220"/>
      <c r="N1517" s="362"/>
      <c r="O1517" s="182"/>
      <c r="P1517" s="182"/>
      <c r="Q1517" s="160"/>
      <c r="R1517" s="253"/>
      <c r="S1517" s="164"/>
      <c r="T1517" s="167"/>
    </row>
    <row r="1518" spans="1:20" ht="33.75" customHeight="1">
      <c r="A1518" s="233"/>
      <c r="B1518" s="405"/>
      <c r="C1518" s="163">
        <v>11</v>
      </c>
      <c r="D1518" s="325" t="s">
        <v>98</v>
      </c>
      <c r="E1518" s="163"/>
      <c r="F1518" s="163" t="s">
        <v>21</v>
      </c>
      <c r="G1518" s="155" t="s">
        <v>99</v>
      </c>
      <c r="H1518" s="163" t="s">
        <v>73</v>
      </c>
      <c r="I1518" s="164">
        <v>389.125</v>
      </c>
      <c r="J1518" s="167"/>
      <c r="K1518" s="420"/>
      <c r="L1518" s="202"/>
      <c r="M1518" s="220"/>
      <c r="N1518" s="362"/>
      <c r="O1518" s="182"/>
      <c r="P1518" s="182"/>
      <c r="Q1518" s="160"/>
      <c r="R1518" s="253"/>
      <c r="S1518" s="164"/>
      <c r="T1518" s="167"/>
    </row>
    <row r="1519" spans="1:20" ht="16.5" customHeight="1">
      <c r="A1519" s="233"/>
      <c r="B1519" s="405"/>
      <c r="C1519" s="629" t="s">
        <v>41</v>
      </c>
      <c r="D1519" s="630"/>
      <c r="E1519" s="630"/>
      <c r="F1519" s="630"/>
      <c r="G1519" s="630"/>
      <c r="H1519" s="631"/>
      <c r="I1519" s="163"/>
      <c r="J1519" s="163"/>
      <c r="K1519" s="414"/>
      <c r="L1519" s="202"/>
      <c r="M1519" s="629" t="s">
        <v>41</v>
      </c>
      <c r="N1519" s="630"/>
      <c r="O1519" s="630"/>
      <c r="P1519" s="630"/>
      <c r="Q1519" s="630"/>
      <c r="R1519" s="631"/>
      <c r="S1519" s="163"/>
      <c r="T1519" s="163"/>
    </row>
    <row r="1520" spans="1:20" ht="16.5" customHeight="1">
      <c r="A1520" s="233"/>
      <c r="B1520" s="405"/>
      <c r="C1520" s="470">
        <v>12</v>
      </c>
      <c r="D1520" s="249">
        <v>2.5</v>
      </c>
      <c r="E1520" s="159" t="s">
        <v>21</v>
      </c>
      <c r="F1520" s="159"/>
      <c r="G1520" s="159" t="s">
        <v>291</v>
      </c>
      <c r="H1520" s="159"/>
      <c r="I1520" s="188"/>
      <c r="J1520" s="189"/>
      <c r="K1520" s="447"/>
      <c r="L1520" s="202"/>
      <c r="M1520" s="324">
        <v>8</v>
      </c>
      <c r="N1520" s="249">
        <v>5</v>
      </c>
      <c r="O1520" s="159" t="s">
        <v>21</v>
      </c>
      <c r="P1520" s="159"/>
      <c r="Q1520" s="159" t="s">
        <v>107</v>
      </c>
      <c r="R1520" s="159"/>
      <c r="S1520" s="188"/>
      <c r="T1520" s="189"/>
    </row>
    <row r="1521" spans="1:20" ht="21.75" customHeight="1">
      <c r="A1521" s="233"/>
      <c r="B1521" s="405"/>
      <c r="C1521" s="220">
        <v>13</v>
      </c>
      <c r="D1521" s="325" t="s">
        <v>292</v>
      </c>
      <c r="E1521" s="163"/>
      <c r="F1521" s="163" t="s">
        <v>21</v>
      </c>
      <c r="G1521" s="155" t="s">
        <v>293</v>
      </c>
      <c r="H1521" s="163" t="s">
        <v>73</v>
      </c>
      <c r="I1521" s="164">
        <v>22.5</v>
      </c>
      <c r="J1521" s="167"/>
      <c r="K1521" s="420"/>
      <c r="L1521" s="202"/>
      <c r="M1521" s="220">
        <v>9</v>
      </c>
      <c r="N1521" s="325">
        <v>5.5</v>
      </c>
      <c r="O1521" s="163"/>
      <c r="P1521" s="163" t="s">
        <v>21</v>
      </c>
      <c r="Q1521" s="155" t="s">
        <v>110</v>
      </c>
      <c r="R1521" s="163" t="s">
        <v>73</v>
      </c>
      <c r="S1521" s="164">
        <v>361</v>
      </c>
      <c r="T1521" s="167">
        <v>535504</v>
      </c>
    </row>
    <row r="1522" spans="1:20" ht="21.75" customHeight="1">
      <c r="A1522" s="233"/>
      <c r="B1522" s="405"/>
      <c r="C1522" s="163">
        <v>14</v>
      </c>
      <c r="D1522" s="325" t="s">
        <v>390</v>
      </c>
      <c r="E1522" s="163"/>
      <c r="F1522" s="163" t="s">
        <v>21</v>
      </c>
      <c r="G1522" s="155" t="s">
        <v>391</v>
      </c>
      <c r="H1522" s="163" t="s">
        <v>73</v>
      </c>
      <c r="I1522" s="164">
        <v>5.625</v>
      </c>
      <c r="J1522" s="167"/>
      <c r="K1522" s="420"/>
      <c r="L1522" s="202"/>
      <c r="M1522" s="220"/>
      <c r="N1522" s="362"/>
      <c r="O1522" s="182"/>
      <c r="P1522" s="182"/>
      <c r="Q1522" s="160"/>
      <c r="R1522" s="253"/>
      <c r="S1522" s="164"/>
      <c r="T1522" s="167"/>
    </row>
    <row r="1523" spans="1:20" ht="16.5" customHeight="1">
      <c r="A1523" s="233"/>
      <c r="B1523" s="405"/>
      <c r="C1523" s="629" t="s">
        <v>41</v>
      </c>
      <c r="D1523" s="630"/>
      <c r="E1523" s="630"/>
      <c r="F1523" s="630"/>
      <c r="G1523" s="630"/>
      <c r="H1523" s="631"/>
      <c r="I1523" s="163"/>
      <c r="J1523" s="163"/>
      <c r="K1523" s="414"/>
      <c r="L1523" s="202"/>
      <c r="M1523" s="629" t="s">
        <v>41</v>
      </c>
      <c r="N1523" s="630"/>
      <c r="O1523" s="630"/>
      <c r="P1523" s="630"/>
      <c r="Q1523" s="630"/>
      <c r="R1523" s="631"/>
      <c r="S1523" s="163"/>
      <c r="T1523" s="163"/>
    </row>
    <row r="1524" spans="1:20" ht="16.5" customHeight="1">
      <c r="A1524" s="233"/>
      <c r="B1524" s="405"/>
      <c r="C1524" s="470">
        <v>15</v>
      </c>
      <c r="D1524" s="249" t="s">
        <v>105</v>
      </c>
      <c r="E1524" s="159" t="s">
        <v>21</v>
      </c>
      <c r="F1524" s="159"/>
      <c r="G1524" s="159" t="s">
        <v>106</v>
      </c>
      <c r="H1524" s="159"/>
      <c r="I1524" s="188"/>
      <c r="J1524" s="189"/>
      <c r="K1524" s="447"/>
      <c r="L1524" s="202"/>
      <c r="M1524" s="324">
        <v>10</v>
      </c>
      <c r="N1524" s="249">
        <v>3.3</v>
      </c>
      <c r="O1524" s="159" t="s">
        <v>21</v>
      </c>
      <c r="P1524" s="159"/>
      <c r="Q1524" s="159" t="s">
        <v>111</v>
      </c>
      <c r="R1524" s="159"/>
      <c r="S1524" s="188"/>
      <c r="T1524" s="189"/>
    </row>
    <row r="1525" spans="1:20" ht="38.25" customHeight="1">
      <c r="A1525" s="233"/>
      <c r="B1525" s="405"/>
      <c r="C1525" s="220">
        <v>16</v>
      </c>
      <c r="D1525" s="325" t="s">
        <v>108</v>
      </c>
      <c r="E1525" s="163"/>
      <c r="F1525" s="163" t="s">
        <v>21</v>
      </c>
      <c r="G1525" s="155" t="s">
        <v>109</v>
      </c>
      <c r="H1525" s="163" t="s">
        <v>73</v>
      </c>
      <c r="I1525" s="164">
        <v>361</v>
      </c>
      <c r="J1525" s="167"/>
      <c r="K1525" s="420"/>
      <c r="L1525" s="202"/>
      <c r="M1525" s="220">
        <v>11</v>
      </c>
      <c r="N1525" s="325" t="s">
        <v>112</v>
      </c>
      <c r="O1525" s="163"/>
      <c r="P1525" s="163" t="s">
        <v>21</v>
      </c>
      <c r="Q1525" s="155" t="s">
        <v>113</v>
      </c>
      <c r="R1525" s="163" t="s">
        <v>114</v>
      </c>
      <c r="S1525" s="164">
        <v>32490</v>
      </c>
      <c r="T1525" s="167">
        <v>5903</v>
      </c>
    </row>
    <row r="1526" spans="1:20" ht="16.5" customHeight="1">
      <c r="A1526" s="233"/>
      <c r="B1526" s="405"/>
      <c r="C1526" s="629" t="s">
        <v>41</v>
      </c>
      <c r="D1526" s="630"/>
      <c r="E1526" s="630"/>
      <c r="F1526" s="630"/>
      <c r="G1526" s="630"/>
      <c r="H1526" s="631"/>
      <c r="I1526" s="163"/>
      <c r="J1526" s="163"/>
      <c r="K1526" s="414"/>
      <c r="L1526" s="202"/>
      <c r="M1526" s="629" t="s">
        <v>41</v>
      </c>
      <c r="N1526" s="630"/>
      <c r="O1526" s="630"/>
      <c r="P1526" s="630"/>
      <c r="Q1526" s="630"/>
      <c r="R1526" s="631"/>
      <c r="S1526" s="163"/>
      <c r="T1526" s="163"/>
    </row>
    <row r="1527" spans="1:20" ht="25.5" customHeight="1">
      <c r="A1527" s="233"/>
      <c r="B1527" s="405"/>
      <c r="C1527" s="470">
        <v>17</v>
      </c>
      <c r="D1527" s="249">
        <v>3.3</v>
      </c>
      <c r="E1527" s="159" t="s">
        <v>21</v>
      </c>
      <c r="F1527" s="159"/>
      <c r="G1527" s="159" t="s">
        <v>111</v>
      </c>
      <c r="H1527" s="159"/>
      <c r="I1527" s="188"/>
      <c r="J1527" s="189"/>
      <c r="K1527" s="447"/>
      <c r="L1527" s="202"/>
      <c r="M1527" s="324">
        <v>12</v>
      </c>
      <c r="N1527" s="249">
        <v>6</v>
      </c>
      <c r="O1527" s="159" t="s">
        <v>21</v>
      </c>
      <c r="P1527" s="159"/>
      <c r="Q1527" s="159" t="s">
        <v>801</v>
      </c>
      <c r="R1527" s="159"/>
      <c r="S1527" s="188"/>
      <c r="T1527" s="189"/>
    </row>
    <row r="1528" spans="1:20" ht="50.25" customHeight="1">
      <c r="A1528" s="233"/>
      <c r="B1528" s="405"/>
      <c r="C1528" s="220">
        <v>18</v>
      </c>
      <c r="D1528" s="164" t="s">
        <v>112</v>
      </c>
      <c r="E1528" s="163"/>
      <c r="F1528" s="163" t="s">
        <v>21</v>
      </c>
      <c r="G1528" s="155" t="s">
        <v>113</v>
      </c>
      <c r="H1528" s="163" t="s">
        <v>114</v>
      </c>
      <c r="I1528" s="164">
        <v>32490</v>
      </c>
      <c r="J1528" s="167"/>
      <c r="K1528" s="420"/>
      <c r="L1528" s="202"/>
      <c r="M1528" s="220">
        <v>13</v>
      </c>
      <c r="N1528" s="164" t="s">
        <v>802</v>
      </c>
      <c r="O1528" s="163"/>
      <c r="P1528" s="163" t="s">
        <v>21</v>
      </c>
      <c r="Q1528" s="155" t="s">
        <v>293</v>
      </c>
      <c r="R1528" s="163" t="s">
        <v>73</v>
      </c>
      <c r="S1528" s="164">
        <v>22.5</v>
      </c>
      <c r="T1528" s="167">
        <v>40659</v>
      </c>
    </row>
    <row r="1529" spans="1:20" ht="16.5" customHeight="1">
      <c r="A1529" s="233"/>
      <c r="B1529" s="405"/>
      <c r="C1529" s="629" t="s">
        <v>41</v>
      </c>
      <c r="D1529" s="630"/>
      <c r="E1529" s="630"/>
      <c r="F1529" s="630"/>
      <c r="G1529" s="630"/>
      <c r="H1529" s="631"/>
      <c r="I1529" s="163"/>
      <c r="J1529" s="163"/>
      <c r="K1529" s="414"/>
      <c r="L1529" s="202"/>
      <c r="M1529" s="629" t="s">
        <v>41</v>
      </c>
      <c r="N1529" s="630"/>
      <c r="O1529" s="630"/>
      <c r="P1529" s="630"/>
      <c r="Q1529" s="630"/>
      <c r="R1529" s="631"/>
      <c r="S1529" s="163"/>
      <c r="T1529" s="163"/>
    </row>
    <row r="1530" spans="1:20" ht="50.25" customHeight="1">
      <c r="A1530" s="233"/>
      <c r="B1530" s="405"/>
      <c r="C1530" s="470">
        <v>19</v>
      </c>
      <c r="D1530" s="159">
        <v>6</v>
      </c>
      <c r="E1530" s="159" t="s">
        <v>21</v>
      </c>
      <c r="F1530" s="159"/>
      <c r="G1530" s="159" t="s">
        <v>310</v>
      </c>
      <c r="H1530" s="159"/>
      <c r="I1530" s="188"/>
      <c r="J1530" s="189"/>
      <c r="K1530" s="447"/>
      <c r="L1530" s="202"/>
      <c r="M1530" s="324">
        <v>17</v>
      </c>
      <c r="N1530" s="159">
        <v>7</v>
      </c>
      <c r="O1530" s="159" t="s">
        <v>21</v>
      </c>
      <c r="P1530" s="159"/>
      <c r="Q1530" s="159" t="s">
        <v>803</v>
      </c>
      <c r="R1530" s="159"/>
      <c r="S1530" s="188"/>
      <c r="T1530" s="189"/>
    </row>
    <row r="1531" spans="1:20" ht="18" customHeight="1">
      <c r="A1531" s="233"/>
      <c r="B1531" s="405"/>
      <c r="C1531" s="220">
        <v>20</v>
      </c>
      <c r="D1531" s="163" t="s">
        <v>804</v>
      </c>
      <c r="E1531" s="163"/>
      <c r="F1531" s="163" t="s">
        <v>21</v>
      </c>
      <c r="G1531" s="155" t="s">
        <v>805</v>
      </c>
      <c r="H1531" s="163" t="s">
        <v>85</v>
      </c>
      <c r="I1531" s="164">
        <v>5.625</v>
      </c>
      <c r="J1531" s="167"/>
      <c r="K1531" s="420"/>
      <c r="L1531" s="202"/>
      <c r="M1531" s="220">
        <v>18</v>
      </c>
      <c r="N1531" s="163" t="s">
        <v>806</v>
      </c>
      <c r="O1531" s="163"/>
      <c r="P1531" s="163" t="s">
        <v>21</v>
      </c>
      <c r="Q1531" s="155" t="s">
        <v>807</v>
      </c>
      <c r="R1531" s="163" t="s">
        <v>73</v>
      </c>
      <c r="S1531" s="164">
        <v>5.625</v>
      </c>
      <c r="T1531" s="167">
        <v>657686</v>
      </c>
    </row>
    <row r="1532" spans="1:20" ht="16.5" customHeight="1">
      <c r="A1532" s="233"/>
      <c r="B1532" s="405"/>
      <c r="C1532" s="220">
        <v>21</v>
      </c>
      <c r="D1532" s="325" t="s">
        <v>808</v>
      </c>
      <c r="E1532" s="163"/>
      <c r="F1532" s="163" t="s">
        <v>21</v>
      </c>
      <c r="G1532" s="155" t="s">
        <v>809</v>
      </c>
      <c r="H1532" s="163" t="s">
        <v>85</v>
      </c>
      <c r="I1532" s="164">
        <v>22.5</v>
      </c>
      <c r="J1532" s="167"/>
      <c r="K1532" s="420"/>
      <c r="L1532" s="202"/>
      <c r="M1532" s="220">
        <v>19</v>
      </c>
      <c r="N1532" s="325" t="s">
        <v>810</v>
      </c>
      <c r="O1532" s="163"/>
      <c r="P1532" s="163" t="s">
        <v>21</v>
      </c>
      <c r="Q1532" s="155" t="s">
        <v>809</v>
      </c>
      <c r="R1532" s="163" t="s">
        <v>73</v>
      </c>
      <c r="S1532" s="164">
        <v>22.5</v>
      </c>
      <c r="T1532" s="167">
        <v>747008</v>
      </c>
    </row>
    <row r="1533" spans="1:20" ht="16.5" customHeight="1" thickBot="1">
      <c r="A1533" s="233"/>
      <c r="B1533" s="405"/>
      <c r="C1533" s="629" t="s">
        <v>41</v>
      </c>
      <c r="D1533" s="630"/>
      <c r="E1533" s="630"/>
      <c r="F1533" s="630"/>
      <c r="G1533" s="630"/>
      <c r="H1533" s="631"/>
      <c r="I1533" s="163"/>
      <c r="J1533" s="163"/>
      <c r="K1533" s="414"/>
      <c r="L1533" s="202"/>
      <c r="M1533" s="629" t="s">
        <v>41</v>
      </c>
      <c r="N1533" s="630"/>
      <c r="O1533" s="630"/>
      <c r="P1533" s="630"/>
      <c r="Q1533" s="630"/>
      <c r="R1533" s="631"/>
      <c r="S1533" s="163"/>
      <c r="T1533" s="163"/>
    </row>
    <row r="1534" spans="1:20" ht="16.5" customHeight="1" thickBot="1">
      <c r="A1534" s="233"/>
      <c r="B1534" s="405"/>
      <c r="C1534" s="632" t="s">
        <v>42</v>
      </c>
      <c r="D1534" s="712"/>
      <c r="E1534" s="712"/>
      <c r="F1534" s="712"/>
      <c r="G1534" s="712"/>
      <c r="H1534" s="712"/>
      <c r="I1534" s="712"/>
      <c r="J1534" s="634"/>
      <c r="K1534" s="415"/>
      <c r="L1534" s="202"/>
      <c r="M1534" s="632" t="s">
        <v>42</v>
      </c>
      <c r="N1534" s="633"/>
      <c r="O1534" s="633"/>
      <c r="P1534" s="633"/>
      <c r="Q1534" s="633"/>
      <c r="R1534" s="633"/>
      <c r="S1534" s="633"/>
      <c r="T1534" s="634"/>
    </row>
    <row r="1535" spans="1:20" ht="16.5" customHeight="1" thickBot="1">
      <c r="A1535" s="233"/>
      <c r="B1535" s="405"/>
      <c r="C1535" s="416"/>
      <c r="D1535" s="416"/>
      <c r="E1535" s="416"/>
      <c r="F1535" s="416"/>
      <c r="G1535" s="416"/>
      <c r="H1535" s="416"/>
      <c r="I1535" s="416"/>
      <c r="J1535" s="416"/>
      <c r="K1535" s="417"/>
      <c r="L1535" s="202"/>
      <c r="M1535" s="257"/>
      <c r="N1535" s="257"/>
      <c r="O1535" s="257"/>
      <c r="P1535" s="257"/>
      <c r="Q1535" s="257"/>
      <c r="R1535" s="257"/>
      <c r="S1535" s="257"/>
      <c r="T1535" s="257"/>
    </row>
    <row r="1536" spans="1:20" ht="16.5" customHeight="1" thickBot="1">
      <c r="A1536" s="233"/>
      <c r="B1536" s="410">
        <v>27</v>
      </c>
      <c r="C1536" s="647" t="s">
        <v>811</v>
      </c>
      <c r="D1536" s="712"/>
      <c r="E1536" s="712"/>
      <c r="F1536" s="712"/>
      <c r="G1536" s="712"/>
      <c r="H1536" s="712"/>
      <c r="I1536" s="712"/>
      <c r="J1536" s="712"/>
      <c r="K1536" s="713"/>
      <c r="L1536" s="202"/>
      <c r="M1536" s="647" t="s">
        <v>811</v>
      </c>
      <c r="N1536" s="633"/>
      <c r="O1536" s="633"/>
      <c r="P1536" s="633"/>
      <c r="Q1536" s="633"/>
      <c r="R1536" s="633"/>
      <c r="S1536" s="633"/>
      <c r="T1536" s="633"/>
    </row>
    <row r="1537" spans="1:20" ht="16.5" customHeight="1" thickBot="1">
      <c r="A1537" s="233"/>
      <c r="B1537" s="405"/>
      <c r="C1537" s="714" t="s">
        <v>10</v>
      </c>
      <c r="D1537" s="689"/>
      <c r="E1537" s="689"/>
      <c r="F1537" s="689"/>
      <c r="G1537" s="689"/>
      <c r="H1537" s="689"/>
      <c r="I1537" s="689"/>
      <c r="J1537" s="689"/>
      <c r="K1537" s="715"/>
      <c r="L1537" s="202"/>
      <c r="M1537" s="644" t="s">
        <v>10</v>
      </c>
      <c r="N1537" s="645"/>
      <c r="O1537" s="645"/>
      <c r="P1537" s="645"/>
      <c r="Q1537" s="645"/>
      <c r="R1537" s="645"/>
      <c r="S1537" s="645"/>
      <c r="T1537" s="646"/>
    </row>
    <row r="1538" spans="1:20" ht="16.5" customHeight="1">
      <c r="A1538" s="233"/>
      <c r="B1538" s="405"/>
      <c r="C1538" s="641" t="s">
        <v>11</v>
      </c>
      <c r="D1538" s="707" t="s">
        <v>12</v>
      </c>
      <c r="E1538" s="717" t="s">
        <v>13</v>
      </c>
      <c r="F1538" s="718"/>
      <c r="G1538" s="641" t="s">
        <v>14</v>
      </c>
      <c r="H1538" s="707" t="s">
        <v>15</v>
      </c>
      <c r="I1538" s="707" t="s">
        <v>16</v>
      </c>
      <c r="J1538" s="709" t="s">
        <v>17</v>
      </c>
      <c r="K1538" s="710" t="s">
        <v>18</v>
      </c>
      <c r="L1538" s="202"/>
      <c r="M1538" s="641" t="s">
        <v>11</v>
      </c>
      <c r="N1538" s="635" t="s">
        <v>12</v>
      </c>
      <c r="O1538" s="637" t="s">
        <v>13</v>
      </c>
      <c r="P1538" s="638"/>
      <c r="Q1538" s="641" t="s">
        <v>14</v>
      </c>
      <c r="R1538" s="635" t="s">
        <v>15</v>
      </c>
      <c r="S1538" s="635" t="s">
        <v>16</v>
      </c>
      <c r="T1538" s="643" t="s">
        <v>17</v>
      </c>
    </row>
    <row r="1539" spans="1:20" ht="16.5" customHeight="1">
      <c r="A1539" s="233"/>
      <c r="B1539" s="405"/>
      <c r="C1539" s="716"/>
      <c r="D1539" s="708"/>
      <c r="E1539" s="154" t="s">
        <v>19</v>
      </c>
      <c r="F1539" s="154" t="s">
        <v>20</v>
      </c>
      <c r="G1539" s="716"/>
      <c r="H1539" s="708"/>
      <c r="I1539" s="708"/>
      <c r="J1539" s="708"/>
      <c r="K1539" s="711"/>
      <c r="L1539" s="202"/>
      <c r="M1539" s="642"/>
      <c r="N1539" s="636"/>
      <c r="O1539" s="154" t="s">
        <v>19</v>
      </c>
      <c r="P1539" s="154" t="s">
        <v>20</v>
      </c>
      <c r="Q1539" s="642"/>
      <c r="R1539" s="636"/>
      <c r="S1539" s="636"/>
      <c r="T1539" s="636"/>
    </row>
    <row r="1540" spans="1:20" ht="16.5" customHeight="1">
      <c r="A1540" s="233"/>
      <c r="B1540" s="405"/>
      <c r="C1540" s="470">
        <v>1</v>
      </c>
      <c r="D1540" s="357">
        <v>1</v>
      </c>
      <c r="E1540" s="159" t="s">
        <v>21</v>
      </c>
      <c r="F1540" s="159"/>
      <c r="G1540" s="159" t="s">
        <v>54</v>
      </c>
      <c r="H1540" s="159"/>
      <c r="I1540" s="159"/>
      <c r="J1540" s="159"/>
      <c r="K1540" s="411"/>
      <c r="L1540" s="202"/>
      <c r="M1540" s="324">
        <v>1</v>
      </c>
      <c r="N1540" s="357">
        <v>1</v>
      </c>
      <c r="O1540" s="159" t="s">
        <v>21</v>
      </c>
      <c r="P1540" s="159"/>
      <c r="Q1540" s="159" t="s">
        <v>56</v>
      </c>
      <c r="R1540" s="159"/>
      <c r="S1540" s="159"/>
      <c r="T1540" s="159"/>
    </row>
    <row r="1541" spans="1:20" ht="16.5" customHeight="1">
      <c r="A1541" s="233"/>
      <c r="B1541" s="405"/>
      <c r="C1541" s="488">
        <v>2</v>
      </c>
      <c r="D1541" s="322">
        <v>1.1000000000000001</v>
      </c>
      <c r="E1541" s="291"/>
      <c r="F1541" s="291"/>
      <c r="G1541" s="291" t="s">
        <v>57</v>
      </c>
      <c r="H1541" s="291"/>
      <c r="I1541" s="291"/>
      <c r="J1541" s="291"/>
      <c r="K1541" s="452"/>
      <c r="L1541" s="202"/>
      <c r="M1541" s="324"/>
      <c r="N1541" s="357"/>
      <c r="O1541" s="159"/>
      <c r="P1541" s="159"/>
      <c r="Q1541" s="159"/>
      <c r="R1541" s="159"/>
      <c r="S1541" s="159"/>
      <c r="T1541" s="159"/>
    </row>
    <row r="1542" spans="1:20" ht="37.5" customHeight="1">
      <c r="A1542" s="233"/>
      <c r="B1542" s="405"/>
      <c r="C1542" s="220">
        <v>3</v>
      </c>
      <c r="D1542" s="325" t="s">
        <v>58</v>
      </c>
      <c r="E1542" s="163"/>
      <c r="F1542" s="163" t="s">
        <v>21</v>
      </c>
      <c r="G1542" s="155" t="s">
        <v>59</v>
      </c>
      <c r="H1542" s="163" t="s">
        <v>60</v>
      </c>
      <c r="I1542" s="164">
        <v>24.5</v>
      </c>
      <c r="J1542" s="167"/>
      <c r="K1542" s="420"/>
      <c r="L1542" s="202"/>
      <c r="M1542" s="220">
        <v>2</v>
      </c>
      <c r="N1542" s="325" t="s">
        <v>58</v>
      </c>
      <c r="O1542" s="163"/>
      <c r="P1542" s="163" t="s">
        <v>21</v>
      </c>
      <c r="Q1542" s="155" t="s">
        <v>59</v>
      </c>
      <c r="R1542" s="163" t="s">
        <v>60</v>
      </c>
      <c r="S1542" s="164">
        <v>24.5</v>
      </c>
      <c r="T1542" s="167">
        <v>2030</v>
      </c>
    </row>
    <row r="1543" spans="1:20" ht="19.5" customHeight="1">
      <c r="A1543" s="233"/>
      <c r="B1543" s="405"/>
      <c r="C1543" s="220">
        <v>4</v>
      </c>
      <c r="D1543" s="164" t="s">
        <v>62</v>
      </c>
      <c r="E1543" s="163"/>
      <c r="F1543" s="163" t="s">
        <v>21</v>
      </c>
      <c r="G1543" s="155" t="s">
        <v>63</v>
      </c>
      <c r="H1543" s="163" t="s">
        <v>25</v>
      </c>
      <c r="I1543" s="164">
        <v>35</v>
      </c>
      <c r="J1543" s="167"/>
      <c r="K1543" s="420"/>
      <c r="L1543" s="202"/>
      <c r="M1543" s="220">
        <v>3</v>
      </c>
      <c r="N1543" s="164" t="s">
        <v>62</v>
      </c>
      <c r="O1543" s="163"/>
      <c r="P1543" s="163" t="s">
        <v>21</v>
      </c>
      <c r="Q1543" s="155" t="s">
        <v>63</v>
      </c>
      <c r="R1543" s="163" t="s">
        <v>25</v>
      </c>
      <c r="S1543" s="164">
        <v>35</v>
      </c>
      <c r="T1543" s="167">
        <v>2824</v>
      </c>
    </row>
    <row r="1544" spans="1:20" ht="16.5" customHeight="1">
      <c r="A1544" s="233"/>
      <c r="B1544" s="405"/>
      <c r="C1544" s="629" t="s">
        <v>41</v>
      </c>
      <c r="D1544" s="630"/>
      <c r="E1544" s="630"/>
      <c r="F1544" s="630"/>
      <c r="G1544" s="630"/>
      <c r="H1544" s="631"/>
      <c r="I1544" s="163"/>
      <c r="J1544" s="163"/>
      <c r="K1544" s="414"/>
      <c r="L1544" s="202"/>
      <c r="M1544" s="629" t="s">
        <v>41</v>
      </c>
      <c r="N1544" s="630"/>
      <c r="O1544" s="630"/>
      <c r="P1544" s="630"/>
      <c r="Q1544" s="630"/>
      <c r="R1544" s="631"/>
      <c r="S1544" s="163"/>
      <c r="T1544" s="163"/>
    </row>
    <row r="1545" spans="1:20" ht="21.75" customHeight="1">
      <c r="A1545" s="233"/>
      <c r="B1545" s="405"/>
      <c r="C1545" s="489">
        <v>5</v>
      </c>
      <c r="D1545" s="357" t="s">
        <v>336</v>
      </c>
      <c r="E1545" s="159" t="s">
        <v>21</v>
      </c>
      <c r="F1545" s="361"/>
      <c r="G1545" s="159" t="s">
        <v>337</v>
      </c>
      <c r="H1545" s="361"/>
      <c r="I1545" s="215"/>
      <c r="J1545" s="216"/>
      <c r="K1545" s="490"/>
      <c r="L1545" s="202"/>
      <c r="M1545" s="360">
        <v>4</v>
      </c>
      <c r="N1545" s="357">
        <v>4</v>
      </c>
      <c r="O1545" s="159" t="s">
        <v>21</v>
      </c>
      <c r="P1545" s="361"/>
      <c r="Q1545" s="159" t="s">
        <v>227</v>
      </c>
      <c r="R1545" s="361"/>
      <c r="S1545" s="215"/>
      <c r="T1545" s="216"/>
    </row>
    <row r="1546" spans="1:20" ht="17.25" customHeight="1">
      <c r="A1546" s="233"/>
      <c r="B1546" s="405"/>
      <c r="C1546" s="220">
        <v>6</v>
      </c>
      <c r="D1546" s="163" t="s">
        <v>338</v>
      </c>
      <c r="E1546" s="163"/>
      <c r="F1546" s="163" t="s">
        <v>21</v>
      </c>
      <c r="G1546" s="155" t="s">
        <v>339</v>
      </c>
      <c r="H1546" s="163" t="s">
        <v>73</v>
      </c>
      <c r="I1546" s="164">
        <v>364.28</v>
      </c>
      <c r="J1546" s="167"/>
      <c r="K1546" s="420"/>
      <c r="L1546" s="202"/>
      <c r="M1546" s="220">
        <v>5</v>
      </c>
      <c r="N1546" s="163">
        <v>4.0999999999999996</v>
      </c>
      <c r="O1546" s="163"/>
      <c r="P1546" s="163" t="s">
        <v>21</v>
      </c>
      <c r="Q1546" s="155" t="s">
        <v>767</v>
      </c>
      <c r="R1546" s="163" t="s">
        <v>73</v>
      </c>
      <c r="S1546" s="164">
        <v>364.28</v>
      </c>
      <c r="T1546" s="167">
        <v>13594</v>
      </c>
    </row>
    <row r="1547" spans="1:20" ht="16.5" customHeight="1">
      <c r="A1547" s="233"/>
      <c r="B1547" s="405"/>
      <c r="C1547" s="629" t="s">
        <v>41</v>
      </c>
      <c r="D1547" s="630"/>
      <c r="E1547" s="630"/>
      <c r="F1547" s="630"/>
      <c r="G1547" s="630"/>
      <c r="H1547" s="631"/>
      <c r="I1547" s="163"/>
      <c r="J1547" s="163"/>
      <c r="K1547" s="414"/>
      <c r="L1547" s="202"/>
      <c r="M1547" s="629" t="s">
        <v>41</v>
      </c>
      <c r="N1547" s="630"/>
      <c r="O1547" s="630"/>
      <c r="P1547" s="630"/>
      <c r="Q1547" s="630"/>
      <c r="R1547" s="631"/>
      <c r="S1547" s="163"/>
      <c r="T1547" s="163"/>
    </row>
    <row r="1548" spans="1:20" ht="16.5" customHeight="1">
      <c r="A1548" s="233"/>
      <c r="B1548" s="405"/>
      <c r="C1548" s="470">
        <v>7</v>
      </c>
      <c r="D1548" s="249">
        <v>2.2000000000000002</v>
      </c>
      <c r="E1548" s="159" t="s">
        <v>21</v>
      </c>
      <c r="F1548" s="159"/>
      <c r="G1548" s="159" t="s">
        <v>183</v>
      </c>
      <c r="H1548" s="159"/>
      <c r="I1548" s="188"/>
      <c r="J1548" s="189"/>
      <c r="K1548" s="447"/>
      <c r="L1548" s="202"/>
      <c r="M1548" s="324">
        <v>6</v>
      </c>
      <c r="N1548" s="249"/>
      <c r="O1548" s="159" t="s">
        <v>21</v>
      </c>
      <c r="P1548" s="159"/>
      <c r="Q1548" s="159" t="s">
        <v>22</v>
      </c>
      <c r="R1548" s="159"/>
      <c r="S1548" s="188"/>
      <c r="T1548" s="189"/>
    </row>
    <row r="1549" spans="1:20" ht="16.5" customHeight="1">
      <c r="A1549" s="233"/>
      <c r="B1549" s="405"/>
      <c r="C1549" s="220">
        <v>8</v>
      </c>
      <c r="D1549" s="163" t="s">
        <v>341</v>
      </c>
      <c r="E1549" s="163"/>
      <c r="F1549" s="163" t="s">
        <v>21</v>
      </c>
      <c r="G1549" s="155" t="s">
        <v>342</v>
      </c>
      <c r="H1549" s="163" t="s">
        <v>85</v>
      </c>
      <c r="I1549" s="164">
        <v>8.6639999999999997</v>
      </c>
      <c r="J1549" s="167"/>
      <c r="K1549" s="420"/>
      <c r="L1549" s="202"/>
      <c r="M1549" s="220">
        <v>7</v>
      </c>
      <c r="N1549" s="163" t="s">
        <v>343</v>
      </c>
      <c r="O1549" s="163"/>
      <c r="P1549" s="163" t="s">
        <v>21</v>
      </c>
      <c r="Q1549" s="155" t="s">
        <v>812</v>
      </c>
      <c r="R1549" s="163" t="s">
        <v>73</v>
      </c>
      <c r="S1549" s="164">
        <v>8.6639999999999997</v>
      </c>
      <c r="T1549" s="167">
        <v>97848.8</v>
      </c>
    </row>
    <row r="1550" spans="1:20" ht="36" customHeight="1">
      <c r="A1550" s="233"/>
      <c r="B1550" s="405"/>
      <c r="C1550" s="163">
        <v>9</v>
      </c>
      <c r="D1550" s="163" t="s">
        <v>289</v>
      </c>
      <c r="E1550" s="163"/>
      <c r="F1550" s="163" t="s">
        <v>21</v>
      </c>
      <c r="G1550" s="155" t="s">
        <v>290</v>
      </c>
      <c r="H1550" s="163" t="s">
        <v>85</v>
      </c>
      <c r="I1550" s="164">
        <v>66.924000000000007</v>
      </c>
      <c r="J1550" s="167"/>
      <c r="K1550" s="420"/>
      <c r="L1550" s="202"/>
      <c r="M1550" s="163">
        <v>8</v>
      </c>
      <c r="N1550" s="163">
        <v>1.1100000000000001</v>
      </c>
      <c r="O1550" s="163"/>
      <c r="P1550" s="163" t="s">
        <v>21</v>
      </c>
      <c r="Q1550" s="155" t="s">
        <v>232</v>
      </c>
      <c r="R1550" s="163" t="s">
        <v>88</v>
      </c>
      <c r="S1550" s="164">
        <v>66.924000000000007</v>
      </c>
      <c r="T1550" s="167">
        <v>54921.599999999999</v>
      </c>
    </row>
    <row r="1551" spans="1:20" ht="41.25" customHeight="1">
      <c r="A1551" s="233"/>
      <c r="B1551" s="405"/>
      <c r="C1551" s="163">
        <v>10</v>
      </c>
      <c r="D1551" s="163" t="s">
        <v>83</v>
      </c>
      <c r="E1551" s="163"/>
      <c r="F1551" s="163" t="s">
        <v>21</v>
      </c>
      <c r="G1551" s="155" t="s">
        <v>84</v>
      </c>
      <c r="H1551" s="163" t="s">
        <v>85</v>
      </c>
      <c r="I1551" s="164">
        <v>171.23999999999998</v>
      </c>
      <c r="J1551" s="167"/>
      <c r="K1551" s="420"/>
      <c r="L1551" s="202"/>
      <c r="M1551" s="163">
        <v>9</v>
      </c>
      <c r="N1551" s="163" t="s">
        <v>86</v>
      </c>
      <c r="O1551" s="163"/>
      <c r="P1551" s="163" t="s">
        <v>21</v>
      </c>
      <c r="Q1551" s="155" t="s">
        <v>84</v>
      </c>
      <c r="R1551" s="163" t="s">
        <v>88</v>
      </c>
      <c r="S1551" s="164">
        <v>171.23999999999998</v>
      </c>
      <c r="T1551" s="167">
        <v>20619</v>
      </c>
    </row>
    <row r="1552" spans="1:20" ht="16.5" customHeight="1">
      <c r="A1552" s="233"/>
      <c r="B1552" s="405"/>
      <c r="C1552" s="163">
        <v>11</v>
      </c>
      <c r="D1552" s="163" t="s">
        <v>470</v>
      </c>
      <c r="E1552" s="163"/>
      <c r="F1552" s="163" t="s">
        <v>21</v>
      </c>
      <c r="G1552" s="155" t="s">
        <v>471</v>
      </c>
      <c r="H1552" s="163" t="s">
        <v>85</v>
      </c>
      <c r="I1552" s="164">
        <v>12</v>
      </c>
      <c r="J1552" s="167"/>
      <c r="K1552" s="420"/>
      <c r="L1552" s="202"/>
      <c r="M1552" s="163">
        <v>10</v>
      </c>
      <c r="N1552" s="163" t="s">
        <v>813</v>
      </c>
      <c r="O1552" s="163"/>
      <c r="P1552" s="163" t="s">
        <v>21</v>
      </c>
      <c r="Q1552" s="155" t="s">
        <v>814</v>
      </c>
      <c r="R1552" s="163" t="s">
        <v>73</v>
      </c>
      <c r="S1552" s="164">
        <v>12</v>
      </c>
      <c r="T1552" s="167">
        <v>113899.2</v>
      </c>
    </row>
    <row r="1553" spans="1:20" ht="16.5" customHeight="1">
      <c r="A1553" s="233"/>
      <c r="B1553" s="405"/>
      <c r="C1553" s="629" t="s">
        <v>41</v>
      </c>
      <c r="D1553" s="630"/>
      <c r="E1553" s="630"/>
      <c r="F1553" s="630"/>
      <c r="G1553" s="630"/>
      <c r="H1553" s="631"/>
      <c r="I1553" s="163"/>
      <c r="J1553" s="163"/>
      <c r="K1553" s="414"/>
      <c r="L1553" s="202"/>
      <c r="M1553" s="629" t="s">
        <v>41</v>
      </c>
      <c r="N1553" s="630"/>
      <c r="O1553" s="630"/>
      <c r="P1553" s="630"/>
      <c r="Q1553" s="630"/>
      <c r="R1553" s="631"/>
      <c r="S1553" s="163"/>
      <c r="T1553" s="163"/>
    </row>
    <row r="1554" spans="1:20" ht="45.75" customHeight="1">
      <c r="A1554" s="233"/>
      <c r="B1554" s="405"/>
      <c r="C1554" s="470">
        <v>12</v>
      </c>
      <c r="D1554" s="249">
        <v>2.2999999999999998</v>
      </c>
      <c r="E1554" s="159" t="s">
        <v>21</v>
      </c>
      <c r="F1554" s="159"/>
      <c r="G1554" s="159" t="s">
        <v>89</v>
      </c>
      <c r="H1554" s="159"/>
      <c r="I1554" s="188"/>
      <c r="J1554" s="189"/>
      <c r="K1554" s="447"/>
      <c r="L1554" s="202"/>
      <c r="M1554" s="324">
        <v>11</v>
      </c>
      <c r="N1554" s="249">
        <v>2.2999999999999998</v>
      </c>
      <c r="O1554" s="159" t="s">
        <v>21</v>
      </c>
      <c r="P1554" s="159"/>
      <c r="Q1554" s="159" t="s">
        <v>89</v>
      </c>
      <c r="R1554" s="159"/>
      <c r="S1554" s="188"/>
      <c r="T1554" s="189"/>
    </row>
    <row r="1555" spans="1:20" ht="23.25" customHeight="1">
      <c r="A1555" s="233"/>
      <c r="B1555" s="405"/>
      <c r="C1555" s="220">
        <v>13</v>
      </c>
      <c r="D1555" s="325" t="s">
        <v>90</v>
      </c>
      <c r="E1555" s="163"/>
      <c r="F1555" s="163" t="s">
        <v>21</v>
      </c>
      <c r="G1555" s="155" t="s">
        <v>91</v>
      </c>
      <c r="H1555" s="163" t="s">
        <v>73</v>
      </c>
      <c r="I1555" s="164">
        <v>111.36</v>
      </c>
      <c r="J1555" s="167"/>
      <c r="K1555" s="420"/>
      <c r="L1555" s="202"/>
      <c r="M1555" s="220">
        <v>12</v>
      </c>
      <c r="N1555" s="325">
        <v>1.4</v>
      </c>
      <c r="O1555" s="163"/>
      <c r="P1555" s="163" t="s">
        <v>21</v>
      </c>
      <c r="Q1555" s="155" t="s">
        <v>689</v>
      </c>
      <c r="R1555" s="163" t="s">
        <v>73</v>
      </c>
      <c r="S1555" s="164">
        <v>111.36</v>
      </c>
      <c r="T1555" s="167">
        <v>43302.400000000001</v>
      </c>
    </row>
    <row r="1556" spans="1:20" ht="21" customHeight="1">
      <c r="A1556" s="233"/>
      <c r="B1556" s="405"/>
      <c r="C1556" s="163">
        <v>14</v>
      </c>
      <c r="D1556" s="325" t="s">
        <v>93</v>
      </c>
      <c r="E1556" s="163"/>
      <c r="F1556" s="163" t="s">
        <v>21</v>
      </c>
      <c r="G1556" s="155" t="s">
        <v>94</v>
      </c>
      <c r="H1556" s="163" t="s">
        <v>95</v>
      </c>
      <c r="I1556" s="164">
        <v>2672.64</v>
      </c>
      <c r="J1556" s="167"/>
      <c r="K1556" s="420"/>
      <c r="L1556" s="202"/>
      <c r="M1556" s="220"/>
      <c r="N1556" s="362"/>
      <c r="O1556" s="182"/>
      <c r="P1556" s="182"/>
      <c r="Q1556" s="160"/>
      <c r="R1556" s="253"/>
      <c r="S1556" s="164"/>
      <c r="T1556" s="167"/>
    </row>
    <row r="1557" spans="1:20" ht="30.75" customHeight="1">
      <c r="A1557" s="233"/>
      <c r="B1557" s="405"/>
      <c r="C1557" s="163">
        <v>15</v>
      </c>
      <c r="D1557" s="325" t="s">
        <v>98</v>
      </c>
      <c r="E1557" s="163"/>
      <c r="F1557" s="163" t="s">
        <v>21</v>
      </c>
      <c r="G1557" s="155" t="s">
        <v>99</v>
      </c>
      <c r="H1557" s="163" t="s">
        <v>73</v>
      </c>
      <c r="I1557" s="164">
        <v>111.36</v>
      </c>
      <c r="J1557" s="167"/>
      <c r="K1557" s="420"/>
      <c r="L1557" s="202"/>
      <c r="M1557" s="220"/>
      <c r="N1557" s="362"/>
      <c r="O1557" s="182"/>
      <c r="P1557" s="182"/>
      <c r="Q1557" s="160"/>
      <c r="R1557" s="253"/>
      <c r="S1557" s="164"/>
      <c r="T1557" s="167"/>
    </row>
    <row r="1558" spans="1:20" ht="16.5" customHeight="1">
      <c r="A1558" s="233"/>
      <c r="B1558" s="405"/>
      <c r="C1558" s="629" t="s">
        <v>41</v>
      </c>
      <c r="D1558" s="630"/>
      <c r="E1558" s="630"/>
      <c r="F1558" s="630"/>
      <c r="G1558" s="630"/>
      <c r="H1558" s="631"/>
      <c r="I1558" s="163"/>
      <c r="J1558" s="163"/>
      <c r="K1558" s="414"/>
      <c r="L1558" s="202"/>
      <c r="M1558" s="629" t="s">
        <v>41</v>
      </c>
      <c r="N1558" s="630"/>
      <c r="O1558" s="630"/>
      <c r="P1558" s="630"/>
      <c r="Q1558" s="630"/>
      <c r="R1558" s="631"/>
      <c r="S1558" s="163"/>
      <c r="T1558" s="163"/>
    </row>
    <row r="1559" spans="1:20" ht="23.25" customHeight="1">
      <c r="A1559" s="233"/>
      <c r="B1559" s="405"/>
      <c r="C1559" s="470">
        <v>16</v>
      </c>
      <c r="D1559" s="249">
        <v>2.6</v>
      </c>
      <c r="E1559" s="159" t="s">
        <v>21</v>
      </c>
      <c r="F1559" s="159"/>
      <c r="G1559" s="159" t="s">
        <v>101</v>
      </c>
      <c r="H1559" s="159"/>
      <c r="I1559" s="188"/>
      <c r="J1559" s="189"/>
      <c r="K1559" s="447"/>
      <c r="L1559" s="202"/>
      <c r="M1559" s="324">
        <v>13</v>
      </c>
      <c r="N1559" s="249">
        <v>2.6</v>
      </c>
      <c r="O1559" s="159" t="s">
        <v>21</v>
      </c>
      <c r="P1559" s="159"/>
      <c r="Q1559" s="159" t="s">
        <v>101</v>
      </c>
      <c r="R1559" s="159"/>
      <c r="S1559" s="188"/>
      <c r="T1559" s="189"/>
    </row>
    <row r="1560" spans="1:20" ht="18.75" customHeight="1">
      <c r="A1560" s="233"/>
      <c r="B1560" s="405"/>
      <c r="C1560" s="220">
        <v>17</v>
      </c>
      <c r="D1560" s="325" t="s">
        <v>102</v>
      </c>
      <c r="E1560" s="163"/>
      <c r="F1560" s="163" t="s">
        <v>21</v>
      </c>
      <c r="G1560" s="155" t="s">
        <v>103</v>
      </c>
      <c r="H1560" s="163" t="s">
        <v>25</v>
      </c>
      <c r="I1560" s="164">
        <v>157.1</v>
      </c>
      <c r="J1560" s="167"/>
      <c r="K1560" s="420"/>
      <c r="L1560" s="202"/>
      <c r="M1560" s="220">
        <v>14</v>
      </c>
      <c r="N1560" s="325" t="s">
        <v>104</v>
      </c>
      <c r="O1560" s="163"/>
      <c r="P1560" s="163" t="s">
        <v>21</v>
      </c>
      <c r="Q1560" s="155" t="s">
        <v>103</v>
      </c>
      <c r="R1560" s="163" t="s">
        <v>25</v>
      </c>
      <c r="S1560" s="164">
        <v>157.1</v>
      </c>
      <c r="T1560" s="167">
        <v>37645.599999999999</v>
      </c>
    </row>
    <row r="1561" spans="1:20" ht="16.5" customHeight="1">
      <c r="A1561" s="233"/>
      <c r="B1561" s="405"/>
      <c r="C1561" s="629" t="s">
        <v>41</v>
      </c>
      <c r="D1561" s="630"/>
      <c r="E1561" s="630"/>
      <c r="F1561" s="630"/>
      <c r="G1561" s="630"/>
      <c r="H1561" s="631"/>
      <c r="I1561" s="163"/>
      <c r="J1561" s="163"/>
      <c r="K1561" s="414"/>
      <c r="L1561" s="202"/>
      <c r="M1561" s="629" t="s">
        <v>41</v>
      </c>
      <c r="N1561" s="630"/>
      <c r="O1561" s="630"/>
      <c r="P1561" s="630"/>
      <c r="Q1561" s="630"/>
      <c r="R1561" s="631"/>
      <c r="S1561" s="163"/>
      <c r="T1561" s="163"/>
    </row>
    <row r="1562" spans="1:20" ht="19.5" customHeight="1">
      <c r="A1562" s="233"/>
      <c r="B1562" s="405"/>
      <c r="C1562" s="470">
        <v>18</v>
      </c>
      <c r="D1562" s="249" t="s">
        <v>105</v>
      </c>
      <c r="E1562" s="159" t="s">
        <v>21</v>
      </c>
      <c r="F1562" s="159"/>
      <c r="G1562" s="159" t="s">
        <v>106</v>
      </c>
      <c r="H1562" s="159"/>
      <c r="I1562" s="188"/>
      <c r="J1562" s="189"/>
      <c r="K1562" s="447"/>
      <c r="L1562" s="202"/>
      <c r="M1562" s="324">
        <v>15</v>
      </c>
      <c r="N1562" s="249">
        <v>5</v>
      </c>
      <c r="O1562" s="159" t="s">
        <v>21</v>
      </c>
      <c r="P1562" s="159"/>
      <c r="Q1562" s="159" t="s">
        <v>107</v>
      </c>
      <c r="R1562" s="159"/>
      <c r="S1562" s="188"/>
      <c r="T1562" s="189"/>
    </row>
    <row r="1563" spans="1:20" ht="37.5" customHeight="1">
      <c r="A1563" s="233"/>
      <c r="B1563" s="405"/>
      <c r="C1563" s="220">
        <v>19</v>
      </c>
      <c r="D1563" s="325" t="s">
        <v>108</v>
      </c>
      <c r="E1563" s="163"/>
      <c r="F1563" s="163" t="s">
        <v>21</v>
      </c>
      <c r="G1563" s="155" t="s">
        <v>109</v>
      </c>
      <c r="H1563" s="163" t="s">
        <v>73</v>
      </c>
      <c r="I1563" s="164">
        <v>31.415999999999997</v>
      </c>
      <c r="J1563" s="167"/>
      <c r="K1563" s="420"/>
      <c r="L1563" s="202"/>
      <c r="M1563" s="220">
        <v>16</v>
      </c>
      <c r="N1563" s="325">
        <v>5.5</v>
      </c>
      <c r="O1563" s="163"/>
      <c r="P1563" s="163" t="s">
        <v>21</v>
      </c>
      <c r="Q1563" s="155" t="s">
        <v>110</v>
      </c>
      <c r="R1563" s="163" t="s">
        <v>73</v>
      </c>
      <c r="S1563" s="164">
        <v>31.415999999999997</v>
      </c>
      <c r="T1563" s="167">
        <v>535504</v>
      </c>
    </row>
    <row r="1564" spans="1:20" ht="16.5" customHeight="1">
      <c r="A1564" s="233"/>
      <c r="B1564" s="405"/>
      <c r="C1564" s="629" t="s">
        <v>41</v>
      </c>
      <c r="D1564" s="630"/>
      <c r="E1564" s="630"/>
      <c r="F1564" s="630"/>
      <c r="G1564" s="630"/>
      <c r="H1564" s="631"/>
      <c r="I1564" s="163"/>
      <c r="J1564" s="163"/>
      <c r="K1564" s="414"/>
      <c r="L1564" s="202"/>
      <c r="M1564" s="629" t="s">
        <v>41</v>
      </c>
      <c r="N1564" s="630"/>
      <c r="O1564" s="630"/>
      <c r="P1564" s="630"/>
      <c r="Q1564" s="630"/>
      <c r="R1564" s="631"/>
      <c r="S1564" s="163"/>
      <c r="T1564" s="163"/>
    </row>
    <row r="1565" spans="1:20" ht="16.5" customHeight="1">
      <c r="A1565" s="233"/>
      <c r="B1565" s="405"/>
      <c r="C1565" s="470">
        <v>20</v>
      </c>
      <c r="D1565" s="249">
        <v>3.3</v>
      </c>
      <c r="E1565" s="159" t="s">
        <v>21</v>
      </c>
      <c r="F1565" s="159"/>
      <c r="G1565" s="159" t="s">
        <v>111</v>
      </c>
      <c r="H1565" s="159"/>
      <c r="I1565" s="188"/>
      <c r="J1565" s="189"/>
      <c r="K1565" s="447"/>
      <c r="L1565" s="202"/>
      <c r="M1565" s="324">
        <v>17</v>
      </c>
      <c r="N1565" s="249">
        <v>3.3</v>
      </c>
      <c r="O1565" s="159" t="s">
        <v>21</v>
      </c>
      <c r="P1565" s="159"/>
      <c r="Q1565" s="159" t="s">
        <v>111</v>
      </c>
      <c r="R1565" s="159"/>
      <c r="S1565" s="188"/>
      <c r="T1565" s="189"/>
    </row>
    <row r="1566" spans="1:20" ht="56.25" customHeight="1">
      <c r="A1566" s="233"/>
      <c r="B1566" s="405"/>
      <c r="C1566" s="220">
        <v>21</v>
      </c>
      <c r="D1566" s="325" t="s">
        <v>112</v>
      </c>
      <c r="E1566" s="163"/>
      <c r="F1566" s="163" t="s">
        <v>21</v>
      </c>
      <c r="G1566" s="155" t="s">
        <v>113</v>
      </c>
      <c r="H1566" s="163" t="s">
        <v>114</v>
      </c>
      <c r="I1566" s="164">
        <v>4369.92</v>
      </c>
      <c r="J1566" s="167"/>
      <c r="K1566" s="420"/>
      <c r="L1566" s="202"/>
      <c r="M1566" s="220">
        <v>18</v>
      </c>
      <c r="N1566" s="325" t="s">
        <v>112</v>
      </c>
      <c r="O1566" s="163"/>
      <c r="P1566" s="163" t="s">
        <v>21</v>
      </c>
      <c r="Q1566" s="155" t="s">
        <v>113</v>
      </c>
      <c r="R1566" s="163" t="s">
        <v>114</v>
      </c>
      <c r="S1566" s="164">
        <v>4369.92</v>
      </c>
      <c r="T1566" s="167">
        <v>5903</v>
      </c>
    </row>
    <row r="1567" spans="1:20" ht="16.5" customHeight="1">
      <c r="A1567" s="233"/>
      <c r="B1567" s="405"/>
      <c r="C1567" s="629" t="s">
        <v>41</v>
      </c>
      <c r="D1567" s="630"/>
      <c r="E1567" s="630"/>
      <c r="F1567" s="630"/>
      <c r="G1567" s="630"/>
      <c r="H1567" s="631"/>
      <c r="I1567" s="163"/>
      <c r="J1567" s="163"/>
      <c r="K1567" s="414"/>
      <c r="L1567" s="202"/>
      <c r="M1567" s="629" t="s">
        <v>41</v>
      </c>
      <c r="N1567" s="630"/>
      <c r="O1567" s="630"/>
      <c r="P1567" s="630"/>
      <c r="Q1567" s="630"/>
      <c r="R1567" s="631"/>
      <c r="S1567" s="163"/>
      <c r="T1567" s="163"/>
    </row>
    <row r="1568" spans="1:20" ht="24.75" customHeight="1">
      <c r="A1568" s="233"/>
      <c r="B1568" s="405"/>
      <c r="C1568" s="470">
        <v>22</v>
      </c>
      <c r="D1568" s="249">
        <v>4.17</v>
      </c>
      <c r="E1568" s="159" t="s">
        <v>21</v>
      </c>
      <c r="F1568" s="159"/>
      <c r="G1568" s="159" t="s">
        <v>418</v>
      </c>
      <c r="H1568" s="159"/>
      <c r="I1568" s="188"/>
      <c r="J1568" s="189"/>
      <c r="K1568" s="447"/>
      <c r="L1568" s="202"/>
      <c r="M1568" s="324">
        <v>19</v>
      </c>
      <c r="N1568" s="249">
        <v>25</v>
      </c>
      <c r="O1568" s="159" t="s">
        <v>21</v>
      </c>
      <c r="P1568" s="159"/>
      <c r="Q1568" s="159" t="s">
        <v>770</v>
      </c>
      <c r="R1568" s="159"/>
      <c r="S1568" s="188"/>
      <c r="T1568" s="189"/>
    </row>
    <row r="1569" spans="1:20" ht="18.75" customHeight="1">
      <c r="A1569" s="233"/>
      <c r="B1569" s="405"/>
      <c r="C1569" s="220">
        <v>23</v>
      </c>
      <c r="D1569" s="164" t="s">
        <v>526</v>
      </c>
      <c r="E1569" s="163"/>
      <c r="F1569" s="163" t="s">
        <v>21</v>
      </c>
      <c r="G1569" s="155" t="s">
        <v>527</v>
      </c>
      <c r="H1569" s="163" t="s">
        <v>60</v>
      </c>
      <c r="I1569" s="164">
        <v>18</v>
      </c>
      <c r="J1569" s="167"/>
      <c r="K1569" s="420"/>
      <c r="L1569" s="202"/>
      <c r="M1569" s="220">
        <v>20</v>
      </c>
      <c r="N1569" s="164" t="s">
        <v>771</v>
      </c>
      <c r="O1569" s="163"/>
      <c r="P1569" s="163" t="s">
        <v>21</v>
      </c>
      <c r="Q1569" s="155" t="s">
        <v>772</v>
      </c>
      <c r="R1569" s="163" t="s">
        <v>60</v>
      </c>
      <c r="S1569" s="164">
        <v>18</v>
      </c>
      <c r="T1569" s="167">
        <v>184604.79999999999</v>
      </c>
    </row>
    <row r="1570" spans="1:20" ht="16.5" customHeight="1">
      <c r="A1570" s="233"/>
      <c r="B1570" s="405"/>
      <c r="C1570" s="629" t="s">
        <v>41</v>
      </c>
      <c r="D1570" s="630"/>
      <c r="E1570" s="630"/>
      <c r="F1570" s="630"/>
      <c r="G1570" s="630"/>
      <c r="H1570" s="631"/>
      <c r="I1570" s="163"/>
      <c r="J1570" s="163"/>
      <c r="K1570" s="414"/>
      <c r="L1570" s="202"/>
      <c r="M1570" s="629" t="s">
        <v>41</v>
      </c>
      <c r="N1570" s="630"/>
      <c r="O1570" s="630"/>
      <c r="P1570" s="630"/>
      <c r="Q1570" s="630"/>
      <c r="R1570" s="631"/>
      <c r="S1570" s="163"/>
      <c r="T1570" s="163"/>
    </row>
    <row r="1571" spans="1:20" ht="23.25" customHeight="1">
      <c r="A1571" s="233"/>
      <c r="B1571" s="405"/>
      <c r="C1571" s="470">
        <v>24</v>
      </c>
      <c r="D1571" s="188" t="s">
        <v>410</v>
      </c>
      <c r="E1571" s="159" t="s">
        <v>21</v>
      </c>
      <c r="F1571" s="159"/>
      <c r="G1571" s="159" t="s">
        <v>411</v>
      </c>
      <c r="H1571" s="159"/>
      <c r="I1571" s="188"/>
      <c r="J1571" s="189"/>
      <c r="K1571" s="447"/>
      <c r="L1571" s="202"/>
      <c r="M1571" s="324">
        <v>21</v>
      </c>
      <c r="N1571" s="188" t="s">
        <v>412</v>
      </c>
      <c r="O1571" s="159" t="s">
        <v>21</v>
      </c>
      <c r="P1571" s="159"/>
      <c r="Q1571" s="159" t="s">
        <v>413</v>
      </c>
      <c r="R1571" s="159"/>
      <c r="S1571" s="188"/>
      <c r="T1571" s="189"/>
    </row>
    <row r="1572" spans="1:20" ht="19.5" customHeight="1">
      <c r="A1572" s="233"/>
      <c r="B1572" s="405"/>
      <c r="C1572" s="163">
        <v>25</v>
      </c>
      <c r="D1572" s="164" t="s">
        <v>414</v>
      </c>
      <c r="E1572" s="163"/>
      <c r="F1572" s="163" t="s">
        <v>21</v>
      </c>
      <c r="G1572" s="155" t="s">
        <v>415</v>
      </c>
      <c r="H1572" s="163" t="s">
        <v>32</v>
      </c>
      <c r="I1572" s="164">
        <v>4</v>
      </c>
      <c r="J1572" s="167"/>
      <c r="K1572" s="420"/>
      <c r="L1572" s="202"/>
      <c r="M1572" s="163">
        <v>22</v>
      </c>
      <c r="N1572" s="164" t="s">
        <v>713</v>
      </c>
      <c r="O1572" s="163"/>
      <c r="P1572" s="163" t="s">
        <v>21</v>
      </c>
      <c r="Q1572" s="155" t="s">
        <v>714</v>
      </c>
      <c r="R1572" s="163" t="s">
        <v>146</v>
      </c>
      <c r="S1572" s="164">
        <v>4</v>
      </c>
      <c r="T1572" s="167">
        <v>91903</v>
      </c>
    </row>
    <row r="1573" spans="1:20" ht="16.5" customHeight="1">
      <c r="A1573" s="233"/>
      <c r="B1573" s="405"/>
      <c r="C1573" s="629" t="s">
        <v>41</v>
      </c>
      <c r="D1573" s="630"/>
      <c r="E1573" s="630"/>
      <c r="F1573" s="630"/>
      <c r="G1573" s="630"/>
      <c r="H1573" s="631"/>
      <c r="I1573" s="163"/>
      <c r="J1573" s="163"/>
      <c r="K1573" s="414"/>
      <c r="L1573" s="202"/>
      <c r="M1573" s="629" t="s">
        <v>41</v>
      </c>
      <c r="N1573" s="630"/>
      <c r="O1573" s="630"/>
      <c r="P1573" s="630"/>
      <c r="Q1573" s="630"/>
      <c r="R1573" s="631"/>
      <c r="S1573" s="163"/>
      <c r="T1573" s="163"/>
    </row>
    <row r="1574" spans="1:20" ht="25.5" customHeight="1">
      <c r="A1574" s="233"/>
      <c r="B1574" s="405"/>
      <c r="C1574" s="470">
        <v>26</v>
      </c>
      <c r="D1574" s="188" t="s">
        <v>815</v>
      </c>
      <c r="E1574" s="159" t="s">
        <v>21</v>
      </c>
      <c r="F1574" s="159"/>
      <c r="G1574" s="159" t="s">
        <v>816</v>
      </c>
      <c r="H1574" s="159"/>
      <c r="I1574" s="188"/>
      <c r="J1574" s="189"/>
      <c r="K1574" s="447"/>
      <c r="L1574" s="202"/>
      <c r="M1574" s="324">
        <v>23</v>
      </c>
      <c r="N1574" s="188">
        <v>12</v>
      </c>
      <c r="O1574" s="159" t="s">
        <v>21</v>
      </c>
      <c r="P1574" s="159"/>
      <c r="Q1574" s="159" t="s">
        <v>708</v>
      </c>
      <c r="R1574" s="159"/>
      <c r="S1574" s="188"/>
      <c r="T1574" s="189"/>
    </row>
    <row r="1575" spans="1:20" ht="19.5" customHeight="1">
      <c r="A1575" s="233"/>
      <c r="B1575" s="405"/>
      <c r="C1575" s="220">
        <v>27</v>
      </c>
      <c r="D1575" s="164" t="s">
        <v>817</v>
      </c>
      <c r="E1575" s="163"/>
      <c r="F1575" s="163" t="s">
        <v>21</v>
      </c>
      <c r="G1575" s="155" t="s">
        <v>818</v>
      </c>
      <c r="H1575" s="163" t="s">
        <v>819</v>
      </c>
      <c r="I1575" s="164">
        <v>10</v>
      </c>
      <c r="J1575" s="167"/>
      <c r="K1575" s="420"/>
      <c r="L1575" s="202"/>
      <c r="M1575" s="220">
        <v>24</v>
      </c>
      <c r="N1575" s="164">
        <v>20.420000000000002</v>
      </c>
      <c r="O1575" s="163"/>
      <c r="P1575" s="163" t="s">
        <v>21</v>
      </c>
      <c r="Q1575" s="155" t="s">
        <v>820</v>
      </c>
      <c r="R1575" s="163" t="s">
        <v>821</v>
      </c>
      <c r="S1575" s="164">
        <v>10</v>
      </c>
      <c r="T1575" s="167">
        <v>55684</v>
      </c>
    </row>
    <row r="1576" spans="1:20" ht="16.5" customHeight="1">
      <c r="A1576" s="233"/>
      <c r="B1576" s="405"/>
      <c r="C1576" s="629" t="s">
        <v>41</v>
      </c>
      <c r="D1576" s="630"/>
      <c r="E1576" s="630"/>
      <c r="F1576" s="630"/>
      <c r="G1576" s="630"/>
      <c r="H1576" s="631"/>
      <c r="I1576" s="163"/>
      <c r="J1576" s="163"/>
      <c r="K1576" s="414"/>
      <c r="L1576" s="202"/>
      <c r="M1576" s="629" t="s">
        <v>41</v>
      </c>
      <c r="N1576" s="630"/>
      <c r="O1576" s="630"/>
      <c r="P1576" s="630"/>
      <c r="Q1576" s="630"/>
      <c r="R1576" s="631"/>
      <c r="S1576" s="163"/>
      <c r="T1576" s="163"/>
    </row>
    <row r="1577" spans="1:20" ht="27.75" customHeight="1">
      <c r="A1577" s="233"/>
      <c r="B1577" s="405"/>
      <c r="C1577" s="470">
        <v>28</v>
      </c>
      <c r="D1577" s="188">
        <v>6</v>
      </c>
      <c r="E1577" s="159" t="s">
        <v>21</v>
      </c>
      <c r="F1577" s="159"/>
      <c r="G1577" s="159" t="s">
        <v>310</v>
      </c>
      <c r="H1577" s="159"/>
      <c r="I1577" s="188"/>
      <c r="J1577" s="189"/>
      <c r="K1577" s="447"/>
      <c r="L1577" s="202"/>
      <c r="M1577" s="324">
        <v>25</v>
      </c>
      <c r="N1577" s="188">
        <v>7</v>
      </c>
      <c r="O1577" s="159" t="s">
        <v>21</v>
      </c>
      <c r="P1577" s="159"/>
      <c r="Q1577" s="159" t="s">
        <v>803</v>
      </c>
      <c r="R1577" s="159"/>
      <c r="S1577" s="188"/>
      <c r="T1577" s="189"/>
    </row>
    <row r="1578" spans="1:20" ht="25.5" customHeight="1">
      <c r="A1578" s="233"/>
      <c r="B1578" s="405"/>
      <c r="C1578" s="220">
        <v>29</v>
      </c>
      <c r="D1578" s="164" t="s">
        <v>804</v>
      </c>
      <c r="E1578" s="163"/>
      <c r="F1578" s="163" t="s">
        <v>21</v>
      </c>
      <c r="G1578" s="155" t="s">
        <v>805</v>
      </c>
      <c r="H1578" s="163" t="s">
        <v>85</v>
      </c>
      <c r="I1578" s="164">
        <v>5</v>
      </c>
      <c r="J1578" s="167"/>
      <c r="K1578" s="420"/>
      <c r="L1578" s="202"/>
      <c r="M1578" s="220">
        <v>26</v>
      </c>
      <c r="N1578" s="164">
        <v>20.52</v>
      </c>
      <c r="O1578" s="163"/>
      <c r="P1578" s="163" t="s">
        <v>21</v>
      </c>
      <c r="Q1578" s="155" t="s">
        <v>822</v>
      </c>
      <c r="R1578" s="163" t="s">
        <v>73</v>
      </c>
      <c r="S1578" s="164">
        <v>5</v>
      </c>
      <c r="T1578" s="167">
        <v>657686</v>
      </c>
    </row>
    <row r="1579" spans="1:20" ht="16.5" customHeight="1">
      <c r="A1579" s="233"/>
      <c r="B1579" s="405"/>
      <c r="C1579" s="629" t="s">
        <v>41</v>
      </c>
      <c r="D1579" s="630"/>
      <c r="E1579" s="630"/>
      <c r="F1579" s="630"/>
      <c r="G1579" s="630"/>
      <c r="H1579" s="631"/>
      <c r="I1579" s="163"/>
      <c r="J1579" s="163"/>
      <c r="K1579" s="414"/>
      <c r="L1579" s="202"/>
      <c r="M1579" s="629" t="s">
        <v>41</v>
      </c>
      <c r="N1579" s="630"/>
      <c r="O1579" s="630"/>
      <c r="P1579" s="630"/>
      <c r="Q1579" s="630"/>
      <c r="R1579" s="631"/>
      <c r="S1579" s="163"/>
      <c r="T1579" s="163"/>
    </row>
    <row r="1580" spans="1:20" ht="16.5" customHeight="1">
      <c r="A1580" s="233"/>
      <c r="B1580" s="405"/>
      <c r="C1580" s="470">
        <v>30</v>
      </c>
      <c r="D1580" s="159">
        <v>8</v>
      </c>
      <c r="E1580" s="159" t="s">
        <v>21</v>
      </c>
      <c r="F1580" s="159"/>
      <c r="G1580" s="159" t="s">
        <v>535</v>
      </c>
      <c r="H1580" s="159"/>
      <c r="I1580" s="188"/>
      <c r="J1580" s="189"/>
      <c r="K1580" s="447"/>
      <c r="L1580" s="202"/>
      <c r="M1580" s="324">
        <v>27</v>
      </c>
      <c r="N1580" s="159">
        <v>20</v>
      </c>
      <c r="O1580" s="159" t="s">
        <v>21</v>
      </c>
      <c r="P1580" s="159"/>
      <c r="Q1580" s="159" t="s">
        <v>29</v>
      </c>
      <c r="R1580" s="159"/>
      <c r="S1580" s="188"/>
      <c r="T1580" s="189"/>
    </row>
    <row r="1581" spans="1:20" ht="30" customHeight="1">
      <c r="A1581" s="233"/>
      <c r="B1581" s="405"/>
      <c r="C1581" s="220">
        <v>31</v>
      </c>
      <c r="D1581" s="163" t="s">
        <v>427</v>
      </c>
      <c r="E1581" s="163"/>
      <c r="F1581" s="163" t="s">
        <v>21</v>
      </c>
      <c r="G1581" s="155" t="s">
        <v>428</v>
      </c>
      <c r="H1581" s="163" t="s">
        <v>32</v>
      </c>
      <c r="I1581" s="164">
        <v>2</v>
      </c>
      <c r="J1581" s="167"/>
      <c r="K1581" s="420"/>
      <c r="L1581" s="202"/>
      <c r="M1581" s="220">
        <v>28</v>
      </c>
      <c r="N1581" s="163">
        <v>20.52</v>
      </c>
      <c r="O1581" s="163"/>
      <c r="P1581" s="163" t="s">
        <v>21</v>
      </c>
      <c r="Q1581" s="155" t="s">
        <v>458</v>
      </c>
      <c r="R1581" s="163" t="s">
        <v>146</v>
      </c>
      <c r="S1581" s="164">
        <v>2</v>
      </c>
      <c r="T1581" s="167">
        <v>225629.6</v>
      </c>
    </row>
    <row r="1582" spans="1:20" ht="27" customHeight="1">
      <c r="A1582" s="233"/>
      <c r="B1582" s="405"/>
      <c r="C1582" s="220">
        <v>32</v>
      </c>
      <c r="D1582" s="164" t="s">
        <v>431</v>
      </c>
      <c r="E1582" s="163"/>
      <c r="F1582" s="163" t="s">
        <v>21</v>
      </c>
      <c r="G1582" s="155" t="s">
        <v>432</v>
      </c>
      <c r="H1582" s="163" t="s">
        <v>32</v>
      </c>
      <c r="I1582" s="164">
        <v>1</v>
      </c>
      <c r="J1582" s="167"/>
      <c r="K1582" s="420"/>
      <c r="L1582" s="202"/>
      <c r="M1582" s="220">
        <v>29</v>
      </c>
      <c r="N1582" s="164">
        <v>20.54</v>
      </c>
      <c r="O1582" s="163"/>
      <c r="P1582" s="163" t="s">
        <v>21</v>
      </c>
      <c r="Q1582" s="155" t="s">
        <v>432</v>
      </c>
      <c r="R1582" s="163" t="s">
        <v>146</v>
      </c>
      <c r="S1582" s="164">
        <v>1</v>
      </c>
      <c r="T1582" s="167">
        <v>374334</v>
      </c>
    </row>
    <row r="1583" spans="1:20" ht="39.75" customHeight="1">
      <c r="A1583" s="233"/>
      <c r="B1583" s="405"/>
      <c r="C1583" s="163">
        <v>33</v>
      </c>
      <c r="D1583" s="164" t="s">
        <v>773</v>
      </c>
      <c r="E1583" s="163"/>
      <c r="F1583" s="163" t="s">
        <v>21</v>
      </c>
      <c r="G1583" s="155" t="s">
        <v>769</v>
      </c>
      <c r="H1583" s="163" t="s">
        <v>60</v>
      </c>
      <c r="I1583" s="164">
        <v>18</v>
      </c>
      <c r="J1583" s="167"/>
      <c r="K1583" s="420"/>
      <c r="L1583" s="202"/>
      <c r="M1583" s="163">
        <v>30</v>
      </c>
      <c r="N1583" s="164">
        <v>20.51</v>
      </c>
      <c r="O1583" s="163"/>
      <c r="P1583" s="163" t="s">
        <v>21</v>
      </c>
      <c r="Q1583" s="155" t="s">
        <v>769</v>
      </c>
      <c r="R1583" s="163" t="s">
        <v>727</v>
      </c>
      <c r="S1583" s="164">
        <v>18</v>
      </c>
      <c r="T1583" s="167">
        <v>40984</v>
      </c>
    </row>
    <row r="1584" spans="1:20" ht="16.5" customHeight="1" thickBot="1">
      <c r="A1584" s="233"/>
      <c r="B1584" s="405"/>
      <c r="C1584" s="629" t="s">
        <v>41</v>
      </c>
      <c r="D1584" s="630"/>
      <c r="E1584" s="630"/>
      <c r="F1584" s="630"/>
      <c r="G1584" s="630"/>
      <c r="H1584" s="631"/>
      <c r="I1584" s="163"/>
      <c r="J1584" s="163"/>
      <c r="K1584" s="414"/>
      <c r="L1584" s="202"/>
      <c r="M1584" s="629" t="s">
        <v>41</v>
      </c>
      <c r="N1584" s="630"/>
      <c r="O1584" s="630"/>
      <c r="P1584" s="630"/>
      <c r="Q1584" s="630"/>
      <c r="R1584" s="631"/>
      <c r="S1584" s="163"/>
      <c r="T1584" s="163"/>
    </row>
    <row r="1585" spans="1:20" ht="16.5" customHeight="1" thickBot="1">
      <c r="A1585" s="233"/>
      <c r="B1585" s="405"/>
      <c r="C1585" s="632" t="s">
        <v>42</v>
      </c>
      <c r="D1585" s="712"/>
      <c r="E1585" s="712"/>
      <c r="F1585" s="712"/>
      <c r="G1585" s="712"/>
      <c r="H1585" s="712"/>
      <c r="I1585" s="712"/>
      <c r="J1585" s="634"/>
      <c r="K1585" s="415"/>
      <c r="L1585" s="202"/>
      <c r="M1585" s="632" t="s">
        <v>42</v>
      </c>
      <c r="N1585" s="633"/>
      <c r="O1585" s="633"/>
      <c r="P1585" s="633"/>
      <c r="Q1585" s="633"/>
      <c r="R1585" s="633"/>
      <c r="S1585" s="633"/>
      <c r="T1585" s="634"/>
    </row>
    <row r="1586" spans="1:20" ht="16.5" customHeight="1">
      <c r="A1586" s="233"/>
      <c r="B1586" s="405"/>
      <c r="C1586" s="416"/>
      <c r="D1586" s="416"/>
      <c r="E1586" s="416"/>
      <c r="F1586" s="416"/>
      <c r="G1586" s="416"/>
      <c r="H1586" s="416"/>
      <c r="I1586" s="416"/>
      <c r="J1586" s="416"/>
      <c r="K1586" s="417"/>
      <c r="L1586" s="202"/>
      <c r="M1586" s="257"/>
      <c r="N1586" s="257"/>
      <c r="O1586" s="257"/>
      <c r="P1586" s="257"/>
      <c r="Q1586" s="257"/>
      <c r="R1586" s="257"/>
      <c r="S1586" s="257"/>
      <c r="T1586" s="257"/>
    </row>
    <row r="1587" spans="1:20" ht="16.5" customHeight="1" thickBot="1">
      <c r="A1587" s="233"/>
      <c r="B1587" s="405"/>
      <c r="C1587" s="714" t="s">
        <v>203</v>
      </c>
      <c r="D1587" s="689"/>
      <c r="E1587" s="689"/>
      <c r="F1587" s="689"/>
      <c r="G1587" s="689"/>
      <c r="H1587" s="689"/>
      <c r="I1587" s="689"/>
      <c r="J1587" s="689"/>
      <c r="K1587" s="715"/>
      <c r="L1587" s="202"/>
      <c r="M1587" s="644" t="s">
        <v>203</v>
      </c>
      <c r="N1587" s="645"/>
      <c r="O1587" s="645"/>
      <c r="P1587" s="645"/>
      <c r="Q1587" s="645"/>
      <c r="R1587" s="645"/>
      <c r="S1587" s="645"/>
      <c r="T1587" s="646"/>
    </row>
    <row r="1588" spans="1:20" ht="16.5" customHeight="1">
      <c r="A1588" s="233"/>
      <c r="B1588" s="405"/>
      <c r="C1588" s="641" t="s">
        <v>11</v>
      </c>
      <c r="D1588" s="707" t="s">
        <v>12</v>
      </c>
      <c r="E1588" s="717" t="s">
        <v>13</v>
      </c>
      <c r="F1588" s="718"/>
      <c r="G1588" s="641" t="s">
        <v>14</v>
      </c>
      <c r="H1588" s="707" t="s">
        <v>15</v>
      </c>
      <c r="I1588" s="707" t="s">
        <v>16</v>
      </c>
      <c r="J1588" s="709" t="s">
        <v>17</v>
      </c>
      <c r="K1588" s="710" t="s">
        <v>18</v>
      </c>
      <c r="L1588" s="202"/>
      <c r="M1588" s="641" t="s">
        <v>11</v>
      </c>
      <c r="N1588" s="635" t="s">
        <v>12</v>
      </c>
      <c r="O1588" s="637" t="s">
        <v>13</v>
      </c>
      <c r="P1588" s="638"/>
      <c r="Q1588" s="641" t="s">
        <v>14</v>
      </c>
      <c r="R1588" s="635" t="s">
        <v>15</v>
      </c>
      <c r="S1588" s="635" t="s">
        <v>16</v>
      </c>
      <c r="T1588" s="643" t="s">
        <v>17</v>
      </c>
    </row>
    <row r="1589" spans="1:20" ht="16.5" customHeight="1">
      <c r="A1589" s="233"/>
      <c r="B1589" s="405"/>
      <c r="C1589" s="716"/>
      <c r="D1589" s="708"/>
      <c r="E1589" s="154" t="s">
        <v>19</v>
      </c>
      <c r="F1589" s="154" t="s">
        <v>20</v>
      </c>
      <c r="G1589" s="716"/>
      <c r="H1589" s="708"/>
      <c r="I1589" s="708"/>
      <c r="J1589" s="708"/>
      <c r="K1589" s="711"/>
      <c r="L1589" s="202"/>
      <c r="M1589" s="642"/>
      <c r="N1589" s="636"/>
      <c r="O1589" s="154" t="s">
        <v>19</v>
      </c>
      <c r="P1589" s="154" t="s">
        <v>20</v>
      </c>
      <c r="Q1589" s="642"/>
      <c r="R1589" s="636"/>
      <c r="S1589" s="636"/>
      <c r="T1589" s="636"/>
    </row>
    <row r="1590" spans="1:20" ht="16.5" customHeight="1">
      <c r="A1590" s="233"/>
      <c r="B1590" s="405"/>
      <c r="C1590" s="159">
        <v>1</v>
      </c>
      <c r="D1590" s="159">
        <v>3</v>
      </c>
      <c r="E1590" s="159" t="s">
        <v>21</v>
      </c>
      <c r="F1590" s="159"/>
      <c r="G1590" s="159" t="s">
        <v>43</v>
      </c>
      <c r="H1590" s="159"/>
      <c r="I1590" s="159"/>
      <c r="J1590" s="159"/>
      <c r="K1590" s="411"/>
      <c r="L1590" s="202"/>
      <c r="M1590" s="159">
        <v>1</v>
      </c>
      <c r="N1590" s="159">
        <v>3</v>
      </c>
      <c r="O1590" s="159" t="s">
        <v>21</v>
      </c>
      <c r="P1590" s="159"/>
      <c r="Q1590" s="159" t="s">
        <v>43</v>
      </c>
      <c r="R1590" s="159"/>
      <c r="S1590" s="159"/>
      <c r="T1590" s="159"/>
    </row>
    <row r="1591" spans="1:20" ht="16.5" customHeight="1">
      <c r="A1591" s="233"/>
      <c r="B1591" s="405"/>
      <c r="C1591" s="301">
        <v>2</v>
      </c>
      <c r="D1591" s="302" t="s">
        <v>776</v>
      </c>
      <c r="E1591" s="302"/>
      <c r="F1591" s="302"/>
      <c r="G1591" s="302" t="s">
        <v>777</v>
      </c>
      <c r="H1591" s="302"/>
      <c r="I1591" s="302"/>
      <c r="J1591" s="302"/>
      <c r="K1591" s="466"/>
      <c r="L1591" s="202"/>
      <c r="M1591" s="301">
        <v>2</v>
      </c>
      <c r="N1591" s="302" t="s">
        <v>782</v>
      </c>
      <c r="O1591" s="302"/>
      <c r="P1591" s="302"/>
      <c r="Q1591" s="302" t="s">
        <v>823</v>
      </c>
      <c r="R1591" s="302"/>
      <c r="S1591" s="302"/>
      <c r="T1591" s="302"/>
    </row>
    <row r="1592" spans="1:20" ht="16.5" customHeight="1">
      <c r="A1592" s="233"/>
      <c r="B1592" s="405"/>
      <c r="C1592" s="412">
        <v>3</v>
      </c>
      <c r="D1592" s="163" t="s">
        <v>778</v>
      </c>
      <c r="E1592" s="163"/>
      <c r="F1592" s="163" t="s">
        <v>21</v>
      </c>
      <c r="G1592" s="155" t="s">
        <v>779</v>
      </c>
      <c r="H1592" s="163" t="s">
        <v>32</v>
      </c>
      <c r="I1592" s="163">
        <v>18</v>
      </c>
      <c r="J1592" s="206"/>
      <c r="K1592" s="413"/>
      <c r="L1592" s="202"/>
      <c r="M1592" s="178">
        <v>3</v>
      </c>
      <c r="N1592" s="163" t="s">
        <v>786</v>
      </c>
      <c r="O1592" s="163"/>
      <c r="P1592" s="163" t="s">
        <v>21</v>
      </c>
      <c r="Q1592" s="155" t="s">
        <v>787</v>
      </c>
      <c r="R1592" s="163" t="s">
        <v>60</v>
      </c>
      <c r="S1592" s="163">
        <v>18</v>
      </c>
      <c r="T1592" s="206">
        <v>2076207.6766666665</v>
      </c>
    </row>
    <row r="1593" spans="1:20" ht="16.5" customHeight="1">
      <c r="A1593" s="233"/>
      <c r="B1593" s="405"/>
      <c r="C1593" s="629" t="s">
        <v>41</v>
      </c>
      <c r="D1593" s="630"/>
      <c r="E1593" s="630"/>
      <c r="F1593" s="630"/>
      <c r="G1593" s="630"/>
      <c r="H1593" s="631"/>
      <c r="I1593" s="161"/>
      <c r="J1593" s="206"/>
      <c r="K1593" s="414"/>
      <c r="L1593" s="202"/>
      <c r="M1593" s="629" t="s">
        <v>41</v>
      </c>
      <c r="N1593" s="630"/>
      <c r="O1593" s="630"/>
      <c r="P1593" s="630"/>
      <c r="Q1593" s="630"/>
      <c r="R1593" s="631"/>
      <c r="S1593" s="161"/>
      <c r="T1593" s="206"/>
    </row>
    <row r="1594" spans="1:20" ht="16.5" customHeight="1">
      <c r="A1594" s="233"/>
      <c r="B1594" s="405"/>
      <c r="C1594" s="159">
        <v>4</v>
      </c>
      <c r="D1594" s="159" t="s">
        <v>780</v>
      </c>
      <c r="E1594" s="159" t="s">
        <v>21</v>
      </c>
      <c r="F1594" s="159"/>
      <c r="G1594" s="159" t="s">
        <v>781</v>
      </c>
      <c r="H1594" s="159"/>
      <c r="I1594" s="159"/>
      <c r="J1594" s="214"/>
      <c r="K1594" s="411"/>
      <c r="L1594" s="202"/>
      <c r="M1594" s="159">
        <v>4</v>
      </c>
      <c r="N1594" s="159" t="s">
        <v>790</v>
      </c>
      <c r="O1594" s="159" t="s">
        <v>21</v>
      </c>
      <c r="P1594" s="159"/>
      <c r="Q1594" s="159" t="s">
        <v>413</v>
      </c>
      <c r="R1594" s="159"/>
      <c r="S1594" s="159"/>
      <c r="T1594" s="214"/>
    </row>
    <row r="1595" spans="1:20" ht="16.5" customHeight="1">
      <c r="A1595" s="233"/>
      <c r="B1595" s="405"/>
      <c r="C1595" s="412">
        <v>5</v>
      </c>
      <c r="D1595" s="163" t="s">
        <v>784</v>
      </c>
      <c r="E1595" s="163"/>
      <c r="F1595" s="163" t="s">
        <v>21</v>
      </c>
      <c r="G1595" s="155" t="s">
        <v>785</v>
      </c>
      <c r="H1595" s="163" t="s">
        <v>32</v>
      </c>
      <c r="I1595" s="163">
        <v>4</v>
      </c>
      <c r="J1595" s="206"/>
      <c r="K1595" s="413"/>
      <c r="L1595" s="202"/>
      <c r="M1595" s="178">
        <v>5</v>
      </c>
      <c r="N1595" s="163" t="s">
        <v>824</v>
      </c>
      <c r="O1595" s="163"/>
      <c r="P1595" s="163" t="s">
        <v>21</v>
      </c>
      <c r="Q1595" s="155" t="s">
        <v>825</v>
      </c>
      <c r="R1595" s="163" t="s">
        <v>146</v>
      </c>
      <c r="S1595" s="163">
        <v>4</v>
      </c>
      <c r="T1595" s="206">
        <v>6771493.8899999997</v>
      </c>
    </row>
    <row r="1596" spans="1:20" ht="16.5" customHeight="1">
      <c r="A1596" s="233"/>
      <c r="B1596" s="405"/>
      <c r="C1596" s="629" t="s">
        <v>41</v>
      </c>
      <c r="D1596" s="630"/>
      <c r="E1596" s="630"/>
      <c r="F1596" s="630"/>
      <c r="G1596" s="630"/>
      <c r="H1596" s="631"/>
      <c r="I1596" s="161"/>
      <c r="J1596" s="206"/>
      <c r="K1596" s="414"/>
      <c r="L1596" s="202"/>
      <c r="M1596" s="629" t="s">
        <v>41</v>
      </c>
      <c r="N1596" s="630"/>
      <c r="O1596" s="630"/>
      <c r="P1596" s="630"/>
      <c r="Q1596" s="630"/>
      <c r="R1596" s="631"/>
      <c r="S1596" s="161"/>
      <c r="T1596" s="206"/>
    </row>
    <row r="1597" spans="1:20" ht="16.5" customHeight="1">
      <c r="A1597" s="233"/>
      <c r="B1597" s="405"/>
      <c r="C1597" s="159">
        <v>6</v>
      </c>
      <c r="D1597" s="159" t="s">
        <v>486</v>
      </c>
      <c r="E1597" s="159" t="s">
        <v>21</v>
      </c>
      <c r="F1597" s="159"/>
      <c r="G1597" s="159" t="s">
        <v>826</v>
      </c>
      <c r="H1597" s="159"/>
      <c r="I1597" s="159"/>
      <c r="J1597" s="214"/>
      <c r="K1597" s="411"/>
      <c r="L1597" s="202"/>
      <c r="M1597" s="159">
        <v>6</v>
      </c>
      <c r="N1597" s="159">
        <v>12</v>
      </c>
      <c r="O1597" s="159" t="s">
        <v>21</v>
      </c>
      <c r="P1597" s="159"/>
      <c r="Q1597" s="159" t="s">
        <v>827</v>
      </c>
      <c r="R1597" s="159"/>
      <c r="S1597" s="159"/>
      <c r="T1597" s="214"/>
    </row>
    <row r="1598" spans="1:20" ht="16.5" customHeight="1">
      <c r="A1598" s="233"/>
      <c r="B1598" s="405"/>
      <c r="C1598" s="412">
        <v>7</v>
      </c>
      <c r="D1598" s="163" t="s">
        <v>828</v>
      </c>
      <c r="E1598" s="163"/>
      <c r="F1598" s="163" t="s">
        <v>21</v>
      </c>
      <c r="G1598" s="155" t="s">
        <v>829</v>
      </c>
      <c r="H1598" s="163" t="s">
        <v>32</v>
      </c>
      <c r="I1598" s="163">
        <v>12</v>
      </c>
      <c r="J1598" s="206"/>
      <c r="K1598" s="413"/>
      <c r="L1598" s="202"/>
      <c r="M1598" s="178">
        <v>7</v>
      </c>
      <c r="N1598" s="163" t="s">
        <v>830</v>
      </c>
      <c r="O1598" s="163"/>
      <c r="P1598" s="163" t="s">
        <v>21</v>
      </c>
      <c r="Q1598" s="155" t="s">
        <v>831</v>
      </c>
      <c r="R1598" s="163" t="s">
        <v>60</v>
      </c>
      <c r="S1598" s="163">
        <v>12</v>
      </c>
      <c r="T1598" s="206">
        <v>965538</v>
      </c>
    </row>
    <row r="1599" spans="1:20" ht="16.5" customHeight="1" thickBot="1">
      <c r="A1599" s="233"/>
      <c r="B1599" s="405"/>
      <c r="C1599" s="629" t="s">
        <v>41</v>
      </c>
      <c r="D1599" s="630"/>
      <c r="E1599" s="630"/>
      <c r="F1599" s="630"/>
      <c r="G1599" s="630"/>
      <c r="H1599" s="631"/>
      <c r="I1599" s="161"/>
      <c r="J1599" s="206"/>
      <c r="K1599" s="414"/>
      <c r="L1599" s="202"/>
      <c r="M1599" s="629" t="s">
        <v>41</v>
      </c>
      <c r="N1599" s="630"/>
      <c r="O1599" s="630"/>
      <c r="P1599" s="630"/>
      <c r="Q1599" s="630"/>
      <c r="R1599" s="631"/>
      <c r="S1599" s="161"/>
      <c r="T1599" s="206"/>
    </row>
    <row r="1600" spans="1:20" ht="16.5" customHeight="1" thickBot="1">
      <c r="A1600" s="233"/>
      <c r="B1600" s="405"/>
      <c r="C1600" s="632" t="s">
        <v>52</v>
      </c>
      <c r="D1600" s="712"/>
      <c r="E1600" s="712"/>
      <c r="F1600" s="712"/>
      <c r="G1600" s="712"/>
      <c r="H1600" s="712"/>
      <c r="I1600" s="712"/>
      <c r="J1600" s="634"/>
      <c r="K1600" s="415"/>
      <c r="L1600" s="202"/>
      <c r="M1600" s="632" t="s">
        <v>52</v>
      </c>
      <c r="N1600" s="633"/>
      <c r="O1600" s="633"/>
      <c r="P1600" s="633"/>
      <c r="Q1600" s="633"/>
      <c r="R1600" s="633"/>
      <c r="S1600" s="633"/>
      <c r="T1600" s="634"/>
    </row>
    <row r="1601" spans="1:20" ht="16.5" customHeight="1" thickBot="1">
      <c r="A1601" s="233"/>
      <c r="B1601" s="405"/>
      <c r="C1601" s="416"/>
      <c r="D1601" s="416"/>
      <c r="E1601" s="416"/>
      <c r="F1601" s="416"/>
      <c r="G1601" s="416"/>
      <c r="H1601" s="416"/>
      <c r="I1601" s="416"/>
      <c r="J1601" s="416"/>
      <c r="K1601" s="417"/>
      <c r="L1601" s="202"/>
      <c r="M1601" s="257"/>
      <c r="N1601" s="257"/>
      <c r="O1601" s="257"/>
      <c r="P1601" s="257"/>
      <c r="Q1601" s="257"/>
      <c r="R1601" s="257"/>
      <c r="S1601" s="257"/>
      <c r="T1601" s="257"/>
    </row>
    <row r="1602" spans="1:20" ht="16.5" customHeight="1" thickBot="1">
      <c r="A1602" s="233"/>
      <c r="B1602" s="410">
        <v>28</v>
      </c>
      <c r="C1602" s="647" t="s">
        <v>832</v>
      </c>
      <c r="D1602" s="712"/>
      <c r="E1602" s="712"/>
      <c r="F1602" s="712"/>
      <c r="G1602" s="712"/>
      <c r="H1602" s="712"/>
      <c r="I1602" s="712"/>
      <c r="J1602" s="712"/>
      <c r="K1602" s="713"/>
      <c r="L1602" s="202"/>
      <c r="M1602" s="647" t="s">
        <v>832</v>
      </c>
      <c r="N1602" s="633"/>
      <c r="O1602" s="633"/>
      <c r="P1602" s="633"/>
      <c r="Q1602" s="633"/>
      <c r="R1602" s="633"/>
      <c r="S1602" s="633"/>
      <c r="T1602" s="633"/>
    </row>
    <row r="1603" spans="1:20" ht="16.5" customHeight="1" thickBot="1">
      <c r="A1603" s="233"/>
      <c r="B1603" s="405"/>
      <c r="C1603" s="714" t="s">
        <v>10</v>
      </c>
      <c r="D1603" s="689"/>
      <c r="E1603" s="689"/>
      <c r="F1603" s="689"/>
      <c r="G1603" s="689"/>
      <c r="H1603" s="689"/>
      <c r="I1603" s="689"/>
      <c r="J1603" s="689"/>
      <c r="K1603" s="715"/>
      <c r="L1603" s="202"/>
      <c r="M1603" s="644" t="s">
        <v>10</v>
      </c>
      <c r="N1603" s="645"/>
      <c r="O1603" s="645"/>
      <c r="P1603" s="645"/>
      <c r="Q1603" s="645"/>
      <c r="R1603" s="645"/>
      <c r="S1603" s="645"/>
      <c r="T1603" s="646"/>
    </row>
    <row r="1604" spans="1:20" ht="16.5" customHeight="1">
      <c r="A1604" s="233"/>
      <c r="B1604" s="405"/>
      <c r="C1604" s="641" t="s">
        <v>11</v>
      </c>
      <c r="D1604" s="707" t="s">
        <v>12</v>
      </c>
      <c r="E1604" s="717" t="s">
        <v>13</v>
      </c>
      <c r="F1604" s="718"/>
      <c r="G1604" s="641" t="s">
        <v>14</v>
      </c>
      <c r="H1604" s="707" t="s">
        <v>15</v>
      </c>
      <c r="I1604" s="707" t="s">
        <v>16</v>
      </c>
      <c r="J1604" s="709" t="s">
        <v>17</v>
      </c>
      <c r="K1604" s="710" t="s">
        <v>18</v>
      </c>
      <c r="L1604" s="202"/>
      <c r="M1604" s="641" t="s">
        <v>11</v>
      </c>
      <c r="N1604" s="635" t="s">
        <v>12</v>
      </c>
      <c r="O1604" s="637" t="s">
        <v>13</v>
      </c>
      <c r="P1604" s="638"/>
      <c r="Q1604" s="641" t="s">
        <v>14</v>
      </c>
      <c r="R1604" s="635" t="s">
        <v>15</v>
      </c>
      <c r="S1604" s="635" t="s">
        <v>16</v>
      </c>
      <c r="T1604" s="643" t="s">
        <v>17</v>
      </c>
    </row>
    <row r="1605" spans="1:20" ht="16.5" customHeight="1">
      <c r="A1605" s="233"/>
      <c r="B1605" s="405"/>
      <c r="C1605" s="716"/>
      <c r="D1605" s="708"/>
      <c r="E1605" s="154" t="s">
        <v>19</v>
      </c>
      <c r="F1605" s="154" t="s">
        <v>20</v>
      </c>
      <c r="G1605" s="716"/>
      <c r="H1605" s="708"/>
      <c r="I1605" s="708"/>
      <c r="J1605" s="708"/>
      <c r="K1605" s="711"/>
      <c r="L1605" s="202"/>
      <c r="M1605" s="642"/>
      <c r="N1605" s="636"/>
      <c r="O1605" s="154" t="s">
        <v>19</v>
      </c>
      <c r="P1605" s="154" t="s">
        <v>20</v>
      </c>
      <c r="Q1605" s="642"/>
      <c r="R1605" s="636"/>
      <c r="S1605" s="636"/>
      <c r="T1605" s="636"/>
    </row>
    <row r="1606" spans="1:20" ht="16.5" customHeight="1">
      <c r="A1606" s="233"/>
      <c r="B1606" s="405"/>
      <c r="C1606" s="470">
        <v>1</v>
      </c>
      <c r="D1606" s="357">
        <v>1</v>
      </c>
      <c r="E1606" s="159" t="s">
        <v>21</v>
      </c>
      <c r="F1606" s="159"/>
      <c r="G1606" s="159" t="s">
        <v>54</v>
      </c>
      <c r="H1606" s="159"/>
      <c r="I1606" s="159"/>
      <c r="J1606" s="159"/>
      <c r="K1606" s="411"/>
      <c r="L1606" s="202"/>
      <c r="M1606" s="324">
        <v>1</v>
      </c>
      <c r="N1606" s="357">
        <v>1</v>
      </c>
      <c r="O1606" s="159" t="s">
        <v>21</v>
      </c>
      <c r="P1606" s="159"/>
      <c r="Q1606" s="159" t="s">
        <v>56</v>
      </c>
      <c r="R1606" s="159"/>
      <c r="S1606" s="159"/>
      <c r="T1606" s="159"/>
    </row>
    <row r="1607" spans="1:20" ht="16.5" customHeight="1">
      <c r="A1607" s="233"/>
      <c r="B1607" s="405"/>
      <c r="C1607" s="488">
        <v>2</v>
      </c>
      <c r="D1607" s="359"/>
      <c r="E1607" s="291"/>
      <c r="F1607" s="291"/>
      <c r="G1607" s="291" t="s">
        <v>57</v>
      </c>
      <c r="H1607" s="291"/>
      <c r="I1607" s="291"/>
      <c r="J1607" s="291"/>
      <c r="K1607" s="452"/>
      <c r="L1607" s="202"/>
      <c r="M1607" s="324"/>
      <c r="N1607" s="357"/>
      <c r="O1607" s="159"/>
      <c r="P1607" s="159"/>
      <c r="Q1607" s="159"/>
      <c r="R1607" s="159"/>
      <c r="S1607" s="159"/>
      <c r="T1607" s="159"/>
    </row>
    <row r="1608" spans="1:20" ht="36" customHeight="1">
      <c r="A1608" s="233"/>
      <c r="B1608" s="405"/>
      <c r="C1608" s="220">
        <v>3</v>
      </c>
      <c r="D1608" s="325" t="s">
        <v>58</v>
      </c>
      <c r="E1608" s="163"/>
      <c r="F1608" s="163" t="s">
        <v>21</v>
      </c>
      <c r="G1608" s="155" t="s">
        <v>59</v>
      </c>
      <c r="H1608" s="163" t="s">
        <v>60</v>
      </c>
      <c r="I1608" s="164">
        <v>47.29</v>
      </c>
      <c r="J1608" s="167"/>
      <c r="K1608" s="420"/>
      <c r="L1608" s="202"/>
      <c r="M1608" s="220">
        <v>2</v>
      </c>
      <c r="N1608" s="325" t="s">
        <v>58</v>
      </c>
      <c r="O1608" s="163"/>
      <c r="P1608" s="163" t="s">
        <v>21</v>
      </c>
      <c r="Q1608" s="155" t="s">
        <v>59</v>
      </c>
      <c r="R1608" s="163" t="s">
        <v>60</v>
      </c>
      <c r="S1608" s="164">
        <v>47.29</v>
      </c>
      <c r="T1608" s="167">
        <v>2030</v>
      </c>
    </row>
    <row r="1609" spans="1:20" ht="19.5" customHeight="1">
      <c r="A1609" s="233"/>
      <c r="B1609" s="405"/>
      <c r="C1609" s="220">
        <v>4</v>
      </c>
      <c r="D1609" s="164" t="s">
        <v>62</v>
      </c>
      <c r="E1609" s="163"/>
      <c r="F1609" s="163" t="s">
        <v>21</v>
      </c>
      <c r="G1609" s="155" t="s">
        <v>63</v>
      </c>
      <c r="H1609" s="163" t="s">
        <v>25</v>
      </c>
      <c r="I1609" s="164">
        <v>10.44015581</v>
      </c>
      <c r="J1609" s="167"/>
      <c r="K1609" s="420"/>
      <c r="L1609" s="202"/>
      <c r="M1609" s="220">
        <v>3</v>
      </c>
      <c r="N1609" s="164" t="s">
        <v>62</v>
      </c>
      <c r="O1609" s="163"/>
      <c r="P1609" s="163" t="s">
        <v>21</v>
      </c>
      <c r="Q1609" s="155" t="s">
        <v>63</v>
      </c>
      <c r="R1609" s="163" t="s">
        <v>25</v>
      </c>
      <c r="S1609" s="164">
        <v>10.44</v>
      </c>
      <c r="T1609" s="167">
        <v>2824</v>
      </c>
    </row>
    <row r="1610" spans="1:20" ht="16.5" customHeight="1">
      <c r="A1610" s="233"/>
      <c r="B1610" s="405"/>
      <c r="C1610" s="629" t="s">
        <v>41</v>
      </c>
      <c r="D1610" s="630"/>
      <c r="E1610" s="630"/>
      <c r="F1610" s="630"/>
      <c r="G1610" s="630"/>
      <c r="H1610" s="631"/>
      <c r="I1610" s="163"/>
      <c r="J1610" s="163"/>
      <c r="K1610" s="414"/>
      <c r="L1610" s="202"/>
      <c r="M1610" s="629" t="s">
        <v>41</v>
      </c>
      <c r="N1610" s="630"/>
      <c r="O1610" s="630"/>
      <c r="P1610" s="630"/>
      <c r="Q1610" s="630"/>
      <c r="R1610" s="631"/>
      <c r="S1610" s="163"/>
      <c r="T1610" s="163"/>
    </row>
    <row r="1611" spans="1:20" ht="26.25" customHeight="1">
      <c r="A1611" s="233"/>
      <c r="B1611" s="405"/>
      <c r="C1611" s="489">
        <v>5</v>
      </c>
      <c r="D1611" s="357" t="s">
        <v>336</v>
      </c>
      <c r="E1611" s="159" t="s">
        <v>21</v>
      </c>
      <c r="F1611" s="361"/>
      <c r="G1611" s="159" t="s">
        <v>337</v>
      </c>
      <c r="H1611" s="361"/>
      <c r="I1611" s="215"/>
      <c r="J1611" s="216"/>
      <c r="K1611" s="490"/>
      <c r="L1611" s="202"/>
      <c r="M1611" s="360">
        <v>4</v>
      </c>
      <c r="N1611" s="357">
        <v>4</v>
      </c>
      <c r="O1611" s="159" t="s">
        <v>21</v>
      </c>
      <c r="P1611" s="361"/>
      <c r="Q1611" s="159" t="s">
        <v>227</v>
      </c>
      <c r="R1611" s="361"/>
      <c r="S1611" s="215"/>
      <c r="T1611" s="216"/>
    </row>
    <row r="1612" spans="1:20" ht="21.75" customHeight="1">
      <c r="A1612" s="233"/>
      <c r="B1612" s="405"/>
      <c r="C1612" s="220">
        <v>6</v>
      </c>
      <c r="D1612" s="163" t="s">
        <v>338</v>
      </c>
      <c r="E1612" s="163"/>
      <c r="F1612" s="163" t="s">
        <v>21</v>
      </c>
      <c r="G1612" s="155" t="s">
        <v>339</v>
      </c>
      <c r="H1612" s="163" t="s">
        <v>73</v>
      </c>
      <c r="I1612" s="164">
        <v>318.49999999999994</v>
      </c>
      <c r="J1612" s="167"/>
      <c r="K1612" s="420"/>
      <c r="L1612" s="202"/>
      <c r="M1612" s="220">
        <v>5</v>
      </c>
      <c r="N1612" s="163">
        <v>4.0999999999999996</v>
      </c>
      <c r="O1612" s="163"/>
      <c r="P1612" s="163" t="s">
        <v>21</v>
      </c>
      <c r="Q1612" s="155" t="s">
        <v>767</v>
      </c>
      <c r="R1612" s="163" t="s">
        <v>73</v>
      </c>
      <c r="S1612" s="164">
        <v>318.49999999999994</v>
      </c>
      <c r="T1612" s="167">
        <v>13594</v>
      </c>
    </row>
    <row r="1613" spans="1:20" ht="16.5" customHeight="1">
      <c r="A1613" s="233"/>
      <c r="B1613" s="405"/>
      <c r="C1613" s="629" t="s">
        <v>41</v>
      </c>
      <c r="D1613" s="630"/>
      <c r="E1613" s="630"/>
      <c r="F1613" s="630"/>
      <c r="G1613" s="630"/>
      <c r="H1613" s="631"/>
      <c r="I1613" s="163"/>
      <c r="J1613" s="163"/>
      <c r="K1613" s="414"/>
      <c r="L1613" s="202"/>
      <c r="M1613" s="629" t="s">
        <v>41</v>
      </c>
      <c r="N1613" s="630"/>
      <c r="O1613" s="630"/>
      <c r="P1613" s="630"/>
      <c r="Q1613" s="630"/>
      <c r="R1613" s="631"/>
      <c r="S1613" s="163"/>
      <c r="T1613" s="163"/>
    </row>
    <row r="1614" spans="1:20" ht="23.25" customHeight="1">
      <c r="A1614" s="233"/>
      <c r="B1614" s="405"/>
      <c r="C1614" s="470">
        <v>7</v>
      </c>
      <c r="D1614" s="249">
        <v>2.2000000000000002</v>
      </c>
      <c r="E1614" s="159" t="s">
        <v>21</v>
      </c>
      <c r="F1614" s="159"/>
      <c r="G1614" s="159" t="s">
        <v>183</v>
      </c>
      <c r="H1614" s="159"/>
      <c r="I1614" s="188"/>
      <c r="J1614" s="189"/>
      <c r="K1614" s="447"/>
      <c r="L1614" s="202"/>
      <c r="M1614" s="324">
        <v>6</v>
      </c>
      <c r="N1614" s="249">
        <v>2.2000000000000002</v>
      </c>
      <c r="O1614" s="159" t="s">
        <v>21</v>
      </c>
      <c r="P1614" s="159"/>
      <c r="Q1614" s="159" t="s">
        <v>22</v>
      </c>
      <c r="R1614" s="159"/>
      <c r="S1614" s="188"/>
      <c r="T1614" s="189"/>
    </row>
    <row r="1615" spans="1:20" ht="30.75" customHeight="1">
      <c r="A1615" s="233"/>
      <c r="B1615" s="405"/>
      <c r="C1615" s="220">
        <v>8</v>
      </c>
      <c r="D1615" s="163" t="s">
        <v>341</v>
      </c>
      <c r="E1615" s="163"/>
      <c r="F1615" s="163" t="s">
        <v>21</v>
      </c>
      <c r="G1615" s="155" t="s">
        <v>342</v>
      </c>
      <c r="H1615" s="163" t="s">
        <v>85</v>
      </c>
      <c r="I1615" s="164">
        <v>9.4196768179999992</v>
      </c>
      <c r="J1615" s="167"/>
      <c r="K1615" s="420"/>
      <c r="L1615" s="202"/>
      <c r="M1615" s="220">
        <v>7</v>
      </c>
      <c r="N1615" s="163" t="s">
        <v>343</v>
      </c>
      <c r="O1615" s="163"/>
      <c r="P1615" s="163" t="s">
        <v>21</v>
      </c>
      <c r="Q1615" s="155" t="s">
        <v>768</v>
      </c>
      <c r="R1615" s="163" t="s">
        <v>73</v>
      </c>
      <c r="S1615" s="164">
        <v>9.41967</v>
      </c>
      <c r="T1615" s="167">
        <v>97848.8</v>
      </c>
    </row>
    <row r="1616" spans="1:20" ht="40.5" customHeight="1">
      <c r="A1616" s="233"/>
      <c r="B1616" s="405"/>
      <c r="C1616" s="220">
        <v>9</v>
      </c>
      <c r="D1616" s="163" t="s">
        <v>289</v>
      </c>
      <c r="E1616" s="163"/>
      <c r="F1616" s="163" t="s">
        <v>21</v>
      </c>
      <c r="G1616" s="155" t="s">
        <v>290</v>
      </c>
      <c r="H1616" s="163" t="s">
        <v>85</v>
      </c>
      <c r="I1616" s="164">
        <v>167.49860709999999</v>
      </c>
      <c r="J1616" s="167"/>
      <c r="K1616" s="420"/>
      <c r="L1616" s="202"/>
      <c r="M1616" s="220">
        <v>8</v>
      </c>
      <c r="N1616" s="163">
        <v>1.1100000000000001</v>
      </c>
      <c r="O1616" s="163"/>
      <c r="P1616" s="163" t="s">
        <v>21</v>
      </c>
      <c r="Q1616" s="155" t="s">
        <v>232</v>
      </c>
      <c r="R1616" s="163" t="s">
        <v>88</v>
      </c>
      <c r="S1616" s="164">
        <v>167.49860659999999</v>
      </c>
      <c r="T1616" s="167">
        <v>54921.599999999999</v>
      </c>
    </row>
    <row r="1617" spans="1:20" ht="34.5" customHeight="1">
      <c r="A1617" s="233"/>
      <c r="B1617" s="405"/>
      <c r="C1617" s="163">
        <v>10</v>
      </c>
      <c r="D1617" s="163" t="s">
        <v>83</v>
      </c>
      <c r="E1617" s="163"/>
      <c r="F1617" s="163" t="s">
        <v>21</v>
      </c>
      <c r="G1617" s="155" t="s">
        <v>84</v>
      </c>
      <c r="H1617" s="163" t="s">
        <v>85</v>
      </c>
      <c r="I1617" s="164">
        <v>67.627885520000007</v>
      </c>
      <c r="J1617" s="167"/>
      <c r="K1617" s="420"/>
      <c r="L1617" s="202"/>
      <c r="M1617" s="163">
        <v>9</v>
      </c>
      <c r="N1617" s="163" t="s">
        <v>86</v>
      </c>
      <c r="O1617" s="163"/>
      <c r="P1617" s="163" t="s">
        <v>21</v>
      </c>
      <c r="Q1617" s="155" t="s">
        <v>84</v>
      </c>
      <c r="R1617" s="163" t="s">
        <v>88</v>
      </c>
      <c r="S1617" s="164">
        <v>67.627885520000007</v>
      </c>
      <c r="T1617" s="167">
        <v>113899.2</v>
      </c>
    </row>
    <row r="1618" spans="1:20" ht="16.5" customHeight="1">
      <c r="A1618" s="233"/>
      <c r="B1618" s="405"/>
      <c r="C1618" s="629" t="s">
        <v>41</v>
      </c>
      <c r="D1618" s="630"/>
      <c r="E1618" s="630"/>
      <c r="F1618" s="630"/>
      <c r="G1618" s="630"/>
      <c r="H1618" s="631"/>
      <c r="I1618" s="163"/>
      <c r="J1618" s="163"/>
      <c r="K1618" s="414"/>
      <c r="L1618" s="202"/>
      <c r="M1618" s="629" t="s">
        <v>41</v>
      </c>
      <c r="N1618" s="630"/>
      <c r="O1618" s="630"/>
      <c r="P1618" s="630"/>
      <c r="Q1618" s="630"/>
      <c r="R1618" s="631"/>
      <c r="S1618" s="163"/>
      <c r="T1618" s="163"/>
    </row>
    <row r="1619" spans="1:20" ht="51" customHeight="1">
      <c r="A1619" s="233"/>
      <c r="B1619" s="405"/>
      <c r="C1619" s="470">
        <v>11</v>
      </c>
      <c r="D1619" s="249">
        <v>2.2999999999999998</v>
      </c>
      <c r="E1619" s="159" t="s">
        <v>21</v>
      </c>
      <c r="F1619" s="159"/>
      <c r="G1619" s="159" t="s">
        <v>89</v>
      </c>
      <c r="H1619" s="159"/>
      <c r="I1619" s="188"/>
      <c r="J1619" s="189"/>
      <c r="K1619" s="447"/>
      <c r="L1619" s="202"/>
      <c r="M1619" s="324">
        <v>10</v>
      </c>
      <c r="N1619" s="249">
        <v>2.2999999999999998</v>
      </c>
      <c r="O1619" s="159" t="s">
        <v>21</v>
      </c>
      <c r="P1619" s="159"/>
      <c r="Q1619" s="159" t="s">
        <v>89</v>
      </c>
      <c r="R1619" s="159"/>
      <c r="S1619" s="188"/>
      <c r="T1619" s="189"/>
    </row>
    <row r="1620" spans="1:20" ht="22.5" customHeight="1">
      <c r="A1620" s="233"/>
      <c r="B1620" s="405"/>
      <c r="C1620" s="220">
        <v>12</v>
      </c>
      <c r="D1620" s="325" t="s">
        <v>90</v>
      </c>
      <c r="E1620" s="163"/>
      <c r="F1620" s="163" t="s">
        <v>21</v>
      </c>
      <c r="G1620" s="155" t="s">
        <v>91</v>
      </c>
      <c r="H1620" s="163" t="s">
        <v>73</v>
      </c>
      <c r="I1620" s="164">
        <v>192.98</v>
      </c>
      <c r="J1620" s="167"/>
      <c r="K1620" s="420"/>
      <c r="L1620" s="202"/>
      <c r="M1620" s="220">
        <v>11</v>
      </c>
      <c r="N1620" s="325">
        <v>1.4</v>
      </c>
      <c r="O1620" s="163"/>
      <c r="P1620" s="163" t="s">
        <v>21</v>
      </c>
      <c r="Q1620" s="155" t="s">
        <v>689</v>
      </c>
      <c r="R1620" s="163" t="s">
        <v>73</v>
      </c>
      <c r="S1620" s="164">
        <v>192.98</v>
      </c>
      <c r="T1620" s="167">
        <v>30000</v>
      </c>
    </row>
    <row r="1621" spans="1:20" ht="18" customHeight="1">
      <c r="A1621" s="233"/>
      <c r="B1621" s="405"/>
      <c r="C1621" s="163">
        <v>13</v>
      </c>
      <c r="D1621" s="325" t="s">
        <v>93</v>
      </c>
      <c r="E1621" s="163"/>
      <c r="F1621" s="163" t="s">
        <v>21</v>
      </c>
      <c r="G1621" s="155" t="s">
        <v>94</v>
      </c>
      <c r="H1621" s="163" t="s">
        <v>95</v>
      </c>
      <c r="I1621" s="164">
        <v>4631.5201150000003</v>
      </c>
      <c r="J1621" s="167"/>
      <c r="K1621" s="420"/>
      <c r="L1621" s="202"/>
      <c r="M1621" s="220"/>
      <c r="N1621" s="362"/>
      <c r="O1621" s="182"/>
      <c r="P1621" s="182"/>
      <c r="Q1621" s="160"/>
      <c r="R1621" s="253"/>
      <c r="S1621" s="164"/>
      <c r="T1621" s="167"/>
    </row>
    <row r="1622" spans="1:20" ht="35.25" customHeight="1">
      <c r="A1622" s="233"/>
      <c r="B1622" s="405"/>
      <c r="C1622" s="163">
        <v>14</v>
      </c>
      <c r="D1622" s="325" t="s">
        <v>98</v>
      </c>
      <c r="E1622" s="163"/>
      <c r="F1622" s="163" t="s">
        <v>21</v>
      </c>
      <c r="G1622" s="155" t="s">
        <v>99</v>
      </c>
      <c r="H1622" s="163" t="s">
        <v>73</v>
      </c>
      <c r="I1622" s="164">
        <v>192.9801176</v>
      </c>
      <c r="J1622" s="167"/>
      <c r="K1622" s="420"/>
      <c r="L1622" s="202"/>
      <c r="M1622" s="220"/>
      <c r="N1622" s="362"/>
      <c r="O1622" s="182"/>
      <c r="P1622" s="182"/>
      <c r="Q1622" s="160"/>
      <c r="R1622" s="253"/>
      <c r="S1622" s="164"/>
      <c r="T1622" s="167"/>
    </row>
    <row r="1623" spans="1:20" ht="16.5" customHeight="1">
      <c r="A1623" s="233"/>
      <c r="B1623" s="405"/>
      <c r="C1623" s="629" t="s">
        <v>41</v>
      </c>
      <c r="D1623" s="630"/>
      <c r="E1623" s="630"/>
      <c r="F1623" s="630"/>
      <c r="G1623" s="630"/>
      <c r="H1623" s="631"/>
      <c r="I1623" s="163"/>
      <c r="J1623" s="163"/>
      <c r="K1623" s="414"/>
      <c r="L1623" s="202"/>
      <c r="M1623" s="629" t="s">
        <v>41</v>
      </c>
      <c r="N1623" s="630"/>
      <c r="O1623" s="630"/>
      <c r="P1623" s="630"/>
      <c r="Q1623" s="630"/>
      <c r="R1623" s="631"/>
      <c r="S1623" s="163"/>
      <c r="T1623" s="163"/>
    </row>
    <row r="1624" spans="1:20" ht="19.5" customHeight="1">
      <c r="A1624" s="233"/>
      <c r="B1624" s="405"/>
      <c r="C1624" s="470">
        <v>15</v>
      </c>
      <c r="D1624" s="249">
        <v>2.6</v>
      </c>
      <c r="E1624" s="159" t="s">
        <v>21</v>
      </c>
      <c r="F1624" s="159"/>
      <c r="G1624" s="159" t="s">
        <v>101</v>
      </c>
      <c r="H1624" s="159"/>
      <c r="I1624" s="188"/>
      <c r="J1624" s="189"/>
      <c r="K1624" s="447"/>
      <c r="L1624" s="202"/>
      <c r="M1624" s="324">
        <v>12</v>
      </c>
      <c r="N1624" s="249">
        <v>2.6</v>
      </c>
      <c r="O1624" s="159" t="s">
        <v>21</v>
      </c>
      <c r="P1624" s="159"/>
      <c r="Q1624" s="159" t="s">
        <v>101</v>
      </c>
      <c r="R1624" s="159"/>
      <c r="S1624" s="188"/>
      <c r="T1624" s="189"/>
    </row>
    <row r="1625" spans="1:20" ht="19.5" customHeight="1">
      <c r="A1625" s="233"/>
      <c r="B1625" s="405"/>
      <c r="C1625" s="220">
        <v>16</v>
      </c>
      <c r="D1625" s="325" t="s">
        <v>102</v>
      </c>
      <c r="E1625" s="163"/>
      <c r="F1625" s="163" t="s">
        <v>21</v>
      </c>
      <c r="G1625" s="155" t="s">
        <v>103</v>
      </c>
      <c r="H1625" s="163" t="s">
        <v>25</v>
      </c>
      <c r="I1625" s="164">
        <v>788.49000560000002</v>
      </c>
      <c r="J1625" s="167"/>
      <c r="K1625" s="420"/>
      <c r="L1625" s="202"/>
      <c r="M1625" s="220">
        <v>13</v>
      </c>
      <c r="N1625" s="325" t="s">
        <v>102</v>
      </c>
      <c r="O1625" s="163"/>
      <c r="P1625" s="163" t="s">
        <v>21</v>
      </c>
      <c r="Q1625" s="155" t="s">
        <v>103</v>
      </c>
      <c r="R1625" s="163" t="s">
        <v>25</v>
      </c>
      <c r="S1625" s="164">
        <v>788.49</v>
      </c>
      <c r="T1625" s="167">
        <v>37645.599999999999</v>
      </c>
    </row>
    <row r="1626" spans="1:20" ht="16.5" customHeight="1">
      <c r="A1626" s="233"/>
      <c r="B1626" s="405"/>
      <c r="C1626" s="629" t="s">
        <v>41</v>
      </c>
      <c r="D1626" s="630"/>
      <c r="E1626" s="630"/>
      <c r="F1626" s="630"/>
      <c r="G1626" s="630"/>
      <c r="H1626" s="631"/>
      <c r="I1626" s="163"/>
      <c r="J1626" s="163"/>
      <c r="K1626" s="414"/>
      <c r="L1626" s="202"/>
      <c r="M1626" s="629" t="s">
        <v>41</v>
      </c>
      <c r="N1626" s="630"/>
      <c r="O1626" s="630"/>
      <c r="P1626" s="630"/>
      <c r="Q1626" s="630"/>
      <c r="R1626" s="631"/>
      <c r="S1626" s="163"/>
      <c r="T1626" s="163"/>
    </row>
    <row r="1627" spans="1:20" ht="22.5" customHeight="1">
      <c r="A1627" s="233"/>
      <c r="B1627" s="405"/>
      <c r="C1627" s="470">
        <v>17</v>
      </c>
      <c r="D1627" s="249" t="s">
        <v>105</v>
      </c>
      <c r="E1627" s="159" t="s">
        <v>21</v>
      </c>
      <c r="F1627" s="159"/>
      <c r="G1627" s="159" t="s">
        <v>106</v>
      </c>
      <c r="H1627" s="159"/>
      <c r="I1627" s="188"/>
      <c r="J1627" s="189"/>
      <c r="K1627" s="447"/>
      <c r="L1627" s="202"/>
      <c r="M1627" s="324">
        <v>14</v>
      </c>
      <c r="N1627" s="249">
        <v>5</v>
      </c>
      <c r="O1627" s="159" t="s">
        <v>21</v>
      </c>
      <c r="P1627" s="159"/>
      <c r="Q1627" s="159" t="s">
        <v>107</v>
      </c>
      <c r="R1627" s="159"/>
      <c r="S1627" s="188"/>
      <c r="T1627" s="189"/>
    </row>
    <row r="1628" spans="1:20" ht="40.5" customHeight="1">
      <c r="A1628" s="233"/>
      <c r="B1628" s="405"/>
      <c r="C1628" s="220">
        <v>18</v>
      </c>
      <c r="D1628" s="325" t="s">
        <v>108</v>
      </c>
      <c r="E1628" s="163"/>
      <c r="F1628" s="163" t="s">
        <v>21</v>
      </c>
      <c r="G1628" s="155" t="s">
        <v>109</v>
      </c>
      <c r="H1628" s="163" t="s">
        <v>73</v>
      </c>
      <c r="I1628" s="164">
        <v>39.534950260000002</v>
      </c>
      <c r="J1628" s="167"/>
      <c r="K1628" s="420"/>
      <c r="L1628" s="202"/>
      <c r="M1628" s="220">
        <v>15</v>
      </c>
      <c r="N1628" s="325">
        <v>5.5</v>
      </c>
      <c r="O1628" s="163"/>
      <c r="P1628" s="163" t="s">
        <v>21</v>
      </c>
      <c r="Q1628" s="155" t="s">
        <v>110</v>
      </c>
      <c r="R1628" s="163" t="s">
        <v>73</v>
      </c>
      <c r="S1628" s="164">
        <v>39.534950000000009</v>
      </c>
      <c r="T1628" s="167">
        <v>535504</v>
      </c>
    </row>
    <row r="1629" spans="1:20" ht="16.5" customHeight="1">
      <c r="A1629" s="233"/>
      <c r="B1629" s="405"/>
      <c r="C1629" s="629" t="s">
        <v>41</v>
      </c>
      <c r="D1629" s="630"/>
      <c r="E1629" s="630"/>
      <c r="F1629" s="630"/>
      <c r="G1629" s="630"/>
      <c r="H1629" s="631"/>
      <c r="I1629" s="163"/>
      <c r="J1629" s="163"/>
      <c r="K1629" s="414"/>
      <c r="L1629" s="202"/>
      <c r="M1629" s="629" t="s">
        <v>41</v>
      </c>
      <c r="N1629" s="630"/>
      <c r="O1629" s="630"/>
      <c r="P1629" s="630"/>
      <c r="Q1629" s="630"/>
      <c r="R1629" s="631"/>
      <c r="S1629" s="163"/>
      <c r="T1629" s="163"/>
    </row>
    <row r="1630" spans="1:20" ht="16.5" customHeight="1">
      <c r="A1630" s="233"/>
      <c r="B1630" s="405"/>
      <c r="C1630" s="470">
        <v>19</v>
      </c>
      <c r="D1630" s="249">
        <v>3.3</v>
      </c>
      <c r="E1630" s="159" t="s">
        <v>21</v>
      </c>
      <c r="F1630" s="159"/>
      <c r="G1630" s="159" t="s">
        <v>111</v>
      </c>
      <c r="H1630" s="159"/>
      <c r="I1630" s="188"/>
      <c r="J1630" s="189"/>
      <c r="K1630" s="447"/>
      <c r="L1630" s="202"/>
      <c r="M1630" s="324">
        <v>16</v>
      </c>
      <c r="N1630" s="249">
        <v>3.3</v>
      </c>
      <c r="O1630" s="159" t="s">
        <v>21</v>
      </c>
      <c r="P1630" s="159"/>
      <c r="Q1630" s="159" t="s">
        <v>111</v>
      </c>
      <c r="R1630" s="159"/>
      <c r="S1630" s="188"/>
      <c r="T1630" s="189"/>
    </row>
    <row r="1631" spans="1:20" ht="51" customHeight="1">
      <c r="A1631" s="233"/>
      <c r="B1631" s="405"/>
      <c r="C1631" s="220">
        <v>20</v>
      </c>
      <c r="D1631" s="325" t="s">
        <v>112</v>
      </c>
      <c r="E1631" s="163"/>
      <c r="F1631" s="163" t="s">
        <v>21</v>
      </c>
      <c r="G1631" s="155" t="s">
        <v>113</v>
      </c>
      <c r="H1631" s="163" t="s">
        <v>114</v>
      </c>
      <c r="I1631" s="164">
        <v>4744.1940000000013</v>
      </c>
      <c r="J1631" s="167"/>
      <c r="K1631" s="420"/>
      <c r="L1631" s="202"/>
      <c r="M1631" s="220">
        <v>17</v>
      </c>
      <c r="N1631" s="325" t="s">
        <v>112</v>
      </c>
      <c r="O1631" s="163"/>
      <c r="P1631" s="163" t="s">
        <v>21</v>
      </c>
      <c r="Q1631" s="155" t="s">
        <v>113</v>
      </c>
      <c r="R1631" s="163" t="s">
        <v>114</v>
      </c>
      <c r="S1631" s="164">
        <v>4744.1940000000013</v>
      </c>
      <c r="T1631" s="167">
        <v>5903</v>
      </c>
    </row>
    <row r="1632" spans="1:20" ht="16.5" customHeight="1">
      <c r="A1632" s="233"/>
      <c r="B1632" s="405"/>
      <c r="C1632" s="629" t="s">
        <v>41</v>
      </c>
      <c r="D1632" s="630"/>
      <c r="E1632" s="630"/>
      <c r="F1632" s="630"/>
      <c r="G1632" s="630"/>
      <c r="H1632" s="631"/>
      <c r="I1632" s="163"/>
      <c r="J1632" s="163"/>
      <c r="K1632" s="414"/>
      <c r="L1632" s="202"/>
      <c r="M1632" s="629" t="s">
        <v>41</v>
      </c>
      <c r="N1632" s="630"/>
      <c r="O1632" s="630"/>
      <c r="P1632" s="630"/>
      <c r="Q1632" s="630"/>
      <c r="R1632" s="631"/>
      <c r="S1632" s="163"/>
      <c r="T1632" s="163"/>
    </row>
    <row r="1633" spans="1:20" ht="16.5" customHeight="1">
      <c r="A1633" s="233"/>
      <c r="B1633" s="405"/>
      <c r="C1633" s="470">
        <v>21</v>
      </c>
      <c r="D1633" s="249">
        <v>4.17</v>
      </c>
      <c r="E1633" s="159" t="s">
        <v>21</v>
      </c>
      <c r="F1633" s="159"/>
      <c r="G1633" s="159" t="s">
        <v>418</v>
      </c>
      <c r="H1633" s="159"/>
      <c r="I1633" s="188"/>
      <c r="J1633" s="189"/>
      <c r="K1633" s="447"/>
      <c r="L1633" s="202"/>
      <c r="M1633" s="324">
        <v>18</v>
      </c>
      <c r="N1633" s="249">
        <v>20</v>
      </c>
      <c r="O1633" s="159" t="s">
        <v>21</v>
      </c>
      <c r="P1633" s="159"/>
      <c r="Q1633" s="159" t="s">
        <v>29</v>
      </c>
      <c r="R1633" s="159"/>
      <c r="S1633" s="188"/>
      <c r="T1633" s="189"/>
    </row>
    <row r="1634" spans="1:20" ht="17.25" customHeight="1">
      <c r="A1634" s="233"/>
      <c r="B1634" s="405"/>
      <c r="C1634" s="220">
        <v>22</v>
      </c>
      <c r="D1634" s="325" t="s">
        <v>526</v>
      </c>
      <c r="E1634" s="163"/>
      <c r="F1634" s="163" t="s">
        <v>21</v>
      </c>
      <c r="G1634" s="155" t="s">
        <v>527</v>
      </c>
      <c r="H1634" s="163" t="s">
        <v>60</v>
      </c>
      <c r="I1634" s="164">
        <v>20.78000235</v>
      </c>
      <c r="J1634" s="167"/>
      <c r="K1634" s="420"/>
      <c r="L1634" s="202"/>
      <c r="M1634" s="220">
        <v>19</v>
      </c>
      <c r="N1634" s="164">
        <v>20.52</v>
      </c>
      <c r="O1634" s="163"/>
      <c r="P1634" s="163" t="s">
        <v>21</v>
      </c>
      <c r="Q1634" s="155" t="s">
        <v>458</v>
      </c>
      <c r="R1634" s="163" t="s">
        <v>146</v>
      </c>
      <c r="S1634" s="164">
        <v>2</v>
      </c>
      <c r="T1634" s="167">
        <v>225629.6</v>
      </c>
    </row>
    <row r="1635" spans="1:20" ht="30.75" customHeight="1">
      <c r="A1635" s="233"/>
      <c r="B1635" s="405"/>
      <c r="C1635" s="629" t="s">
        <v>41</v>
      </c>
      <c r="D1635" s="630"/>
      <c r="E1635" s="630"/>
      <c r="F1635" s="630"/>
      <c r="G1635" s="630"/>
      <c r="H1635" s="631"/>
      <c r="I1635" s="163"/>
      <c r="J1635" s="163"/>
      <c r="K1635" s="414"/>
      <c r="L1635" s="202"/>
      <c r="M1635" s="220">
        <v>20</v>
      </c>
      <c r="N1635" s="164">
        <v>20.54</v>
      </c>
      <c r="O1635" s="163"/>
      <c r="P1635" s="163" t="s">
        <v>21</v>
      </c>
      <c r="Q1635" s="155" t="s">
        <v>432</v>
      </c>
      <c r="R1635" s="163" t="s">
        <v>146</v>
      </c>
      <c r="S1635" s="164">
        <v>1</v>
      </c>
      <c r="T1635" s="167">
        <v>374334</v>
      </c>
    </row>
    <row r="1636" spans="1:20" ht="20.25" customHeight="1">
      <c r="A1636" s="233"/>
      <c r="B1636" s="405"/>
      <c r="C1636" s="470">
        <v>23</v>
      </c>
      <c r="D1636" s="249">
        <v>4.3</v>
      </c>
      <c r="E1636" s="159" t="s">
        <v>21</v>
      </c>
      <c r="F1636" s="159"/>
      <c r="G1636" s="159" t="s">
        <v>234</v>
      </c>
      <c r="H1636" s="159"/>
      <c r="I1636" s="188"/>
      <c r="J1636" s="189"/>
      <c r="K1636" s="447"/>
      <c r="L1636" s="202"/>
      <c r="M1636" s="163">
        <v>21</v>
      </c>
      <c r="N1636" s="164">
        <v>20.51</v>
      </c>
      <c r="O1636" s="163"/>
      <c r="P1636" s="163" t="s">
        <v>21</v>
      </c>
      <c r="Q1636" s="155" t="s">
        <v>769</v>
      </c>
      <c r="R1636" s="163" t="s">
        <v>727</v>
      </c>
      <c r="S1636" s="164">
        <v>25.78</v>
      </c>
      <c r="T1636" s="167">
        <v>40984</v>
      </c>
    </row>
    <row r="1637" spans="1:20" ht="36.75" customHeight="1">
      <c r="A1637" s="233"/>
      <c r="B1637" s="405"/>
      <c r="C1637" s="220">
        <v>24</v>
      </c>
      <c r="D1637" s="325" t="s">
        <v>536</v>
      </c>
      <c r="E1637" s="163"/>
      <c r="F1637" s="163" t="s">
        <v>21</v>
      </c>
      <c r="G1637" s="155" t="s">
        <v>537</v>
      </c>
      <c r="H1637" s="163" t="s">
        <v>32</v>
      </c>
      <c r="I1637" s="164">
        <v>15</v>
      </c>
      <c r="J1637" s="167"/>
      <c r="K1637" s="420"/>
      <c r="L1637" s="202"/>
      <c r="M1637" s="163">
        <v>22</v>
      </c>
      <c r="N1637" s="164">
        <v>20.6</v>
      </c>
      <c r="O1637" s="163"/>
      <c r="P1637" s="163" t="s">
        <v>21</v>
      </c>
      <c r="Q1637" s="155" t="s">
        <v>148</v>
      </c>
      <c r="R1637" s="163" t="s">
        <v>146</v>
      </c>
      <c r="S1637" s="164">
        <v>2</v>
      </c>
      <c r="T1637" s="167">
        <v>480677</v>
      </c>
    </row>
    <row r="1638" spans="1:20" ht="21.75" customHeight="1">
      <c r="A1638" s="233"/>
      <c r="B1638" s="405"/>
      <c r="C1638" s="163">
        <v>25</v>
      </c>
      <c r="D1638" s="325" t="s">
        <v>119</v>
      </c>
      <c r="E1638" s="163"/>
      <c r="F1638" s="163" t="s">
        <v>21</v>
      </c>
      <c r="G1638" s="155" t="s">
        <v>120</v>
      </c>
      <c r="H1638" s="163" t="s">
        <v>32</v>
      </c>
      <c r="I1638" s="164">
        <v>1</v>
      </c>
      <c r="J1638" s="167"/>
      <c r="K1638" s="420"/>
      <c r="L1638" s="202"/>
      <c r="M1638" s="163"/>
      <c r="N1638" s="164"/>
      <c r="O1638" s="163"/>
      <c r="P1638" s="163"/>
      <c r="Q1638" s="155"/>
      <c r="R1638" s="163"/>
      <c r="S1638" s="164"/>
      <c r="T1638" s="167"/>
    </row>
    <row r="1639" spans="1:20" ht="20.25" customHeight="1">
      <c r="A1639" s="233"/>
      <c r="B1639" s="405"/>
      <c r="C1639" s="629" t="s">
        <v>41</v>
      </c>
      <c r="D1639" s="630"/>
      <c r="E1639" s="630"/>
      <c r="F1639" s="630"/>
      <c r="G1639" s="630"/>
      <c r="H1639" s="631"/>
      <c r="I1639" s="163"/>
      <c r="J1639" s="163"/>
      <c r="K1639" s="414"/>
      <c r="L1639" s="202"/>
      <c r="M1639" s="163">
        <v>23</v>
      </c>
      <c r="N1639" s="164" t="s">
        <v>833</v>
      </c>
      <c r="O1639" s="163"/>
      <c r="P1639" s="163" t="s">
        <v>21</v>
      </c>
      <c r="Q1639" s="155" t="s">
        <v>834</v>
      </c>
      <c r="R1639" s="163" t="s">
        <v>32</v>
      </c>
      <c r="S1639" s="164">
        <v>2</v>
      </c>
      <c r="T1639" s="167">
        <v>250853</v>
      </c>
    </row>
    <row r="1640" spans="1:20" ht="33" customHeight="1">
      <c r="A1640" s="233"/>
      <c r="B1640" s="405"/>
      <c r="C1640" s="470">
        <v>26</v>
      </c>
      <c r="D1640" s="159">
        <v>4.4000000000000004</v>
      </c>
      <c r="E1640" s="159" t="s">
        <v>21</v>
      </c>
      <c r="F1640" s="159"/>
      <c r="G1640" s="159" t="s">
        <v>121</v>
      </c>
      <c r="H1640" s="159"/>
      <c r="I1640" s="188"/>
      <c r="J1640" s="189"/>
      <c r="K1640" s="447"/>
      <c r="L1640" s="202"/>
      <c r="M1640" s="324">
        <v>24</v>
      </c>
      <c r="N1640" s="159">
        <v>25</v>
      </c>
      <c r="O1640" s="159" t="s">
        <v>21</v>
      </c>
      <c r="P1640" s="159"/>
      <c r="Q1640" s="159" t="s">
        <v>770</v>
      </c>
      <c r="R1640" s="159"/>
      <c r="S1640" s="188"/>
      <c r="T1640" s="189"/>
    </row>
    <row r="1641" spans="1:20" ht="36" customHeight="1">
      <c r="A1641" s="233"/>
      <c r="B1641" s="405"/>
      <c r="C1641" s="220">
        <v>27</v>
      </c>
      <c r="D1641" s="163" t="s">
        <v>835</v>
      </c>
      <c r="E1641" s="163"/>
      <c r="F1641" s="163" t="s">
        <v>21</v>
      </c>
      <c r="G1641" s="155" t="s">
        <v>836</v>
      </c>
      <c r="H1641" s="163" t="s">
        <v>60</v>
      </c>
      <c r="I1641" s="164">
        <v>18.98001305</v>
      </c>
      <c r="J1641" s="167"/>
      <c r="K1641" s="420"/>
      <c r="L1641" s="202"/>
      <c r="M1641" s="220">
        <v>25</v>
      </c>
      <c r="N1641" s="163" t="s">
        <v>771</v>
      </c>
      <c r="O1641" s="163"/>
      <c r="P1641" s="163" t="s">
        <v>21</v>
      </c>
      <c r="Q1641" s="155" t="s">
        <v>772</v>
      </c>
      <c r="R1641" s="163" t="s">
        <v>60</v>
      </c>
      <c r="S1641" s="164">
        <v>20.78</v>
      </c>
      <c r="T1641" s="167">
        <v>181363.55555555556</v>
      </c>
    </row>
    <row r="1642" spans="1:20" ht="32.25" customHeight="1">
      <c r="A1642" s="233"/>
      <c r="B1642" s="405"/>
      <c r="C1642" s="163">
        <v>28</v>
      </c>
      <c r="D1642" s="163" t="s">
        <v>538</v>
      </c>
      <c r="E1642" s="163"/>
      <c r="F1642" s="163" t="s">
        <v>21</v>
      </c>
      <c r="G1642" s="155" t="s">
        <v>539</v>
      </c>
      <c r="H1642" s="163" t="s">
        <v>32</v>
      </c>
      <c r="I1642" s="164">
        <v>11</v>
      </c>
      <c r="J1642" s="167"/>
      <c r="K1642" s="420"/>
      <c r="L1642" s="202"/>
      <c r="M1642" s="220"/>
      <c r="N1642" s="182"/>
      <c r="O1642" s="182"/>
      <c r="P1642" s="182"/>
      <c r="Q1642" s="160"/>
      <c r="R1642" s="253"/>
      <c r="S1642" s="164"/>
      <c r="T1642" s="167"/>
    </row>
    <row r="1643" spans="1:20" ht="41.25" customHeight="1">
      <c r="A1643" s="233"/>
      <c r="B1643" s="405"/>
      <c r="C1643" s="163">
        <v>29</v>
      </c>
      <c r="D1643" s="163" t="s">
        <v>837</v>
      </c>
      <c r="E1643" s="163"/>
      <c r="F1643" s="163" t="s">
        <v>21</v>
      </c>
      <c r="G1643" s="155" t="s">
        <v>838</v>
      </c>
      <c r="H1643" s="163" t="s">
        <v>32</v>
      </c>
      <c r="I1643" s="164">
        <v>5</v>
      </c>
      <c r="J1643" s="167"/>
      <c r="K1643" s="420"/>
      <c r="L1643" s="202"/>
      <c r="M1643" s="220"/>
      <c r="N1643" s="182"/>
      <c r="O1643" s="182"/>
      <c r="P1643" s="182"/>
      <c r="Q1643" s="160"/>
      <c r="R1643" s="253"/>
      <c r="S1643" s="164"/>
      <c r="T1643" s="167"/>
    </row>
    <row r="1644" spans="1:20" ht="22.5" customHeight="1">
      <c r="A1644" s="233"/>
      <c r="B1644" s="405"/>
      <c r="C1644" s="163">
        <v>30</v>
      </c>
      <c r="D1644" s="163" t="s">
        <v>839</v>
      </c>
      <c r="E1644" s="163"/>
      <c r="F1644" s="163" t="s">
        <v>21</v>
      </c>
      <c r="G1644" s="155" t="s">
        <v>840</v>
      </c>
      <c r="H1644" s="163" t="s">
        <v>32</v>
      </c>
      <c r="I1644" s="164">
        <v>1</v>
      </c>
      <c r="J1644" s="167"/>
      <c r="K1644" s="420"/>
      <c r="L1644" s="202"/>
      <c r="M1644" s="220"/>
      <c r="N1644" s="182"/>
      <c r="O1644" s="182"/>
      <c r="P1644" s="182"/>
      <c r="Q1644" s="160"/>
      <c r="R1644" s="253"/>
      <c r="S1644" s="164"/>
      <c r="T1644" s="167"/>
    </row>
    <row r="1645" spans="1:20" ht="28.5" customHeight="1">
      <c r="A1645" s="233"/>
      <c r="B1645" s="405"/>
      <c r="C1645" s="163">
        <v>31</v>
      </c>
      <c r="D1645" s="163" t="s">
        <v>693</v>
      </c>
      <c r="E1645" s="163"/>
      <c r="F1645" s="163" t="s">
        <v>21</v>
      </c>
      <c r="G1645" s="155" t="s">
        <v>694</v>
      </c>
      <c r="H1645" s="163" t="s">
        <v>32</v>
      </c>
      <c r="I1645" s="164">
        <v>1</v>
      </c>
      <c r="J1645" s="167"/>
      <c r="K1645" s="420"/>
      <c r="L1645" s="202"/>
      <c r="M1645" s="220"/>
      <c r="N1645" s="182"/>
      <c r="O1645" s="182"/>
      <c r="P1645" s="182"/>
      <c r="Q1645" s="160"/>
      <c r="R1645" s="253"/>
      <c r="S1645" s="164"/>
      <c r="T1645" s="167"/>
    </row>
    <row r="1646" spans="1:20" ht="16.5" customHeight="1">
      <c r="A1646" s="233"/>
      <c r="B1646" s="405"/>
      <c r="C1646" s="629" t="s">
        <v>41</v>
      </c>
      <c r="D1646" s="630"/>
      <c r="E1646" s="630"/>
      <c r="F1646" s="630"/>
      <c r="G1646" s="630"/>
      <c r="H1646" s="631"/>
      <c r="I1646" s="163"/>
      <c r="J1646" s="163"/>
      <c r="K1646" s="414"/>
      <c r="L1646" s="202"/>
      <c r="M1646" s="629" t="s">
        <v>41</v>
      </c>
      <c r="N1646" s="630"/>
      <c r="O1646" s="630"/>
      <c r="P1646" s="630"/>
      <c r="Q1646" s="630"/>
      <c r="R1646" s="631"/>
      <c r="S1646" s="163"/>
      <c r="T1646" s="163"/>
    </row>
    <row r="1647" spans="1:20" ht="22.5" customHeight="1">
      <c r="A1647" s="233"/>
      <c r="B1647" s="405"/>
      <c r="C1647" s="470">
        <v>32</v>
      </c>
      <c r="D1647" s="249" t="s">
        <v>126</v>
      </c>
      <c r="E1647" s="159" t="s">
        <v>21</v>
      </c>
      <c r="F1647" s="159"/>
      <c r="G1647" s="159" t="s">
        <v>127</v>
      </c>
      <c r="H1647" s="159"/>
      <c r="I1647" s="188"/>
      <c r="J1647" s="189"/>
      <c r="K1647" s="447"/>
      <c r="L1647" s="202"/>
      <c r="M1647" s="324">
        <v>26</v>
      </c>
      <c r="N1647" s="249" t="s">
        <v>412</v>
      </c>
      <c r="O1647" s="159" t="s">
        <v>21</v>
      </c>
      <c r="P1647" s="159"/>
      <c r="Q1647" s="159" t="s">
        <v>413</v>
      </c>
      <c r="R1647" s="159"/>
      <c r="S1647" s="188"/>
      <c r="T1647" s="189"/>
    </row>
    <row r="1648" spans="1:20" ht="21" customHeight="1">
      <c r="A1648" s="233"/>
      <c r="B1648" s="405"/>
      <c r="C1648" s="220">
        <v>33</v>
      </c>
      <c r="D1648" s="163" t="s">
        <v>841</v>
      </c>
      <c r="E1648" s="163"/>
      <c r="F1648" s="163" t="s">
        <v>21</v>
      </c>
      <c r="G1648" s="155" t="s">
        <v>842</v>
      </c>
      <c r="H1648" s="163" t="s">
        <v>32</v>
      </c>
      <c r="I1648" s="164">
        <v>4</v>
      </c>
      <c r="J1648" s="167"/>
      <c r="K1648" s="420"/>
      <c r="L1648" s="202"/>
      <c r="M1648" s="220">
        <v>27</v>
      </c>
      <c r="N1648" s="163" t="s">
        <v>713</v>
      </c>
      <c r="O1648" s="163"/>
      <c r="P1648" s="163" t="s">
        <v>21</v>
      </c>
      <c r="Q1648" s="155" t="s">
        <v>714</v>
      </c>
      <c r="R1648" s="163" t="s">
        <v>146</v>
      </c>
      <c r="S1648" s="164">
        <v>3</v>
      </c>
      <c r="T1648" s="167">
        <v>91903</v>
      </c>
    </row>
    <row r="1649" spans="1:20" ht="24.75" customHeight="1">
      <c r="A1649" s="233"/>
      <c r="B1649" s="405"/>
      <c r="C1649" s="163">
        <v>34</v>
      </c>
      <c r="D1649" s="163" t="s">
        <v>843</v>
      </c>
      <c r="E1649" s="163"/>
      <c r="F1649" s="163" t="s">
        <v>21</v>
      </c>
      <c r="G1649" s="155" t="s">
        <v>844</v>
      </c>
      <c r="H1649" s="163" t="s">
        <v>32</v>
      </c>
      <c r="I1649" s="164">
        <v>1</v>
      </c>
      <c r="J1649" s="167"/>
      <c r="K1649" s="420"/>
      <c r="L1649" s="202"/>
      <c r="M1649" s="220"/>
      <c r="N1649" s="182"/>
      <c r="O1649" s="182"/>
      <c r="P1649" s="182"/>
      <c r="Q1649" s="160"/>
      <c r="R1649" s="253"/>
      <c r="S1649" s="164"/>
      <c r="T1649" s="167"/>
    </row>
    <row r="1650" spans="1:20" ht="19.5" customHeight="1">
      <c r="A1650" s="233"/>
      <c r="B1650" s="405"/>
      <c r="C1650" s="163">
        <v>35</v>
      </c>
      <c r="D1650" s="163" t="s">
        <v>845</v>
      </c>
      <c r="E1650" s="163"/>
      <c r="F1650" s="163" t="s">
        <v>21</v>
      </c>
      <c r="G1650" s="155" t="s">
        <v>846</v>
      </c>
      <c r="H1650" s="163" t="s">
        <v>32</v>
      </c>
      <c r="I1650" s="164">
        <v>1</v>
      </c>
      <c r="J1650" s="167"/>
      <c r="K1650" s="420"/>
      <c r="L1650" s="202"/>
      <c r="M1650" s="220"/>
      <c r="N1650" s="182"/>
      <c r="O1650" s="182"/>
      <c r="P1650" s="182"/>
      <c r="Q1650" s="160"/>
      <c r="R1650" s="253"/>
      <c r="S1650" s="164"/>
      <c r="T1650" s="167"/>
    </row>
    <row r="1651" spans="1:20" ht="16.5" customHeight="1">
      <c r="A1651" s="233"/>
      <c r="B1651" s="405"/>
      <c r="C1651" s="629" t="s">
        <v>41</v>
      </c>
      <c r="D1651" s="630"/>
      <c r="E1651" s="630"/>
      <c r="F1651" s="630"/>
      <c r="G1651" s="630"/>
      <c r="H1651" s="631"/>
      <c r="I1651" s="163"/>
      <c r="J1651" s="163"/>
      <c r="K1651" s="414"/>
      <c r="L1651" s="202"/>
      <c r="M1651" s="629" t="s">
        <v>41</v>
      </c>
      <c r="N1651" s="630"/>
      <c r="O1651" s="630"/>
      <c r="P1651" s="630"/>
      <c r="Q1651" s="630"/>
      <c r="R1651" s="631"/>
      <c r="S1651" s="163"/>
      <c r="T1651" s="163"/>
    </row>
    <row r="1652" spans="1:20" ht="29.25" customHeight="1">
      <c r="A1652" s="233"/>
      <c r="B1652" s="405"/>
      <c r="C1652" s="470">
        <v>36</v>
      </c>
      <c r="D1652" s="249" t="s">
        <v>410</v>
      </c>
      <c r="E1652" s="159" t="s">
        <v>21</v>
      </c>
      <c r="F1652" s="159"/>
      <c r="G1652" s="159" t="s">
        <v>411</v>
      </c>
      <c r="H1652" s="159"/>
      <c r="I1652" s="188"/>
      <c r="J1652" s="189"/>
      <c r="K1652" s="447"/>
      <c r="L1652" s="202"/>
      <c r="M1652" s="324">
        <v>28</v>
      </c>
      <c r="N1652" s="249">
        <v>4.4000000000000004</v>
      </c>
      <c r="O1652" s="159" t="s">
        <v>21</v>
      </c>
      <c r="P1652" s="159"/>
      <c r="Q1652" s="159" t="s">
        <v>121</v>
      </c>
      <c r="R1652" s="159"/>
      <c r="S1652" s="188"/>
      <c r="T1652" s="189"/>
    </row>
    <row r="1653" spans="1:20" ht="23.25" customHeight="1">
      <c r="A1653" s="233"/>
      <c r="B1653" s="405"/>
      <c r="C1653" s="220">
        <v>37</v>
      </c>
      <c r="D1653" s="325" t="s">
        <v>414</v>
      </c>
      <c r="E1653" s="163"/>
      <c r="F1653" s="163" t="s">
        <v>21</v>
      </c>
      <c r="G1653" s="155" t="s">
        <v>415</v>
      </c>
      <c r="H1653" s="163" t="s">
        <v>32</v>
      </c>
      <c r="I1653" s="164">
        <v>3</v>
      </c>
      <c r="J1653" s="167"/>
      <c r="K1653" s="420"/>
      <c r="L1653" s="202"/>
      <c r="M1653" s="220">
        <v>29</v>
      </c>
      <c r="N1653" s="325" t="s">
        <v>835</v>
      </c>
      <c r="O1653" s="163"/>
      <c r="P1653" s="163" t="s">
        <v>21</v>
      </c>
      <c r="Q1653" s="155" t="s">
        <v>836</v>
      </c>
      <c r="R1653" s="163" t="s">
        <v>60</v>
      </c>
      <c r="S1653" s="164">
        <v>18.98</v>
      </c>
      <c r="T1653" s="167">
        <v>37010</v>
      </c>
    </row>
    <row r="1654" spans="1:20" ht="16.5" customHeight="1">
      <c r="A1654" s="233"/>
      <c r="B1654" s="405"/>
      <c r="C1654" s="629" t="s">
        <v>41</v>
      </c>
      <c r="D1654" s="630"/>
      <c r="E1654" s="630"/>
      <c r="F1654" s="630"/>
      <c r="G1654" s="630"/>
      <c r="H1654" s="631"/>
      <c r="I1654" s="163"/>
      <c r="J1654" s="163"/>
      <c r="K1654" s="414"/>
      <c r="L1654" s="202"/>
      <c r="M1654" s="629" t="s">
        <v>41</v>
      </c>
      <c r="N1654" s="630"/>
      <c r="O1654" s="630"/>
      <c r="P1654" s="630"/>
      <c r="Q1654" s="630"/>
      <c r="R1654" s="631"/>
      <c r="S1654" s="163"/>
      <c r="T1654" s="163"/>
    </row>
    <row r="1655" spans="1:20" ht="22.5" customHeight="1">
      <c r="A1655" s="233"/>
      <c r="B1655" s="405"/>
      <c r="C1655" s="159">
        <v>38</v>
      </c>
      <c r="D1655" s="249">
        <v>8</v>
      </c>
      <c r="E1655" s="159" t="s">
        <v>21</v>
      </c>
      <c r="F1655" s="159"/>
      <c r="G1655" s="197" t="s">
        <v>535</v>
      </c>
      <c r="H1655" s="159"/>
      <c r="I1655" s="188"/>
      <c r="J1655" s="189"/>
      <c r="K1655" s="447"/>
      <c r="L1655" s="202"/>
      <c r="M1655" s="159">
        <v>34</v>
      </c>
      <c r="N1655" s="249"/>
      <c r="O1655" s="159" t="s">
        <v>21</v>
      </c>
      <c r="P1655" s="159"/>
      <c r="Q1655" s="197" t="s">
        <v>192</v>
      </c>
      <c r="R1655" s="159"/>
      <c r="S1655" s="188"/>
      <c r="T1655" s="189"/>
    </row>
    <row r="1656" spans="1:20" ht="39" customHeight="1">
      <c r="A1656" s="233"/>
      <c r="B1656" s="405"/>
      <c r="C1656" s="163">
        <v>39</v>
      </c>
      <c r="D1656" s="325" t="s">
        <v>427</v>
      </c>
      <c r="E1656" s="163"/>
      <c r="F1656" s="163" t="s">
        <v>21</v>
      </c>
      <c r="G1656" s="155" t="s">
        <v>428</v>
      </c>
      <c r="H1656" s="163" t="s">
        <v>32</v>
      </c>
      <c r="I1656" s="164">
        <v>2</v>
      </c>
      <c r="J1656" s="167"/>
      <c r="K1656" s="420"/>
      <c r="L1656" s="202"/>
      <c r="M1656" s="163">
        <v>35</v>
      </c>
      <c r="N1656" s="325" t="s">
        <v>536</v>
      </c>
      <c r="O1656" s="163"/>
      <c r="P1656" s="163" t="s">
        <v>21</v>
      </c>
      <c r="Q1656" s="155" t="s">
        <v>537</v>
      </c>
      <c r="R1656" s="163" t="s">
        <v>32</v>
      </c>
      <c r="S1656" s="164">
        <v>15</v>
      </c>
      <c r="T1656" s="167">
        <v>33590</v>
      </c>
    </row>
    <row r="1657" spans="1:20" ht="29.25" customHeight="1">
      <c r="A1657" s="233"/>
      <c r="B1657" s="405"/>
      <c r="C1657" s="163">
        <v>40</v>
      </c>
      <c r="D1657" s="325" t="s">
        <v>431</v>
      </c>
      <c r="E1657" s="163"/>
      <c r="F1657" s="163" t="s">
        <v>21</v>
      </c>
      <c r="G1657" s="155" t="s">
        <v>432</v>
      </c>
      <c r="H1657" s="163" t="s">
        <v>32</v>
      </c>
      <c r="I1657" s="164">
        <v>1</v>
      </c>
      <c r="J1657" s="167"/>
      <c r="K1657" s="420"/>
      <c r="L1657" s="202"/>
      <c r="M1657" s="163">
        <v>36</v>
      </c>
      <c r="N1657" s="325" t="s">
        <v>119</v>
      </c>
      <c r="O1657" s="163"/>
      <c r="P1657" s="163" t="s">
        <v>21</v>
      </c>
      <c r="Q1657" s="155" t="s">
        <v>847</v>
      </c>
      <c r="R1657" s="163" t="s">
        <v>32</v>
      </c>
      <c r="S1657" s="164">
        <v>1</v>
      </c>
      <c r="T1657" s="167">
        <v>47985.714285714334</v>
      </c>
    </row>
    <row r="1658" spans="1:20" ht="33.75" customHeight="1">
      <c r="A1658" s="233"/>
      <c r="B1658" s="405"/>
      <c r="C1658" s="163">
        <v>41</v>
      </c>
      <c r="D1658" s="325" t="s">
        <v>773</v>
      </c>
      <c r="E1658" s="163"/>
      <c r="F1658" s="163" t="s">
        <v>21</v>
      </c>
      <c r="G1658" s="155" t="s">
        <v>769</v>
      </c>
      <c r="H1658" s="163" t="s">
        <v>60</v>
      </c>
      <c r="I1658" s="164">
        <v>25.78001171</v>
      </c>
      <c r="J1658" s="167"/>
      <c r="K1658" s="420"/>
      <c r="L1658" s="202"/>
      <c r="M1658" s="163">
        <v>38</v>
      </c>
      <c r="N1658" s="325" t="s">
        <v>841</v>
      </c>
      <c r="O1658" s="163"/>
      <c r="P1658" s="163" t="s">
        <v>21</v>
      </c>
      <c r="Q1658" s="155" t="s">
        <v>842</v>
      </c>
      <c r="R1658" s="163" t="s">
        <v>32</v>
      </c>
      <c r="S1658" s="164">
        <v>4</v>
      </c>
      <c r="T1658" s="167">
        <v>148664</v>
      </c>
    </row>
    <row r="1659" spans="1:20" ht="37.5" customHeight="1">
      <c r="A1659" s="233"/>
      <c r="B1659" s="405"/>
      <c r="C1659" s="163">
        <v>42</v>
      </c>
      <c r="D1659" s="325">
        <v>8.6</v>
      </c>
      <c r="E1659" s="163"/>
      <c r="F1659" s="163" t="s">
        <v>21</v>
      </c>
      <c r="G1659" s="155" t="s">
        <v>147</v>
      </c>
      <c r="H1659" s="163" t="s">
        <v>32</v>
      </c>
      <c r="I1659" s="164">
        <v>2</v>
      </c>
      <c r="J1659" s="167"/>
      <c r="K1659" s="420"/>
      <c r="L1659" s="202"/>
      <c r="M1659" s="163">
        <v>39</v>
      </c>
      <c r="N1659" s="325" t="s">
        <v>843</v>
      </c>
      <c r="O1659" s="163"/>
      <c r="P1659" s="163" t="s">
        <v>21</v>
      </c>
      <c r="Q1659" s="155" t="s">
        <v>844</v>
      </c>
      <c r="R1659" s="163" t="s">
        <v>32</v>
      </c>
      <c r="S1659" s="164">
        <v>1</v>
      </c>
      <c r="T1659" s="167">
        <v>550000</v>
      </c>
    </row>
    <row r="1660" spans="1:20" ht="60" customHeight="1">
      <c r="A1660" s="233"/>
      <c r="B1660" s="405"/>
      <c r="C1660" s="163">
        <v>43</v>
      </c>
      <c r="D1660" s="325">
        <v>8.5</v>
      </c>
      <c r="E1660" s="163"/>
      <c r="F1660" s="163" t="s">
        <v>21</v>
      </c>
      <c r="G1660" s="155" t="s">
        <v>149</v>
      </c>
      <c r="H1660" s="163" t="s">
        <v>32</v>
      </c>
      <c r="I1660" s="164">
        <v>2</v>
      </c>
      <c r="J1660" s="167"/>
      <c r="K1660" s="420"/>
      <c r="L1660" s="202"/>
      <c r="M1660" s="163">
        <v>40</v>
      </c>
      <c r="N1660" s="325" t="s">
        <v>848</v>
      </c>
      <c r="O1660" s="163"/>
      <c r="P1660" s="163" t="s">
        <v>21</v>
      </c>
      <c r="Q1660" s="155" t="s">
        <v>849</v>
      </c>
      <c r="R1660" s="163" t="s">
        <v>712</v>
      </c>
      <c r="S1660" s="164">
        <v>1</v>
      </c>
      <c r="T1660" s="167">
        <v>922251</v>
      </c>
    </row>
    <row r="1661" spans="1:20" ht="16.5" customHeight="1" thickBot="1">
      <c r="A1661" s="233"/>
      <c r="B1661" s="405"/>
      <c r="C1661" s="629" t="s">
        <v>41</v>
      </c>
      <c r="D1661" s="630"/>
      <c r="E1661" s="630"/>
      <c r="F1661" s="630"/>
      <c r="G1661" s="630"/>
      <c r="H1661" s="631"/>
      <c r="I1661" s="163"/>
      <c r="J1661" s="163"/>
      <c r="K1661" s="414"/>
      <c r="L1661" s="202"/>
      <c r="M1661" s="629" t="s">
        <v>41</v>
      </c>
      <c r="N1661" s="630"/>
      <c r="O1661" s="630"/>
      <c r="P1661" s="630"/>
      <c r="Q1661" s="630"/>
      <c r="R1661" s="631"/>
      <c r="S1661" s="163"/>
      <c r="T1661" s="163"/>
    </row>
    <row r="1662" spans="1:20" ht="16.5" customHeight="1" thickBot="1">
      <c r="A1662" s="233"/>
      <c r="B1662" s="405"/>
      <c r="C1662" s="632" t="s">
        <v>42</v>
      </c>
      <c r="D1662" s="712"/>
      <c r="E1662" s="712"/>
      <c r="F1662" s="712"/>
      <c r="G1662" s="712"/>
      <c r="H1662" s="712"/>
      <c r="I1662" s="712"/>
      <c r="J1662" s="634"/>
      <c r="K1662" s="415"/>
      <c r="L1662" s="202"/>
      <c r="M1662" s="632" t="s">
        <v>42</v>
      </c>
      <c r="N1662" s="633"/>
      <c r="O1662" s="633"/>
      <c r="P1662" s="633"/>
      <c r="Q1662" s="633"/>
      <c r="R1662" s="633"/>
      <c r="S1662" s="633"/>
      <c r="T1662" s="634"/>
    </row>
    <row r="1663" spans="1:20" ht="16.5" customHeight="1">
      <c r="A1663" s="233"/>
      <c r="B1663" s="405"/>
      <c r="C1663" s="416"/>
      <c r="D1663" s="416"/>
      <c r="E1663" s="416"/>
      <c r="F1663" s="416"/>
      <c r="G1663" s="416"/>
      <c r="H1663" s="416"/>
      <c r="I1663" s="416"/>
      <c r="J1663" s="416"/>
      <c r="K1663" s="417"/>
      <c r="L1663" s="202"/>
      <c r="M1663" s="257"/>
      <c r="N1663" s="257"/>
      <c r="O1663" s="257"/>
      <c r="P1663" s="257"/>
      <c r="Q1663" s="257"/>
      <c r="R1663" s="257"/>
      <c r="S1663" s="257"/>
      <c r="T1663" s="257"/>
    </row>
    <row r="1664" spans="1:20" ht="16.5" customHeight="1" thickBot="1">
      <c r="A1664" s="233"/>
      <c r="B1664" s="405"/>
      <c r="C1664" s="714" t="s">
        <v>203</v>
      </c>
      <c r="D1664" s="689"/>
      <c r="E1664" s="689"/>
      <c r="F1664" s="689"/>
      <c r="G1664" s="689"/>
      <c r="H1664" s="689"/>
      <c r="I1664" s="689"/>
      <c r="J1664" s="689"/>
      <c r="K1664" s="715"/>
      <c r="L1664" s="202"/>
      <c r="M1664" s="644" t="s">
        <v>203</v>
      </c>
      <c r="N1664" s="645"/>
      <c r="O1664" s="645"/>
      <c r="P1664" s="645"/>
      <c r="Q1664" s="645"/>
      <c r="R1664" s="645"/>
      <c r="S1664" s="645"/>
      <c r="T1664" s="646"/>
    </row>
    <row r="1665" spans="1:20" ht="18" customHeight="1">
      <c r="A1665" s="233"/>
      <c r="B1665" s="405"/>
      <c r="C1665" s="641" t="s">
        <v>11</v>
      </c>
      <c r="D1665" s="707" t="s">
        <v>12</v>
      </c>
      <c r="E1665" s="717" t="s">
        <v>13</v>
      </c>
      <c r="F1665" s="718"/>
      <c r="G1665" s="641" t="s">
        <v>14</v>
      </c>
      <c r="H1665" s="707" t="s">
        <v>15</v>
      </c>
      <c r="I1665" s="707" t="s">
        <v>16</v>
      </c>
      <c r="J1665" s="709" t="s">
        <v>17</v>
      </c>
      <c r="K1665" s="710" t="s">
        <v>18</v>
      </c>
      <c r="L1665" s="202"/>
      <c r="M1665" s="641" t="s">
        <v>11</v>
      </c>
      <c r="N1665" s="635" t="s">
        <v>12</v>
      </c>
      <c r="O1665" s="637" t="s">
        <v>13</v>
      </c>
      <c r="P1665" s="638"/>
      <c r="Q1665" s="641" t="s">
        <v>14</v>
      </c>
      <c r="R1665" s="635" t="s">
        <v>15</v>
      </c>
      <c r="S1665" s="635" t="s">
        <v>16</v>
      </c>
      <c r="T1665" s="643" t="s">
        <v>17</v>
      </c>
    </row>
    <row r="1666" spans="1:20" ht="16.5" customHeight="1">
      <c r="A1666" s="233"/>
      <c r="B1666" s="405"/>
      <c r="C1666" s="716"/>
      <c r="D1666" s="708"/>
      <c r="E1666" s="154" t="s">
        <v>19</v>
      </c>
      <c r="F1666" s="154" t="s">
        <v>20</v>
      </c>
      <c r="G1666" s="716"/>
      <c r="H1666" s="708"/>
      <c r="I1666" s="708"/>
      <c r="J1666" s="708"/>
      <c r="K1666" s="711"/>
      <c r="L1666" s="202"/>
      <c r="M1666" s="642"/>
      <c r="N1666" s="636"/>
      <c r="O1666" s="154" t="s">
        <v>19</v>
      </c>
      <c r="P1666" s="154" t="s">
        <v>20</v>
      </c>
      <c r="Q1666" s="642"/>
      <c r="R1666" s="636"/>
      <c r="S1666" s="636"/>
      <c r="T1666" s="636"/>
    </row>
    <row r="1667" spans="1:20" ht="16.5" customHeight="1">
      <c r="A1667" s="233"/>
      <c r="B1667" s="405"/>
      <c r="C1667" s="159">
        <v>1</v>
      </c>
      <c r="D1667" s="159">
        <v>3</v>
      </c>
      <c r="E1667" s="159" t="s">
        <v>21</v>
      </c>
      <c r="F1667" s="159"/>
      <c r="G1667" s="159" t="s">
        <v>150</v>
      </c>
      <c r="H1667" s="159"/>
      <c r="I1667" s="159"/>
      <c r="J1667" s="159"/>
      <c r="K1667" s="411"/>
      <c r="L1667" s="202"/>
      <c r="M1667" s="159">
        <v>1</v>
      </c>
      <c r="N1667" s="159">
        <v>3</v>
      </c>
      <c r="O1667" s="159" t="s">
        <v>21</v>
      </c>
      <c r="P1667" s="159"/>
      <c r="Q1667" s="159" t="s">
        <v>150</v>
      </c>
      <c r="R1667" s="159"/>
      <c r="S1667" s="159"/>
      <c r="T1667" s="159"/>
    </row>
    <row r="1668" spans="1:20" ht="16.5" customHeight="1">
      <c r="A1668" s="233"/>
      <c r="B1668" s="405"/>
      <c r="C1668" s="301">
        <v>2</v>
      </c>
      <c r="D1668" s="302" t="s">
        <v>776</v>
      </c>
      <c r="E1668" s="302"/>
      <c r="F1668" s="302"/>
      <c r="G1668" s="302" t="s">
        <v>777</v>
      </c>
      <c r="H1668" s="302"/>
      <c r="I1668" s="302"/>
      <c r="J1668" s="302"/>
      <c r="K1668" s="466"/>
      <c r="L1668" s="202"/>
      <c r="M1668" s="301">
        <v>2</v>
      </c>
      <c r="N1668" s="302" t="s">
        <v>782</v>
      </c>
      <c r="O1668" s="302"/>
      <c r="P1668" s="302"/>
      <c r="Q1668" s="302" t="s">
        <v>823</v>
      </c>
      <c r="R1668" s="302"/>
      <c r="S1668" s="302"/>
      <c r="T1668" s="302"/>
    </row>
    <row r="1669" spans="1:20" ht="16.5" customHeight="1">
      <c r="A1669" s="233"/>
      <c r="B1669" s="405"/>
      <c r="C1669" s="412">
        <v>3</v>
      </c>
      <c r="D1669" s="163" t="s">
        <v>778</v>
      </c>
      <c r="E1669" s="163"/>
      <c r="F1669" s="163" t="s">
        <v>21</v>
      </c>
      <c r="G1669" s="155" t="s">
        <v>779</v>
      </c>
      <c r="H1669" s="163" t="s">
        <v>32</v>
      </c>
      <c r="I1669" s="163">
        <v>20.78</v>
      </c>
      <c r="J1669" s="206"/>
      <c r="K1669" s="413"/>
      <c r="L1669" s="202"/>
      <c r="M1669" s="178">
        <v>3</v>
      </c>
      <c r="N1669" s="163" t="s">
        <v>786</v>
      </c>
      <c r="O1669" s="163"/>
      <c r="P1669" s="163" t="s">
        <v>21</v>
      </c>
      <c r="Q1669" s="155" t="s">
        <v>787</v>
      </c>
      <c r="R1669" s="163" t="s">
        <v>60</v>
      </c>
      <c r="S1669" s="163">
        <v>20.78</v>
      </c>
      <c r="T1669" s="206">
        <v>2076207.6766666665</v>
      </c>
    </row>
    <row r="1670" spans="1:20" ht="16.5" customHeight="1">
      <c r="A1670" s="233"/>
      <c r="B1670" s="405"/>
      <c r="C1670" s="629" t="s">
        <v>41</v>
      </c>
      <c r="D1670" s="630"/>
      <c r="E1670" s="630"/>
      <c r="F1670" s="630"/>
      <c r="G1670" s="630"/>
      <c r="H1670" s="631"/>
      <c r="I1670" s="161"/>
      <c r="J1670" s="206"/>
      <c r="K1670" s="414"/>
      <c r="L1670" s="202"/>
      <c r="M1670" s="629" t="s">
        <v>41</v>
      </c>
      <c r="N1670" s="630"/>
      <c r="O1670" s="630"/>
      <c r="P1670" s="630"/>
      <c r="Q1670" s="630"/>
      <c r="R1670" s="631"/>
      <c r="S1670" s="161"/>
      <c r="T1670" s="206"/>
    </row>
    <row r="1671" spans="1:20" ht="16.5" customHeight="1">
      <c r="A1671" s="233"/>
      <c r="B1671" s="405"/>
      <c r="C1671" s="159">
        <v>4</v>
      </c>
      <c r="D1671" s="159" t="s">
        <v>780</v>
      </c>
      <c r="E1671" s="159" t="s">
        <v>21</v>
      </c>
      <c r="F1671" s="159"/>
      <c r="G1671" s="159" t="s">
        <v>781</v>
      </c>
      <c r="H1671" s="159"/>
      <c r="I1671" s="159"/>
      <c r="J1671" s="214"/>
      <c r="K1671" s="411"/>
      <c r="L1671" s="202"/>
      <c r="M1671" s="159">
        <v>4</v>
      </c>
      <c r="N1671" s="159" t="s">
        <v>790</v>
      </c>
      <c r="O1671" s="159" t="s">
        <v>21</v>
      </c>
      <c r="P1671" s="159"/>
      <c r="Q1671" s="159" t="s">
        <v>413</v>
      </c>
      <c r="R1671" s="159"/>
      <c r="S1671" s="159"/>
      <c r="T1671" s="214"/>
    </row>
    <row r="1672" spans="1:20" ht="16.5" customHeight="1">
      <c r="A1672" s="233"/>
      <c r="B1672" s="405"/>
      <c r="C1672" s="412">
        <v>5</v>
      </c>
      <c r="D1672" s="163" t="s">
        <v>788</v>
      </c>
      <c r="E1672" s="163"/>
      <c r="F1672" s="163" t="s">
        <v>21</v>
      </c>
      <c r="G1672" s="155" t="s">
        <v>789</v>
      </c>
      <c r="H1672" s="163" t="s">
        <v>32</v>
      </c>
      <c r="I1672" s="163">
        <v>1</v>
      </c>
      <c r="J1672" s="206"/>
      <c r="K1672" s="413"/>
      <c r="L1672" s="202"/>
      <c r="M1672" s="178">
        <v>5</v>
      </c>
      <c r="N1672" s="163" t="s">
        <v>850</v>
      </c>
      <c r="O1672" s="163"/>
      <c r="P1672" s="163" t="s">
        <v>21</v>
      </c>
      <c r="Q1672" s="155" t="s">
        <v>851</v>
      </c>
      <c r="R1672" s="163" t="s">
        <v>146</v>
      </c>
      <c r="S1672" s="163">
        <v>1</v>
      </c>
      <c r="T1672" s="206">
        <v>3781819</v>
      </c>
    </row>
    <row r="1673" spans="1:20" ht="16.5" customHeight="1">
      <c r="A1673" s="233"/>
      <c r="B1673" s="405"/>
      <c r="C1673" s="412">
        <v>6</v>
      </c>
      <c r="D1673" s="163" t="s">
        <v>852</v>
      </c>
      <c r="E1673" s="163"/>
      <c r="F1673" s="163" t="s">
        <v>21</v>
      </c>
      <c r="G1673" s="155" t="s">
        <v>853</v>
      </c>
      <c r="H1673" s="163" t="s">
        <v>32</v>
      </c>
      <c r="I1673" s="163">
        <v>1</v>
      </c>
      <c r="J1673" s="206"/>
      <c r="K1673" s="413"/>
      <c r="L1673" s="202"/>
      <c r="M1673" s="178">
        <v>6</v>
      </c>
      <c r="N1673" s="163" t="s">
        <v>854</v>
      </c>
      <c r="O1673" s="163"/>
      <c r="P1673" s="163" t="s">
        <v>21</v>
      </c>
      <c r="Q1673" s="155" t="s">
        <v>855</v>
      </c>
      <c r="R1673" s="163" t="s">
        <v>146</v>
      </c>
      <c r="S1673" s="163">
        <v>1</v>
      </c>
      <c r="T1673" s="206">
        <v>44799158.879999995</v>
      </c>
    </row>
    <row r="1674" spans="1:20" ht="16.5" customHeight="1">
      <c r="A1674" s="233"/>
      <c r="B1674" s="405"/>
      <c r="C1674" s="412">
        <v>7</v>
      </c>
      <c r="D1674" s="163" t="s">
        <v>856</v>
      </c>
      <c r="E1674" s="163"/>
      <c r="F1674" s="163" t="s">
        <v>21</v>
      </c>
      <c r="G1674" s="155" t="s">
        <v>857</v>
      </c>
      <c r="H1674" s="163" t="s">
        <v>32</v>
      </c>
      <c r="I1674" s="163">
        <v>1</v>
      </c>
      <c r="J1674" s="206"/>
      <c r="K1674" s="413"/>
      <c r="L1674" s="202"/>
      <c r="M1674" s="178">
        <v>7</v>
      </c>
      <c r="N1674" s="163"/>
      <c r="O1674" s="163"/>
      <c r="P1674" s="163" t="s">
        <v>21</v>
      </c>
      <c r="Q1674" s="155" t="s">
        <v>858</v>
      </c>
      <c r="R1674" s="163" t="s">
        <v>32</v>
      </c>
      <c r="S1674" s="163">
        <v>1</v>
      </c>
      <c r="T1674" s="206">
        <v>9420398.1899999995</v>
      </c>
    </row>
    <row r="1675" spans="1:20" ht="16.5" customHeight="1">
      <c r="A1675" s="233"/>
      <c r="B1675" s="405"/>
      <c r="C1675" s="629" t="s">
        <v>41</v>
      </c>
      <c r="D1675" s="630"/>
      <c r="E1675" s="630"/>
      <c r="F1675" s="630"/>
      <c r="G1675" s="630"/>
      <c r="H1675" s="631"/>
      <c r="I1675" s="161"/>
      <c r="J1675" s="206"/>
      <c r="K1675" s="414"/>
      <c r="L1675" s="202"/>
      <c r="M1675" s="629" t="s">
        <v>41</v>
      </c>
      <c r="N1675" s="630"/>
      <c r="O1675" s="630"/>
      <c r="P1675" s="630"/>
      <c r="Q1675" s="630"/>
      <c r="R1675" s="631"/>
      <c r="S1675" s="161"/>
      <c r="T1675" s="206"/>
    </row>
    <row r="1676" spans="1:20" ht="16.5" customHeight="1">
      <c r="A1676" s="233"/>
      <c r="B1676" s="405"/>
      <c r="C1676" s="470">
        <v>8</v>
      </c>
      <c r="D1676" s="159" t="s">
        <v>157</v>
      </c>
      <c r="E1676" s="159" t="s">
        <v>21</v>
      </c>
      <c r="F1676" s="159"/>
      <c r="G1676" s="159" t="s">
        <v>158</v>
      </c>
      <c r="H1676" s="159"/>
      <c r="I1676" s="159"/>
      <c r="J1676" s="214"/>
      <c r="K1676" s="411"/>
      <c r="L1676" s="202"/>
      <c r="M1676" s="324">
        <v>11</v>
      </c>
      <c r="N1676" s="159" t="s">
        <v>157</v>
      </c>
      <c r="O1676" s="159" t="s">
        <v>21</v>
      </c>
      <c r="P1676" s="159"/>
      <c r="Q1676" s="159" t="s">
        <v>158</v>
      </c>
      <c r="R1676" s="159"/>
      <c r="S1676" s="159"/>
      <c r="T1676" s="214"/>
    </row>
    <row r="1677" spans="1:20" ht="16.5" customHeight="1">
      <c r="A1677" s="233"/>
      <c r="B1677" s="405"/>
      <c r="C1677" s="220">
        <v>9</v>
      </c>
      <c r="D1677" s="363" t="s">
        <v>859</v>
      </c>
      <c r="E1677" s="163"/>
      <c r="F1677" s="163" t="s">
        <v>21</v>
      </c>
      <c r="G1677" s="155" t="s">
        <v>860</v>
      </c>
      <c r="H1677" s="163" t="s">
        <v>32</v>
      </c>
      <c r="I1677" s="163">
        <v>18.98</v>
      </c>
      <c r="J1677" s="206"/>
      <c r="K1677" s="413"/>
      <c r="L1677" s="202"/>
      <c r="M1677" s="220">
        <v>12</v>
      </c>
      <c r="N1677" s="363" t="s">
        <v>859</v>
      </c>
      <c r="O1677" s="163"/>
      <c r="P1677" s="163" t="s">
        <v>21</v>
      </c>
      <c r="Q1677" s="155" t="s">
        <v>860</v>
      </c>
      <c r="R1677" s="163" t="s">
        <v>727</v>
      </c>
      <c r="S1677" s="163">
        <v>18.98</v>
      </c>
      <c r="T1677" s="206">
        <v>637840</v>
      </c>
    </row>
    <row r="1678" spans="1:20" ht="16.5" customHeight="1">
      <c r="A1678" s="233"/>
      <c r="B1678" s="405"/>
      <c r="C1678" s="629" t="s">
        <v>861</v>
      </c>
      <c r="D1678" s="630"/>
      <c r="E1678" s="630"/>
      <c r="F1678" s="630"/>
      <c r="G1678" s="630"/>
      <c r="H1678" s="631"/>
      <c r="I1678" s="161"/>
      <c r="J1678" s="206"/>
      <c r="K1678" s="414"/>
      <c r="L1678" s="202"/>
      <c r="M1678" s="629" t="s">
        <v>861</v>
      </c>
      <c r="N1678" s="630"/>
      <c r="O1678" s="630"/>
      <c r="P1678" s="630"/>
      <c r="Q1678" s="630"/>
      <c r="R1678" s="631"/>
      <c r="S1678" s="161"/>
      <c r="T1678" s="206"/>
    </row>
    <row r="1679" spans="1:20" ht="16.5" customHeight="1">
      <c r="A1679" s="233"/>
      <c r="B1679" s="405"/>
      <c r="C1679" s="470">
        <v>10</v>
      </c>
      <c r="D1679" s="159" t="s">
        <v>161</v>
      </c>
      <c r="E1679" s="159" t="s">
        <v>21</v>
      </c>
      <c r="F1679" s="159"/>
      <c r="G1679" s="159" t="s">
        <v>206</v>
      </c>
      <c r="H1679" s="159"/>
      <c r="I1679" s="159"/>
      <c r="J1679" s="214"/>
      <c r="K1679" s="411"/>
      <c r="L1679" s="202"/>
      <c r="M1679" s="324">
        <v>13</v>
      </c>
      <c r="N1679" s="159" t="s">
        <v>161</v>
      </c>
      <c r="O1679" s="159" t="s">
        <v>21</v>
      </c>
      <c r="P1679" s="159"/>
      <c r="Q1679" s="159" t="s">
        <v>206</v>
      </c>
      <c r="R1679" s="159"/>
      <c r="S1679" s="159"/>
      <c r="T1679" s="214"/>
    </row>
    <row r="1680" spans="1:20" ht="16.5" customHeight="1">
      <c r="A1680" s="233"/>
      <c r="B1680" s="405"/>
      <c r="C1680" s="220">
        <v>11</v>
      </c>
      <c r="D1680" s="163" t="s">
        <v>862</v>
      </c>
      <c r="E1680" s="163"/>
      <c r="F1680" s="163" t="s">
        <v>21</v>
      </c>
      <c r="G1680" s="155" t="s">
        <v>863</v>
      </c>
      <c r="H1680" s="163" t="s">
        <v>32</v>
      </c>
      <c r="I1680" s="163">
        <v>11</v>
      </c>
      <c r="J1680" s="206"/>
      <c r="K1680" s="413"/>
      <c r="L1680" s="202"/>
      <c r="M1680" s="220">
        <v>14</v>
      </c>
      <c r="N1680" s="163"/>
      <c r="O1680" s="163"/>
      <c r="P1680" s="163" t="s">
        <v>21</v>
      </c>
      <c r="Q1680" s="155" t="s">
        <v>864</v>
      </c>
      <c r="R1680" s="163" t="s">
        <v>32</v>
      </c>
      <c r="S1680" s="163">
        <v>11</v>
      </c>
      <c r="T1680" s="206">
        <v>2500000</v>
      </c>
    </row>
    <row r="1681" spans="1:20" ht="16.5" customHeight="1">
      <c r="A1681" s="233"/>
      <c r="B1681" s="405"/>
      <c r="C1681" s="220">
        <v>12</v>
      </c>
      <c r="D1681" s="163" t="s">
        <v>865</v>
      </c>
      <c r="E1681" s="163"/>
      <c r="F1681" s="163" t="s">
        <v>21</v>
      </c>
      <c r="G1681" s="155" t="s">
        <v>866</v>
      </c>
      <c r="H1681" s="163" t="s">
        <v>32</v>
      </c>
      <c r="I1681" s="163">
        <v>1</v>
      </c>
      <c r="J1681" s="206"/>
      <c r="K1681" s="413"/>
      <c r="L1681" s="202"/>
      <c r="M1681" s="220">
        <v>15</v>
      </c>
      <c r="N1681" s="163"/>
      <c r="O1681" s="163"/>
      <c r="P1681" s="163" t="s">
        <v>21</v>
      </c>
      <c r="Q1681" s="155" t="s">
        <v>867</v>
      </c>
      <c r="R1681" s="163" t="s">
        <v>32</v>
      </c>
      <c r="S1681" s="163">
        <v>1</v>
      </c>
      <c r="T1681" s="206">
        <v>7500000</v>
      </c>
    </row>
    <row r="1682" spans="1:20" ht="16.5" customHeight="1">
      <c r="A1682" s="233"/>
      <c r="B1682" s="405"/>
      <c r="C1682" s="220">
        <v>13</v>
      </c>
      <c r="D1682" s="163" t="s">
        <v>868</v>
      </c>
      <c r="E1682" s="163"/>
      <c r="F1682" s="163" t="s">
        <v>21</v>
      </c>
      <c r="G1682" s="155" t="s">
        <v>869</v>
      </c>
      <c r="H1682" s="163" t="s">
        <v>32</v>
      </c>
      <c r="I1682" s="163">
        <v>1</v>
      </c>
      <c r="J1682" s="206"/>
      <c r="K1682" s="413"/>
      <c r="L1682" s="202"/>
      <c r="M1682" s="220">
        <v>16</v>
      </c>
      <c r="N1682" s="163"/>
      <c r="O1682" s="163"/>
      <c r="P1682" s="163" t="s">
        <v>21</v>
      </c>
      <c r="Q1682" s="155" t="s">
        <v>870</v>
      </c>
      <c r="R1682" s="163" t="s">
        <v>32</v>
      </c>
      <c r="S1682" s="163">
        <v>1</v>
      </c>
      <c r="T1682" s="206">
        <v>3600960.23</v>
      </c>
    </row>
    <row r="1683" spans="1:20" ht="16.5" customHeight="1">
      <c r="A1683" s="233"/>
      <c r="B1683" s="405"/>
      <c r="C1683" s="220">
        <v>14</v>
      </c>
      <c r="D1683" s="325" t="s">
        <v>716</v>
      </c>
      <c r="E1683" s="163"/>
      <c r="F1683" s="163" t="s">
        <v>21</v>
      </c>
      <c r="G1683" s="155" t="s">
        <v>717</v>
      </c>
      <c r="H1683" s="163" t="s">
        <v>32</v>
      </c>
      <c r="I1683" s="163">
        <v>1</v>
      </c>
      <c r="J1683" s="206"/>
      <c r="K1683" s="413"/>
      <c r="L1683" s="202"/>
      <c r="M1683" s="220">
        <v>17</v>
      </c>
      <c r="N1683" s="325"/>
      <c r="O1683" s="163"/>
      <c r="P1683" s="163" t="s">
        <v>21</v>
      </c>
      <c r="Q1683" s="155" t="s">
        <v>718</v>
      </c>
      <c r="R1683" s="163" t="s">
        <v>32</v>
      </c>
      <c r="S1683" s="163">
        <v>1</v>
      </c>
      <c r="T1683" s="206">
        <v>22668012.5</v>
      </c>
    </row>
    <row r="1684" spans="1:20" ht="16.5" customHeight="1">
      <c r="A1684" s="233"/>
      <c r="B1684" s="405"/>
      <c r="C1684" s="629" t="s">
        <v>861</v>
      </c>
      <c r="D1684" s="630"/>
      <c r="E1684" s="630"/>
      <c r="F1684" s="630"/>
      <c r="G1684" s="630"/>
      <c r="H1684" s="631"/>
      <c r="I1684" s="161"/>
      <c r="J1684" s="206"/>
      <c r="K1684" s="414"/>
      <c r="L1684" s="202"/>
      <c r="M1684" s="629" t="s">
        <v>861</v>
      </c>
      <c r="N1684" s="630"/>
      <c r="O1684" s="630"/>
      <c r="P1684" s="630"/>
      <c r="Q1684" s="630"/>
      <c r="R1684" s="631"/>
      <c r="S1684" s="161"/>
      <c r="T1684" s="206"/>
    </row>
    <row r="1685" spans="1:20" ht="16.5" customHeight="1">
      <c r="A1685" s="233"/>
      <c r="B1685" s="405"/>
      <c r="C1685" s="470">
        <v>15</v>
      </c>
      <c r="D1685" s="159" t="s">
        <v>871</v>
      </c>
      <c r="E1685" s="159" t="s">
        <v>21</v>
      </c>
      <c r="F1685" s="159"/>
      <c r="G1685" s="159" t="s">
        <v>872</v>
      </c>
      <c r="H1685" s="159"/>
      <c r="I1685" s="159"/>
      <c r="J1685" s="214"/>
      <c r="K1685" s="411"/>
      <c r="L1685" s="202"/>
      <c r="M1685" s="324">
        <v>18</v>
      </c>
      <c r="N1685" s="159" t="s">
        <v>744</v>
      </c>
      <c r="O1685" s="159" t="s">
        <v>21</v>
      </c>
      <c r="P1685" s="159"/>
      <c r="Q1685" s="159" t="s">
        <v>192</v>
      </c>
      <c r="R1685" s="159"/>
      <c r="S1685" s="159"/>
      <c r="T1685" s="214"/>
    </row>
    <row r="1686" spans="1:20" ht="16.5" customHeight="1">
      <c r="A1686" s="233"/>
      <c r="B1686" s="405"/>
      <c r="C1686" s="220">
        <v>16</v>
      </c>
      <c r="D1686" s="163" t="s">
        <v>873</v>
      </c>
      <c r="E1686" s="163"/>
      <c r="F1686" s="163" t="s">
        <v>21</v>
      </c>
      <c r="G1686" s="155" t="s">
        <v>874</v>
      </c>
      <c r="H1686" s="163" t="s">
        <v>32</v>
      </c>
      <c r="I1686" s="163">
        <v>4</v>
      </c>
      <c r="J1686" s="206"/>
      <c r="K1686" s="413"/>
      <c r="L1686" s="202"/>
      <c r="M1686" s="220">
        <v>19</v>
      </c>
      <c r="N1686" s="163" t="s">
        <v>875</v>
      </c>
      <c r="O1686" s="163"/>
      <c r="P1686" s="163" t="s">
        <v>21</v>
      </c>
      <c r="Q1686" s="155" t="s">
        <v>876</v>
      </c>
      <c r="R1686" s="163" t="s">
        <v>146</v>
      </c>
      <c r="S1686" s="163">
        <v>4</v>
      </c>
      <c r="T1686" s="206">
        <v>6100000</v>
      </c>
    </row>
    <row r="1687" spans="1:20" ht="16.5" customHeight="1">
      <c r="A1687" s="233"/>
      <c r="B1687" s="405"/>
      <c r="C1687" s="220">
        <v>17</v>
      </c>
      <c r="D1687" s="163" t="s">
        <v>877</v>
      </c>
      <c r="E1687" s="163"/>
      <c r="F1687" s="163" t="s">
        <v>21</v>
      </c>
      <c r="G1687" s="155" t="s">
        <v>874</v>
      </c>
      <c r="H1687" s="163" t="s">
        <v>32</v>
      </c>
      <c r="I1687" s="163">
        <v>2</v>
      </c>
      <c r="J1687" s="206"/>
      <c r="K1687" s="413"/>
      <c r="L1687" s="202"/>
      <c r="M1687" s="220">
        <v>20</v>
      </c>
      <c r="N1687" s="163" t="s">
        <v>878</v>
      </c>
      <c r="O1687" s="163"/>
      <c r="P1687" s="163" t="s">
        <v>21</v>
      </c>
      <c r="Q1687" s="155" t="s">
        <v>879</v>
      </c>
      <c r="R1687" s="163" t="s">
        <v>146</v>
      </c>
      <c r="S1687" s="163">
        <v>2</v>
      </c>
      <c r="T1687" s="206">
        <v>6100000</v>
      </c>
    </row>
    <row r="1688" spans="1:20" ht="16.5" customHeight="1">
      <c r="A1688" s="233"/>
      <c r="B1688" s="405"/>
      <c r="C1688" s="220">
        <v>18</v>
      </c>
      <c r="D1688" s="163" t="s">
        <v>880</v>
      </c>
      <c r="E1688" s="163"/>
      <c r="F1688" s="163" t="s">
        <v>21</v>
      </c>
      <c r="G1688" s="155" t="s">
        <v>874</v>
      </c>
      <c r="H1688" s="163" t="s">
        <v>32</v>
      </c>
      <c r="I1688" s="163">
        <v>1</v>
      </c>
      <c r="J1688" s="206"/>
      <c r="K1688" s="413"/>
      <c r="L1688" s="202"/>
      <c r="M1688" s="220">
        <v>21</v>
      </c>
      <c r="N1688" s="163" t="s">
        <v>881</v>
      </c>
      <c r="O1688" s="163"/>
      <c r="P1688" s="163" t="s">
        <v>21</v>
      </c>
      <c r="Q1688" s="155" t="s">
        <v>882</v>
      </c>
      <c r="R1688" s="163" t="s">
        <v>146</v>
      </c>
      <c r="S1688" s="163">
        <v>1</v>
      </c>
      <c r="T1688" s="206">
        <v>6100000</v>
      </c>
    </row>
    <row r="1689" spans="1:20" ht="16.5" customHeight="1">
      <c r="A1689" s="233"/>
      <c r="B1689" s="405"/>
      <c r="C1689" s="220">
        <v>19</v>
      </c>
      <c r="D1689" s="163" t="s">
        <v>883</v>
      </c>
      <c r="E1689" s="163"/>
      <c r="F1689" s="163" t="s">
        <v>21</v>
      </c>
      <c r="G1689" s="155" t="s">
        <v>874</v>
      </c>
      <c r="H1689" s="163" t="s">
        <v>32</v>
      </c>
      <c r="I1689" s="163">
        <v>1</v>
      </c>
      <c r="J1689" s="206"/>
      <c r="K1689" s="413"/>
      <c r="L1689" s="202"/>
      <c r="M1689" s="220">
        <v>22</v>
      </c>
      <c r="N1689" s="163" t="s">
        <v>884</v>
      </c>
      <c r="O1689" s="163"/>
      <c r="P1689" s="163" t="s">
        <v>21</v>
      </c>
      <c r="Q1689" s="155" t="s">
        <v>885</v>
      </c>
      <c r="R1689" s="163" t="s">
        <v>146</v>
      </c>
      <c r="S1689" s="163">
        <v>1</v>
      </c>
      <c r="T1689" s="206">
        <v>6100000</v>
      </c>
    </row>
    <row r="1690" spans="1:20" ht="16.5" customHeight="1">
      <c r="A1690" s="233"/>
      <c r="B1690" s="405"/>
      <c r="C1690" s="220">
        <v>20</v>
      </c>
      <c r="D1690" s="163" t="s">
        <v>886</v>
      </c>
      <c r="E1690" s="163"/>
      <c r="F1690" s="163" t="s">
        <v>21</v>
      </c>
      <c r="G1690" s="155" t="s">
        <v>887</v>
      </c>
      <c r="H1690" s="163" t="s">
        <v>32</v>
      </c>
      <c r="I1690" s="163">
        <v>2</v>
      </c>
      <c r="J1690" s="206"/>
      <c r="K1690" s="413"/>
      <c r="L1690" s="202"/>
      <c r="M1690" s="220">
        <v>23</v>
      </c>
      <c r="N1690" s="163" t="s">
        <v>888</v>
      </c>
      <c r="O1690" s="163"/>
      <c r="P1690" s="163" t="s">
        <v>21</v>
      </c>
      <c r="Q1690" s="155" t="s">
        <v>889</v>
      </c>
      <c r="R1690" s="163" t="s">
        <v>146</v>
      </c>
      <c r="S1690" s="163">
        <v>2</v>
      </c>
      <c r="T1690" s="206">
        <v>8600000</v>
      </c>
    </row>
    <row r="1691" spans="1:20" ht="16.5" customHeight="1">
      <c r="A1691" s="233"/>
      <c r="B1691" s="405"/>
      <c r="C1691" s="220">
        <v>21</v>
      </c>
      <c r="D1691" s="163" t="s">
        <v>560</v>
      </c>
      <c r="E1691" s="163"/>
      <c r="F1691" s="163" t="s">
        <v>21</v>
      </c>
      <c r="G1691" s="155" t="s">
        <v>561</v>
      </c>
      <c r="H1691" s="163" t="s">
        <v>32</v>
      </c>
      <c r="I1691" s="163">
        <v>3</v>
      </c>
      <c r="J1691" s="206"/>
      <c r="K1691" s="413"/>
      <c r="L1691" s="202"/>
      <c r="M1691" s="220">
        <v>24</v>
      </c>
      <c r="N1691" s="163" t="s">
        <v>560</v>
      </c>
      <c r="O1691" s="163"/>
      <c r="P1691" s="163" t="s">
        <v>21</v>
      </c>
      <c r="Q1691" s="155" t="s">
        <v>561</v>
      </c>
      <c r="R1691" s="163" t="s">
        <v>32</v>
      </c>
      <c r="S1691" s="163">
        <v>3</v>
      </c>
      <c r="T1691" s="206">
        <v>4700000</v>
      </c>
    </row>
    <row r="1692" spans="1:20" ht="16.5" customHeight="1">
      <c r="A1692" s="233"/>
      <c r="B1692" s="405"/>
      <c r="C1692" s="220">
        <v>22</v>
      </c>
      <c r="D1692" s="163" t="s">
        <v>890</v>
      </c>
      <c r="E1692" s="163"/>
      <c r="F1692" s="163" t="s">
        <v>21</v>
      </c>
      <c r="G1692" s="155" t="s">
        <v>891</v>
      </c>
      <c r="H1692" s="163" t="s">
        <v>32</v>
      </c>
      <c r="I1692" s="163">
        <v>2</v>
      </c>
      <c r="J1692" s="206"/>
      <c r="K1692" s="413"/>
      <c r="L1692" s="202"/>
      <c r="M1692" s="220">
        <v>25</v>
      </c>
      <c r="N1692" s="163" t="s">
        <v>892</v>
      </c>
      <c r="O1692" s="163"/>
      <c r="P1692" s="163" t="s">
        <v>21</v>
      </c>
      <c r="Q1692" s="155" t="s">
        <v>893</v>
      </c>
      <c r="R1692" s="163" t="s">
        <v>32</v>
      </c>
      <c r="S1692" s="163">
        <v>2</v>
      </c>
      <c r="T1692" s="206">
        <v>847722.67999999993</v>
      </c>
    </row>
    <row r="1693" spans="1:20" ht="16.5" customHeight="1">
      <c r="A1693" s="233"/>
      <c r="B1693" s="405"/>
      <c r="C1693" s="220">
        <v>23</v>
      </c>
      <c r="D1693" s="163" t="s">
        <v>894</v>
      </c>
      <c r="E1693" s="163"/>
      <c r="F1693" s="163" t="s">
        <v>21</v>
      </c>
      <c r="G1693" s="155" t="s">
        <v>895</v>
      </c>
      <c r="H1693" s="163" t="s">
        <v>32</v>
      </c>
      <c r="I1693" s="163">
        <v>1</v>
      </c>
      <c r="J1693" s="206"/>
      <c r="K1693" s="413"/>
      <c r="L1693" s="202"/>
      <c r="M1693" s="220">
        <v>26</v>
      </c>
      <c r="N1693" s="163" t="s">
        <v>896</v>
      </c>
      <c r="O1693" s="163"/>
      <c r="P1693" s="163" t="s">
        <v>21</v>
      </c>
      <c r="Q1693" s="155" t="s">
        <v>897</v>
      </c>
      <c r="R1693" s="163" t="s">
        <v>32</v>
      </c>
      <c r="S1693" s="163">
        <v>1</v>
      </c>
      <c r="T1693" s="206">
        <v>5429490.4299999997</v>
      </c>
    </row>
    <row r="1694" spans="1:20" ht="16.5" customHeight="1">
      <c r="A1694" s="233"/>
      <c r="B1694" s="405"/>
      <c r="C1694" s="629" t="s">
        <v>861</v>
      </c>
      <c r="D1694" s="630"/>
      <c r="E1694" s="630"/>
      <c r="F1694" s="630"/>
      <c r="G1694" s="630"/>
      <c r="H1694" s="631"/>
      <c r="I1694" s="161"/>
      <c r="J1694" s="206"/>
      <c r="K1694" s="414"/>
      <c r="L1694" s="202"/>
      <c r="M1694" s="629" t="s">
        <v>861</v>
      </c>
      <c r="N1694" s="630"/>
      <c r="O1694" s="630"/>
      <c r="P1694" s="630"/>
      <c r="Q1694" s="630"/>
      <c r="R1694" s="631"/>
      <c r="S1694" s="161"/>
      <c r="T1694" s="206"/>
    </row>
    <row r="1695" spans="1:20" ht="16.5" customHeight="1">
      <c r="A1695" s="233"/>
      <c r="B1695" s="405"/>
      <c r="C1695" s="470">
        <v>24</v>
      </c>
      <c r="D1695" s="249" t="s">
        <v>743</v>
      </c>
      <c r="E1695" s="159" t="s">
        <v>21</v>
      </c>
      <c r="F1695" s="159"/>
      <c r="G1695" s="159" t="s">
        <v>133</v>
      </c>
      <c r="H1695" s="159"/>
      <c r="I1695" s="159"/>
      <c r="J1695" s="214"/>
      <c r="K1695" s="411"/>
      <c r="L1695" s="202"/>
      <c r="M1695" s="324">
        <v>27</v>
      </c>
      <c r="N1695" s="249"/>
      <c r="O1695" s="159" t="s">
        <v>21</v>
      </c>
      <c r="P1695" s="159"/>
      <c r="Q1695" s="159" t="s">
        <v>898</v>
      </c>
      <c r="R1695" s="159"/>
      <c r="S1695" s="159"/>
      <c r="T1695" s="214"/>
    </row>
    <row r="1696" spans="1:20" ht="16.5" customHeight="1">
      <c r="A1696" s="233"/>
      <c r="B1696" s="405"/>
      <c r="C1696" s="220">
        <v>25</v>
      </c>
      <c r="D1696" s="325" t="s">
        <v>581</v>
      </c>
      <c r="E1696" s="163"/>
      <c r="F1696" s="163" t="s">
        <v>21</v>
      </c>
      <c r="G1696" s="155" t="s">
        <v>582</v>
      </c>
      <c r="H1696" s="163" t="s">
        <v>32</v>
      </c>
      <c r="I1696" s="163">
        <v>3</v>
      </c>
      <c r="J1696" s="206"/>
      <c r="K1696" s="413"/>
      <c r="L1696" s="202"/>
      <c r="M1696" s="220">
        <v>28</v>
      </c>
      <c r="N1696" s="325" t="s">
        <v>899</v>
      </c>
      <c r="O1696" s="163"/>
      <c r="P1696" s="163" t="s">
        <v>21</v>
      </c>
      <c r="Q1696" s="155" t="s">
        <v>900</v>
      </c>
      <c r="R1696" s="163" t="s">
        <v>32</v>
      </c>
      <c r="S1696" s="163">
        <v>3</v>
      </c>
      <c r="T1696" s="206">
        <v>16184000</v>
      </c>
    </row>
    <row r="1697" spans="1:20" ht="16.5" customHeight="1">
      <c r="A1697" s="233"/>
      <c r="B1697" s="405"/>
      <c r="C1697" s="220">
        <v>26</v>
      </c>
      <c r="D1697" s="325" t="s">
        <v>901</v>
      </c>
      <c r="E1697" s="163"/>
      <c r="F1697" s="163" t="s">
        <v>21</v>
      </c>
      <c r="G1697" s="155" t="s">
        <v>902</v>
      </c>
      <c r="H1697" s="163" t="s">
        <v>32</v>
      </c>
      <c r="I1697" s="163">
        <v>1</v>
      </c>
      <c r="J1697" s="206"/>
      <c r="K1697" s="413"/>
      <c r="L1697" s="202"/>
      <c r="M1697" s="220">
        <v>29</v>
      </c>
      <c r="N1697" s="325" t="s">
        <v>903</v>
      </c>
      <c r="O1697" s="163"/>
      <c r="P1697" s="163" t="s">
        <v>21</v>
      </c>
      <c r="Q1697" s="155" t="s">
        <v>904</v>
      </c>
      <c r="R1697" s="163" t="s">
        <v>712</v>
      </c>
      <c r="S1697" s="163">
        <v>1</v>
      </c>
      <c r="T1697" s="206">
        <v>17990265.300000001</v>
      </c>
    </row>
    <row r="1698" spans="1:20" ht="16.5" customHeight="1">
      <c r="A1698" s="233"/>
      <c r="B1698" s="405"/>
      <c r="C1698" s="220">
        <v>27</v>
      </c>
      <c r="D1698" s="325" t="s">
        <v>905</v>
      </c>
      <c r="E1698" s="163"/>
      <c r="F1698" s="163" t="s">
        <v>21</v>
      </c>
      <c r="G1698" s="155" t="s">
        <v>906</v>
      </c>
      <c r="H1698" s="163" t="s">
        <v>32</v>
      </c>
      <c r="I1698" s="163">
        <v>1</v>
      </c>
      <c r="J1698" s="206"/>
      <c r="K1698" s="413"/>
      <c r="L1698" s="202"/>
      <c r="M1698" s="220">
        <v>30</v>
      </c>
      <c r="N1698" s="325" t="s">
        <v>905</v>
      </c>
      <c r="O1698" s="163"/>
      <c r="P1698" s="163" t="s">
        <v>21</v>
      </c>
      <c r="Q1698" s="155" t="s">
        <v>906</v>
      </c>
      <c r="R1698" s="163" t="s">
        <v>32</v>
      </c>
      <c r="S1698" s="163">
        <v>1</v>
      </c>
      <c r="T1698" s="206">
        <v>49385000</v>
      </c>
    </row>
    <row r="1699" spans="1:20" ht="16.5" customHeight="1">
      <c r="A1699" s="233"/>
      <c r="B1699" s="405"/>
      <c r="C1699" s="220">
        <v>28</v>
      </c>
      <c r="D1699" s="164" t="s">
        <v>907</v>
      </c>
      <c r="E1699" s="163"/>
      <c r="F1699" s="163" t="s">
        <v>21</v>
      </c>
      <c r="G1699" s="155" t="s">
        <v>908</v>
      </c>
      <c r="H1699" s="163" t="s">
        <v>32</v>
      </c>
      <c r="I1699" s="163">
        <v>1</v>
      </c>
      <c r="J1699" s="206"/>
      <c r="K1699" s="413"/>
      <c r="L1699" s="202"/>
      <c r="M1699" s="220">
        <v>31</v>
      </c>
      <c r="N1699" s="164" t="s">
        <v>909</v>
      </c>
      <c r="O1699" s="163"/>
      <c r="P1699" s="163" t="s">
        <v>21</v>
      </c>
      <c r="Q1699" s="155" t="s">
        <v>910</v>
      </c>
      <c r="R1699" s="163" t="s">
        <v>32</v>
      </c>
      <c r="S1699" s="163">
        <v>1</v>
      </c>
      <c r="T1699" s="206">
        <v>38637299.609999992</v>
      </c>
    </row>
    <row r="1700" spans="1:20" ht="16.5" customHeight="1" thickBot="1">
      <c r="A1700" s="233"/>
      <c r="B1700" s="405"/>
      <c r="C1700" s="629" t="s">
        <v>861</v>
      </c>
      <c r="D1700" s="630"/>
      <c r="E1700" s="630"/>
      <c r="F1700" s="630"/>
      <c r="G1700" s="630"/>
      <c r="H1700" s="631"/>
      <c r="I1700" s="161"/>
      <c r="J1700" s="206"/>
      <c r="K1700" s="414"/>
      <c r="L1700" s="202"/>
      <c r="M1700" s="629" t="s">
        <v>861</v>
      </c>
      <c r="N1700" s="630"/>
      <c r="O1700" s="630"/>
      <c r="P1700" s="630"/>
      <c r="Q1700" s="630"/>
      <c r="R1700" s="631"/>
      <c r="S1700" s="161"/>
      <c r="T1700" s="206"/>
    </row>
    <row r="1701" spans="1:20" ht="16.5" customHeight="1" thickBot="1">
      <c r="A1701" s="233"/>
      <c r="B1701" s="405"/>
      <c r="C1701" s="632" t="s">
        <v>52</v>
      </c>
      <c r="D1701" s="712"/>
      <c r="E1701" s="712"/>
      <c r="F1701" s="712"/>
      <c r="G1701" s="712"/>
      <c r="H1701" s="712"/>
      <c r="I1701" s="712"/>
      <c r="J1701" s="634"/>
      <c r="K1701" s="415"/>
      <c r="L1701" s="202"/>
      <c r="M1701" s="632" t="s">
        <v>52</v>
      </c>
      <c r="N1701" s="633"/>
      <c r="O1701" s="633"/>
      <c r="P1701" s="633"/>
      <c r="Q1701" s="633"/>
      <c r="R1701" s="633"/>
      <c r="S1701" s="633"/>
      <c r="T1701" s="634"/>
    </row>
    <row r="1702" spans="1:20" ht="16.5" customHeight="1" thickBot="1">
      <c r="A1702" s="233"/>
      <c r="B1702" s="405"/>
      <c r="C1702" s="416"/>
      <c r="D1702" s="416"/>
      <c r="E1702" s="416"/>
      <c r="F1702" s="416"/>
      <c r="G1702" s="416"/>
      <c r="H1702" s="416"/>
      <c r="I1702" s="416"/>
      <c r="J1702" s="416"/>
      <c r="K1702" s="417"/>
      <c r="L1702" s="202"/>
      <c r="M1702" s="257"/>
      <c r="N1702" s="257"/>
      <c r="O1702" s="257"/>
      <c r="P1702" s="257"/>
      <c r="Q1702" s="257"/>
      <c r="R1702" s="257"/>
      <c r="S1702" s="257"/>
      <c r="T1702" s="257"/>
    </row>
    <row r="1703" spans="1:20" ht="16.5" customHeight="1" thickBot="1">
      <c r="A1703" s="233"/>
      <c r="B1703" s="410">
        <v>29</v>
      </c>
      <c r="C1703" s="647" t="s">
        <v>911</v>
      </c>
      <c r="D1703" s="712"/>
      <c r="E1703" s="712"/>
      <c r="F1703" s="712"/>
      <c r="G1703" s="712"/>
      <c r="H1703" s="712"/>
      <c r="I1703" s="712"/>
      <c r="J1703" s="712"/>
      <c r="K1703" s="713"/>
      <c r="L1703" s="202"/>
      <c r="M1703" s="647" t="s">
        <v>911</v>
      </c>
      <c r="N1703" s="633"/>
      <c r="O1703" s="633"/>
      <c r="P1703" s="633"/>
      <c r="Q1703" s="633"/>
      <c r="R1703" s="633"/>
      <c r="S1703" s="633"/>
      <c r="T1703" s="633"/>
    </row>
    <row r="1704" spans="1:20" ht="16.5" customHeight="1" thickBot="1">
      <c r="A1704" s="233"/>
      <c r="B1704" s="405"/>
      <c r="C1704" s="714" t="s">
        <v>10</v>
      </c>
      <c r="D1704" s="689"/>
      <c r="E1704" s="689"/>
      <c r="F1704" s="689"/>
      <c r="G1704" s="689"/>
      <c r="H1704" s="689"/>
      <c r="I1704" s="689"/>
      <c r="J1704" s="689"/>
      <c r="K1704" s="715"/>
      <c r="L1704" s="202"/>
      <c r="M1704" s="644" t="s">
        <v>10</v>
      </c>
      <c r="N1704" s="645"/>
      <c r="O1704" s="645"/>
      <c r="P1704" s="645"/>
      <c r="Q1704" s="645"/>
      <c r="R1704" s="645"/>
      <c r="S1704" s="645"/>
      <c r="T1704" s="646"/>
    </row>
    <row r="1705" spans="1:20" ht="16.5" customHeight="1">
      <c r="A1705" s="233"/>
      <c r="B1705" s="405"/>
      <c r="C1705" s="641" t="s">
        <v>11</v>
      </c>
      <c r="D1705" s="707" t="s">
        <v>12</v>
      </c>
      <c r="E1705" s="717" t="s">
        <v>13</v>
      </c>
      <c r="F1705" s="718"/>
      <c r="G1705" s="641" t="s">
        <v>14</v>
      </c>
      <c r="H1705" s="707" t="s">
        <v>15</v>
      </c>
      <c r="I1705" s="707" t="s">
        <v>16</v>
      </c>
      <c r="J1705" s="709" t="s">
        <v>17</v>
      </c>
      <c r="K1705" s="710" t="s">
        <v>18</v>
      </c>
      <c r="L1705" s="202"/>
      <c r="M1705" s="641" t="s">
        <v>11</v>
      </c>
      <c r="N1705" s="635" t="s">
        <v>12</v>
      </c>
      <c r="O1705" s="637" t="s">
        <v>13</v>
      </c>
      <c r="P1705" s="638"/>
      <c r="Q1705" s="641" t="s">
        <v>14</v>
      </c>
      <c r="R1705" s="635" t="s">
        <v>15</v>
      </c>
      <c r="S1705" s="635" t="s">
        <v>16</v>
      </c>
      <c r="T1705" s="643" t="s">
        <v>17</v>
      </c>
    </row>
    <row r="1706" spans="1:20" ht="16.5" customHeight="1">
      <c r="A1706" s="233"/>
      <c r="B1706" s="405"/>
      <c r="C1706" s="716"/>
      <c r="D1706" s="708"/>
      <c r="E1706" s="154" t="s">
        <v>19</v>
      </c>
      <c r="F1706" s="154" t="s">
        <v>20</v>
      </c>
      <c r="G1706" s="716"/>
      <c r="H1706" s="708"/>
      <c r="I1706" s="708"/>
      <c r="J1706" s="708"/>
      <c r="K1706" s="711"/>
      <c r="L1706" s="202"/>
      <c r="M1706" s="642"/>
      <c r="N1706" s="636"/>
      <c r="O1706" s="154" t="s">
        <v>19</v>
      </c>
      <c r="P1706" s="154" t="s">
        <v>20</v>
      </c>
      <c r="Q1706" s="642"/>
      <c r="R1706" s="636"/>
      <c r="S1706" s="636"/>
      <c r="T1706" s="636"/>
    </row>
    <row r="1707" spans="1:20" ht="16.5" customHeight="1">
      <c r="A1707" s="233"/>
      <c r="B1707" s="405"/>
      <c r="C1707" s="470">
        <v>1</v>
      </c>
      <c r="D1707" s="357">
        <v>5</v>
      </c>
      <c r="E1707" s="159" t="s">
        <v>21</v>
      </c>
      <c r="F1707" s="159"/>
      <c r="G1707" s="159" t="s">
        <v>708</v>
      </c>
      <c r="H1707" s="159"/>
      <c r="I1707" s="159"/>
      <c r="J1707" s="159"/>
      <c r="K1707" s="411"/>
      <c r="L1707" s="202"/>
      <c r="M1707" s="324">
        <v>1</v>
      </c>
      <c r="N1707" s="357">
        <v>12</v>
      </c>
      <c r="O1707" s="159" t="s">
        <v>21</v>
      </c>
      <c r="P1707" s="159"/>
      <c r="Q1707" s="159" t="s">
        <v>708</v>
      </c>
      <c r="R1707" s="159"/>
      <c r="S1707" s="159"/>
      <c r="T1707" s="159"/>
    </row>
    <row r="1708" spans="1:20" ht="18.75" customHeight="1">
      <c r="A1708" s="233"/>
      <c r="B1708" s="405"/>
      <c r="C1708" s="220">
        <v>2</v>
      </c>
      <c r="D1708" s="325" t="s">
        <v>912</v>
      </c>
      <c r="E1708" s="163"/>
      <c r="F1708" s="163" t="s">
        <v>21</v>
      </c>
      <c r="G1708" s="155" t="s">
        <v>913</v>
      </c>
      <c r="H1708" s="163" t="s">
        <v>25</v>
      </c>
      <c r="I1708" s="164">
        <v>437.23115756335943</v>
      </c>
      <c r="J1708" s="167"/>
      <c r="K1708" s="420"/>
      <c r="L1708" s="202"/>
      <c r="M1708" s="220">
        <v>2</v>
      </c>
      <c r="N1708" s="325"/>
      <c r="O1708" s="163"/>
      <c r="P1708" s="163" t="s">
        <v>21</v>
      </c>
      <c r="Q1708" s="155" t="s">
        <v>913</v>
      </c>
      <c r="R1708" s="163" t="s">
        <v>914</v>
      </c>
      <c r="S1708" s="164">
        <v>437.23115756335943</v>
      </c>
      <c r="T1708" s="167">
        <v>5372.5299877967282</v>
      </c>
    </row>
    <row r="1709" spans="1:20" ht="20.25" customHeight="1">
      <c r="A1709" s="233"/>
      <c r="B1709" s="405"/>
      <c r="C1709" s="163">
        <v>3</v>
      </c>
      <c r="D1709" s="325" t="s">
        <v>915</v>
      </c>
      <c r="E1709" s="163"/>
      <c r="F1709" s="163" t="s">
        <v>21</v>
      </c>
      <c r="G1709" s="155" t="s">
        <v>916</v>
      </c>
      <c r="H1709" s="163" t="s">
        <v>60</v>
      </c>
      <c r="I1709" s="164">
        <v>4613</v>
      </c>
      <c r="J1709" s="167"/>
      <c r="K1709" s="420"/>
      <c r="L1709" s="202"/>
      <c r="M1709" s="163">
        <v>3</v>
      </c>
      <c r="N1709" s="325"/>
      <c r="O1709" s="163"/>
      <c r="P1709" s="163" t="s">
        <v>21</v>
      </c>
      <c r="Q1709" s="155" t="s">
        <v>916</v>
      </c>
      <c r="R1709" s="163" t="s">
        <v>60</v>
      </c>
      <c r="S1709" s="164">
        <v>4613</v>
      </c>
      <c r="T1709" s="167">
        <v>10368.159584839414</v>
      </c>
    </row>
    <row r="1710" spans="1:20" ht="16.5" customHeight="1" thickBot="1">
      <c r="A1710" s="233"/>
      <c r="B1710" s="405"/>
      <c r="C1710" s="629" t="s">
        <v>41</v>
      </c>
      <c r="D1710" s="630"/>
      <c r="E1710" s="630"/>
      <c r="F1710" s="630"/>
      <c r="G1710" s="630"/>
      <c r="H1710" s="631"/>
      <c r="I1710" s="163"/>
      <c r="J1710" s="163"/>
      <c r="K1710" s="414"/>
      <c r="L1710" s="202"/>
      <c r="M1710" s="629" t="s">
        <v>41</v>
      </c>
      <c r="N1710" s="630"/>
      <c r="O1710" s="630"/>
      <c r="P1710" s="630"/>
      <c r="Q1710" s="630"/>
      <c r="R1710" s="631"/>
      <c r="S1710" s="163"/>
      <c r="T1710" s="163"/>
    </row>
    <row r="1711" spans="1:20" ht="16.5" customHeight="1" thickBot="1">
      <c r="A1711" s="233"/>
      <c r="B1711" s="405"/>
      <c r="C1711" s="632" t="s">
        <v>180</v>
      </c>
      <c r="D1711" s="712"/>
      <c r="E1711" s="712"/>
      <c r="F1711" s="712"/>
      <c r="G1711" s="712"/>
      <c r="H1711" s="712"/>
      <c r="I1711" s="712"/>
      <c r="J1711" s="634"/>
      <c r="K1711" s="415"/>
      <c r="L1711" s="202"/>
      <c r="M1711" s="632" t="s">
        <v>180</v>
      </c>
      <c r="N1711" s="633"/>
      <c r="O1711" s="633"/>
      <c r="P1711" s="633"/>
      <c r="Q1711" s="633"/>
      <c r="R1711" s="633"/>
      <c r="S1711" s="633"/>
      <c r="T1711" s="634"/>
    </row>
    <row r="1712" spans="1:20" ht="16.5" customHeight="1" thickBot="1">
      <c r="A1712" s="233"/>
      <c r="B1712" s="405"/>
      <c r="C1712" s="416"/>
      <c r="D1712" s="416"/>
      <c r="E1712" s="416"/>
      <c r="F1712" s="416"/>
      <c r="G1712" s="416"/>
      <c r="H1712" s="416"/>
      <c r="I1712" s="416"/>
      <c r="J1712" s="416"/>
      <c r="K1712" s="417"/>
      <c r="L1712" s="202"/>
      <c r="M1712" s="257"/>
      <c r="N1712" s="257"/>
      <c r="O1712" s="257"/>
      <c r="P1712" s="257"/>
      <c r="Q1712" s="257"/>
      <c r="R1712" s="257"/>
      <c r="S1712" s="257"/>
      <c r="T1712" s="257"/>
    </row>
    <row r="1713" spans="1:20" ht="16.5" customHeight="1" thickBot="1">
      <c r="A1713" s="233"/>
      <c r="B1713" s="410">
        <v>30</v>
      </c>
      <c r="C1713" s="647" t="s">
        <v>917</v>
      </c>
      <c r="D1713" s="712"/>
      <c r="E1713" s="712"/>
      <c r="F1713" s="712"/>
      <c r="G1713" s="712"/>
      <c r="H1713" s="712"/>
      <c r="I1713" s="712"/>
      <c r="J1713" s="712"/>
      <c r="K1713" s="713"/>
      <c r="L1713" s="202"/>
      <c r="M1713" s="647" t="s">
        <v>917</v>
      </c>
      <c r="N1713" s="633"/>
      <c r="O1713" s="633"/>
      <c r="P1713" s="633"/>
      <c r="Q1713" s="633"/>
      <c r="R1713" s="633"/>
      <c r="S1713" s="633"/>
      <c r="T1713" s="633"/>
    </row>
    <row r="1714" spans="1:20" ht="16.5" customHeight="1" thickBot="1">
      <c r="A1714" s="233"/>
      <c r="B1714" s="405"/>
      <c r="C1714" s="714" t="s">
        <v>10</v>
      </c>
      <c r="D1714" s="689"/>
      <c r="E1714" s="689"/>
      <c r="F1714" s="689"/>
      <c r="G1714" s="689"/>
      <c r="H1714" s="689"/>
      <c r="I1714" s="689"/>
      <c r="J1714" s="689"/>
      <c r="K1714" s="715"/>
      <c r="L1714" s="202"/>
      <c r="M1714" s="644" t="s">
        <v>10</v>
      </c>
      <c r="N1714" s="645"/>
      <c r="O1714" s="645"/>
      <c r="P1714" s="645"/>
      <c r="Q1714" s="645"/>
      <c r="R1714" s="645"/>
      <c r="S1714" s="645"/>
      <c r="T1714" s="646"/>
    </row>
    <row r="1715" spans="1:20" ht="16.5" customHeight="1">
      <c r="A1715" s="233"/>
      <c r="B1715" s="405"/>
      <c r="C1715" s="641" t="s">
        <v>11</v>
      </c>
      <c r="D1715" s="707" t="s">
        <v>12</v>
      </c>
      <c r="E1715" s="717" t="s">
        <v>13</v>
      </c>
      <c r="F1715" s="718"/>
      <c r="G1715" s="641" t="s">
        <v>14</v>
      </c>
      <c r="H1715" s="707" t="s">
        <v>15</v>
      </c>
      <c r="I1715" s="707" t="s">
        <v>16</v>
      </c>
      <c r="J1715" s="709" t="s">
        <v>17</v>
      </c>
      <c r="K1715" s="710" t="s">
        <v>18</v>
      </c>
      <c r="L1715" s="202"/>
      <c r="M1715" s="641" t="s">
        <v>11</v>
      </c>
      <c r="N1715" s="635" t="s">
        <v>12</v>
      </c>
      <c r="O1715" s="637" t="s">
        <v>13</v>
      </c>
      <c r="P1715" s="638"/>
      <c r="Q1715" s="641" t="s">
        <v>14</v>
      </c>
      <c r="R1715" s="635" t="s">
        <v>15</v>
      </c>
      <c r="S1715" s="635" t="s">
        <v>16</v>
      </c>
      <c r="T1715" s="643" t="s">
        <v>17</v>
      </c>
    </row>
    <row r="1716" spans="1:20" ht="18.75" customHeight="1">
      <c r="A1716" s="233"/>
      <c r="B1716" s="405"/>
      <c r="C1716" s="716"/>
      <c r="D1716" s="708"/>
      <c r="E1716" s="154" t="s">
        <v>19</v>
      </c>
      <c r="F1716" s="154" t="s">
        <v>20</v>
      </c>
      <c r="G1716" s="716"/>
      <c r="H1716" s="708"/>
      <c r="I1716" s="708"/>
      <c r="J1716" s="708"/>
      <c r="K1716" s="711"/>
      <c r="L1716" s="202"/>
      <c r="M1716" s="642"/>
      <c r="N1716" s="636"/>
      <c r="O1716" s="154" t="s">
        <v>19</v>
      </c>
      <c r="P1716" s="154" t="s">
        <v>20</v>
      </c>
      <c r="Q1716" s="642"/>
      <c r="R1716" s="636"/>
      <c r="S1716" s="636"/>
      <c r="T1716" s="636"/>
    </row>
    <row r="1717" spans="1:20" ht="16.5" customHeight="1">
      <c r="A1717" s="233"/>
      <c r="B1717" s="405"/>
      <c r="C1717" s="470">
        <v>1</v>
      </c>
      <c r="D1717" s="357">
        <v>1</v>
      </c>
      <c r="E1717" s="159" t="s">
        <v>21</v>
      </c>
      <c r="F1717" s="159"/>
      <c r="G1717" s="159" t="s">
        <v>54</v>
      </c>
      <c r="H1717" s="159"/>
      <c r="I1717" s="159"/>
      <c r="J1717" s="159"/>
      <c r="K1717" s="411"/>
      <c r="L1717" s="202"/>
      <c r="M1717" s="324">
        <v>1</v>
      </c>
      <c r="N1717" s="357">
        <v>1</v>
      </c>
      <c r="O1717" s="159" t="s">
        <v>21</v>
      </c>
      <c r="P1717" s="159"/>
      <c r="Q1717" s="159" t="s">
        <v>56</v>
      </c>
      <c r="R1717" s="159"/>
      <c r="S1717" s="159"/>
      <c r="T1717" s="159"/>
    </row>
    <row r="1718" spans="1:20" ht="16.5" customHeight="1">
      <c r="A1718" s="233"/>
      <c r="B1718" s="405"/>
      <c r="C1718" s="488">
        <v>2</v>
      </c>
      <c r="D1718" s="359"/>
      <c r="E1718" s="291"/>
      <c r="F1718" s="291"/>
      <c r="G1718" s="291" t="s">
        <v>57</v>
      </c>
      <c r="H1718" s="291"/>
      <c r="I1718" s="291"/>
      <c r="J1718" s="291"/>
      <c r="K1718" s="452"/>
      <c r="L1718" s="202"/>
      <c r="M1718" s="324"/>
      <c r="N1718" s="357"/>
      <c r="O1718" s="159"/>
      <c r="P1718" s="159"/>
      <c r="Q1718" s="159"/>
      <c r="R1718" s="159"/>
      <c r="S1718" s="159"/>
      <c r="T1718" s="159"/>
    </row>
    <row r="1719" spans="1:20" ht="37.5" customHeight="1">
      <c r="A1719" s="233"/>
      <c r="B1719" s="405"/>
      <c r="C1719" s="220">
        <v>3</v>
      </c>
      <c r="D1719" s="325" t="s">
        <v>58</v>
      </c>
      <c r="E1719" s="163"/>
      <c r="F1719" s="163" t="s">
        <v>21</v>
      </c>
      <c r="G1719" s="155" t="s">
        <v>59</v>
      </c>
      <c r="H1719" s="163" t="s">
        <v>60</v>
      </c>
      <c r="I1719" s="164">
        <v>276.7</v>
      </c>
      <c r="J1719" s="167"/>
      <c r="K1719" s="420"/>
      <c r="L1719" s="202"/>
      <c r="M1719" s="220">
        <v>2</v>
      </c>
      <c r="N1719" s="325" t="s">
        <v>58</v>
      </c>
      <c r="O1719" s="163"/>
      <c r="P1719" s="163" t="s">
        <v>21</v>
      </c>
      <c r="Q1719" s="155" t="s">
        <v>59</v>
      </c>
      <c r="R1719" s="163" t="s">
        <v>60</v>
      </c>
      <c r="S1719" s="164">
        <v>276.7</v>
      </c>
      <c r="T1719" s="167">
        <v>2030</v>
      </c>
    </row>
    <row r="1720" spans="1:20" ht="27" customHeight="1">
      <c r="A1720" s="233"/>
      <c r="B1720" s="405"/>
      <c r="C1720" s="220">
        <v>4</v>
      </c>
      <c r="D1720" s="164" t="s">
        <v>62</v>
      </c>
      <c r="E1720" s="163"/>
      <c r="F1720" s="163" t="s">
        <v>21</v>
      </c>
      <c r="G1720" s="155" t="s">
        <v>63</v>
      </c>
      <c r="H1720" s="163" t="s">
        <v>25</v>
      </c>
      <c r="I1720" s="164">
        <v>23.77</v>
      </c>
      <c r="J1720" s="167"/>
      <c r="K1720" s="420"/>
      <c r="L1720" s="202"/>
      <c r="M1720" s="220">
        <v>3</v>
      </c>
      <c r="N1720" s="164" t="s">
        <v>62</v>
      </c>
      <c r="O1720" s="163"/>
      <c r="P1720" s="163" t="s">
        <v>21</v>
      </c>
      <c r="Q1720" s="155" t="s">
        <v>63</v>
      </c>
      <c r="R1720" s="163" t="s">
        <v>25</v>
      </c>
      <c r="S1720" s="164">
        <v>23.77</v>
      </c>
      <c r="T1720" s="167">
        <v>2824</v>
      </c>
    </row>
    <row r="1721" spans="1:20" ht="16.5" customHeight="1">
      <c r="A1721" s="233"/>
      <c r="B1721" s="405"/>
      <c r="C1721" s="629" t="s">
        <v>41</v>
      </c>
      <c r="D1721" s="630"/>
      <c r="E1721" s="630"/>
      <c r="F1721" s="630"/>
      <c r="G1721" s="630"/>
      <c r="H1721" s="631"/>
      <c r="I1721" s="163"/>
      <c r="J1721" s="163"/>
      <c r="K1721" s="414"/>
      <c r="L1721" s="202"/>
      <c r="M1721" s="629" t="s">
        <v>41</v>
      </c>
      <c r="N1721" s="630"/>
      <c r="O1721" s="630"/>
      <c r="P1721" s="630"/>
      <c r="Q1721" s="630"/>
      <c r="R1721" s="631"/>
      <c r="S1721" s="163"/>
      <c r="T1721" s="163"/>
    </row>
    <row r="1722" spans="1:20" ht="28.5" customHeight="1">
      <c r="A1722" s="233"/>
      <c r="B1722" s="405"/>
      <c r="C1722" s="489">
        <v>5</v>
      </c>
      <c r="D1722" s="357" t="s">
        <v>336</v>
      </c>
      <c r="E1722" s="159" t="s">
        <v>21</v>
      </c>
      <c r="F1722" s="361"/>
      <c r="G1722" s="159" t="s">
        <v>337</v>
      </c>
      <c r="H1722" s="361"/>
      <c r="I1722" s="215"/>
      <c r="J1722" s="216"/>
      <c r="K1722" s="490"/>
      <c r="L1722" s="202"/>
      <c r="M1722" s="360">
        <v>4</v>
      </c>
      <c r="N1722" s="357">
        <v>4</v>
      </c>
      <c r="O1722" s="159" t="s">
        <v>21</v>
      </c>
      <c r="P1722" s="361"/>
      <c r="Q1722" s="159" t="s">
        <v>227</v>
      </c>
      <c r="R1722" s="361"/>
      <c r="S1722" s="215"/>
      <c r="T1722" s="216"/>
    </row>
    <row r="1723" spans="1:20" ht="25.5" customHeight="1">
      <c r="A1723" s="233"/>
      <c r="B1723" s="405"/>
      <c r="C1723" s="220">
        <v>6</v>
      </c>
      <c r="D1723" s="163" t="s">
        <v>338</v>
      </c>
      <c r="E1723" s="163"/>
      <c r="F1723" s="163" t="s">
        <v>21</v>
      </c>
      <c r="G1723" s="155" t="s">
        <v>339</v>
      </c>
      <c r="H1723" s="163" t="s">
        <v>73</v>
      </c>
      <c r="I1723" s="164">
        <v>290.46000000000004</v>
      </c>
      <c r="J1723" s="167"/>
      <c r="K1723" s="420"/>
      <c r="L1723" s="202"/>
      <c r="M1723" s="220">
        <v>5</v>
      </c>
      <c r="N1723" s="163">
        <v>4.0999999999999996</v>
      </c>
      <c r="O1723" s="163"/>
      <c r="P1723" s="163" t="s">
        <v>21</v>
      </c>
      <c r="Q1723" s="155" t="s">
        <v>767</v>
      </c>
      <c r="R1723" s="163" t="s">
        <v>73</v>
      </c>
      <c r="S1723" s="164">
        <v>290.46000000000004</v>
      </c>
      <c r="T1723" s="167">
        <v>13594</v>
      </c>
    </row>
    <row r="1724" spans="1:20" ht="16.5" customHeight="1">
      <c r="A1724" s="233"/>
      <c r="B1724" s="405"/>
      <c r="C1724" s="629" t="s">
        <v>41</v>
      </c>
      <c r="D1724" s="630"/>
      <c r="E1724" s="630"/>
      <c r="F1724" s="630"/>
      <c r="G1724" s="630"/>
      <c r="H1724" s="631"/>
      <c r="I1724" s="163"/>
      <c r="J1724" s="163"/>
      <c r="K1724" s="414"/>
      <c r="L1724" s="202"/>
      <c r="M1724" s="629" t="s">
        <v>41</v>
      </c>
      <c r="N1724" s="630"/>
      <c r="O1724" s="630"/>
      <c r="P1724" s="630"/>
      <c r="Q1724" s="630"/>
      <c r="R1724" s="631"/>
      <c r="S1724" s="163"/>
      <c r="T1724" s="163"/>
    </row>
    <row r="1725" spans="1:20" ht="17.25" customHeight="1">
      <c r="A1725" s="233"/>
      <c r="B1725" s="405"/>
      <c r="C1725" s="470">
        <v>7</v>
      </c>
      <c r="D1725" s="249">
        <v>2.2000000000000002</v>
      </c>
      <c r="E1725" s="159" t="s">
        <v>21</v>
      </c>
      <c r="F1725" s="159"/>
      <c r="G1725" s="159" t="s">
        <v>183</v>
      </c>
      <c r="H1725" s="159"/>
      <c r="I1725" s="188"/>
      <c r="J1725" s="189"/>
      <c r="K1725" s="447"/>
      <c r="L1725" s="202"/>
      <c r="M1725" s="324">
        <v>6</v>
      </c>
      <c r="N1725" s="249">
        <v>2.2000000000000002</v>
      </c>
      <c r="O1725" s="159" t="s">
        <v>21</v>
      </c>
      <c r="P1725" s="159"/>
      <c r="Q1725" s="159" t="s">
        <v>22</v>
      </c>
      <c r="R1725" s="159"/>
      <c r="S1725" s="188"/>
      <c r="T1725" s="189"/>
    </row>
    <row r="1726" spans="1:20" ht="32.25" customHeight="1">
      <c r="A1726" s="233"/>
      <c r="B1726" s="405"/>
      <c r="C1726" s="220">
        <v>8</v>
      </c>
      <c r="D1726" s="163" t="s">
        <v>341</v>
      </c>
      <c r="E1726" s="163"/>
      <c r="F1726" s="163" t="s">
        <v>21</v>
      </c>
      <c r="G1726" s="155" t="s">
        <v>342</v>
      </c>
      <c r="H1726" s="163" t="s">
        <v>85</v>
      </c>
      <c r="I1726" s="164">
        <v>40.583999999999996</v>
      </c>
      <c r="J1726" s="167"/>
      <c r="K1726" s="420"/>
      <c r="L1726" s="202"/>
      <c r="M1726" s="220">
        <v>7</v>
      </c>
      <c r="N1726" s="163" t="s">
        <v>343</v>
      </c>
      <c r="O1726" s="163"/>
      <c r="P1726" s="163" t="s">
        <v>21</v>
      </c>
      <c r="Q1726" s="155" t="s">
        <v>768</v>
      </c>
      <c r="R1726" s="163" t="s">
        <v>73</v>
      </c>
      <c r="S1726" s="164">
        <v>40.583999999999996</v>
      </c>
      <c r="T1726" s="167">
        <v>97848.8</v>
      </c>
    </row>
    <row r="1727" spans="1:20" ht="39" customHeight="1">
      <c r="A1727" s="233"/>
      <c r="B1727" s="405"/>
      <c r="C1727" s="220">
        <v>9</v>
      </c>
      <c r="D1727" s="163" t="s">
        <v>289</v>
      </c>
      <c r="E1727" s="163"/>
      <c r="F1727" s="163" t="s">
        <v>21</v>
      </c>
      <c r="G1727" s="155" t="s">
        <v>290</v>
      </c>
      <c r="H1727" s="163" t="s">
        <v>85</v>
      </c>
      <c r="I1727" s="164">
        <v>176.47317944226489</v>
      </c>
      <c r="J1727" s="167"/>
      <c r="K1727" s="420"/>
      <c r="L1727" s="202"/>
      <c r="M1727" s="220">
        <v>8</v>
      </c>
      <c r="N1727" s="163">
        <v>1.1100000000000001</v>
      </c>
      <c r="O1727" s="163"/>
      <c r="P1727" s="163" t="s">
        <v>21</v>
      </c>
      <c r="Q1727" s="155" t="s">
        <v>232</v>
      </c>
      <c r="R1727" s="163" t="s">
        <v>88</v>
      </c>
      <c r="S1727" s="164">
        <v>176.47317944226489</v>
      </c>
      <c r="T1727" s="167">
        <v>54921.599999999999</v>
      </c>
    </row>
    <row r="1728" spans="1:20" ht="34.5" customHeight="1">
      <c r="A1728" s="233"/>
      <c r="B1728" s="405"/>
      <c r="C1728" s="163">
        <v>10</v>
      </c>
      <c r="D1728" s="163" t="s">
        <v>83</v>
      </c>
      <c r="E1728" s="163"/>
      <c r="F1728" s="163" t="s">
        <v>21</v>
      </c>
      <c r="G1728" s="155" t="s">
        <v>84</v>
      </c>
      <c r="H1728" s="163" t="s">
        <v>85</v>
      </c>
      <c r="I1728" s="164">
        <v>499.75801798935544</v>
      </c>
      <c r="J1728" s="167"/>
      <c r="K1728" s="420"/>
      <c r="L1728" s="202"/>
      <c r="M1728" s="163">
        <v>9</v>
      </c>
      <c r="N1728" s="163" t="s">
        <v>86</v>
      </c>
      <c r="O1728" s="163"/>
      <c r="P1728" s="163" t="s">
        <v>21</v>
      </c>
      <c r="Q1728" s="155" t="s">
        <v>84</v>
      </c>
      <c r="R1728" s="163" t="s">
        <v>88</v>
      </c>
      <c r="S1728" s="164">
        <v>499.75801798935544</v>
      </c>
      <c r="T1728" s="167">
        <v>20619</v>
      </c>
    </row>
    <row r="1729" spans="1:20" ht="16.5" customHeight="1">
      <c r="A1729" s="233"/>
      <c r="B1729" s="405"/>
      <c r="C1729" s="629" t="s">
        <v>41</v>
      </c>
      <c r="D1729" s="630"/>
      <c r="E1729" s="630"/>
      <c r="F1729" s="630"/>
      <c r="G1729" s="630"/>
      <c r="H1729" s="631"/>
      <c r="I1729" s="163"/>
      <c r="J1729" s="163"/>
      <c r="K1729" s="414"/>
      <c r="L1729" s="202"/>
      <c r="M1729" s="629" t="s">
        <v>41</v>
      </c>
      <c r="N1729" s="630"/>
      <c r="O1729" s="630"/>
      <c r="P1729" s="630"/>
      <c r="Q1729" s="630"/>
      <c r="R1729" s="631"/>
      <c r="S1729" s="163"/>
      <c r="T1729" s="163"/>
    </row>
    <row r="1730" spans="1:20" ht="54.75" customHeight="1">
      <c r="A1730" s="233"/>
      <c r="B1730" s="405"/>
      <c r="C1730" s="470">
        <v>11</v>
      </c>
      <c r="D1730" s="249">
        <v>2.2999999999999998</v>
      </c>
      <c r="E1730" s="159" t="s">
        <v>21</v>
      </c>
      <c r="F1730" s="159"/>
      <c r="G1730" s="159" t="s">
        <v>89</v>
      </c>
      <c r="H1730" s="159"/>
      <c r="I1730" s="188"/>
      <c r="J1730" s="189"/>
      <c r="K1730" s="447"/>
      <c r="L1730" s="202"/>
      <c r="M1730" s="324">
        <v>10</v>
      </c>
      <c r="N1730" s="249">
        <v>2.2999999999999998</v>
      </c>
      <c r="O1730" s="159" t="s">
        <v>21</v>
      </c>
      <c r="P1730" s="159"/>
      <c r="Q1730" s="159" t="s">
        <v>89</v>
      </c>
      <c r="R1730" s="159"/>
      <c r="S1730" s="188"/>
      <c r="T1730" s="189"/>
    </row>
    <row r="1731" spans="1:20" ht="27" customHeight="1">
      <c r="A1731" s="233"/>
      <c r="B1731" s="405"/>
      <c r="C1731" s="220">
        <v>12</v>
      </c>
      <c r="D1731" s="325" t="s">
        <v>90</v>
      </c>
      <c r="E1731" s="163"/>
      <c r="F1731" s="163" t="s">
        <v>21</v>
      </c>
      <c r="G1731" s="155" t="s">
        <v>91</v>
      </c>
      <c r="H1731" s="163" t="s">
        <v>73</v>
      </c>
      <c r="I1731" s="164">
        <v>271.13198201064455</v>
      </c>
      <c r="J1731" s="167"/>
      <c r="K1731" s="420"/>
      <c r="L1731" s="202"/>
      <c r="M1731" s="220">
        <v>11</v>
      </c>
      <c r="N1731" s="325">
        <v>1.4</v>
      </c>
      <c r="O1731" s="163"/>
      <c r="P1731" s="163" t="s">
        <v>21</v>
      </c>
      <c r="Q1731" s="155" t="s">
        <v>689</v>
      </c>
      <c r="R1731" s="163" t="s">
        <v>73</v>
      </c>
      <c r="S1731" s="164">
        <v>271.13198201064455</v>
      </c>
      <c r="T1731" s="167">
        <v>43302.400000000001</v>
      </c>
    </row>
    <row r="1732" spans="1:20" ht="21.75" customHeight="1">
      <c r="A1732" s="233"/>
      <c r="B1732" s="405"/>
      <c r="C1732" s="163">
        <v>13</v>
      </c>
      <c r="D1732" s="325" t="s">
        <v>93</v>
      </c>
      <c r="E1732" s="163"/>
      <c r="F1732" s="163" t="s">
        <v>21</v>
      </c>
      <c r="G1732" s="155" t="s">
        <v>94</v>
      </c>
      <c r="H1732" s="163" t="s">
        <v>95</v>
      </c>
      <c r="I1732" s="164">
        <v>6507.1673879999998</v>
      </c>
      <c r="J1732" s="167"/>
      <c r="K1732" s="420"/>
      <c r="L1732" s="202"/>
      <c r="M1732" s="220"/>
      <c r="N1732" s="362"/>
      <c r="O1732" s="182"/>
      <c r="P1732" s="182"/>
      <c r="Q1732" s="160"/>
      <c r="R1732" s="253"/>
      <c r="S1732" s="164"/>
      <c r="T1732" s="167"/>
    </row>
    <row r="1733" spans="1:20" ht="40.5" customHeight="1">
      <c r="A1733" s="233"/>
      <c r="B1733" s="405"/>
      <c r="C1733" s="163">
        <v>14</v>
      </c>
      <c r="D1733" s="325" t="s">
        <v>98</v>
      </c>
      <c r="E1733" s="163"/>
      <c r="F1733" s="163" t="s">
        <v>21</v>
      </c>
      <c r="G1733" s="155" t="s">
        <v>99</v>
      </c>
      <c r="H1733" s="163" t="s">
        <v>73</v>
      </c>
      <c r="I1733" s="164">
        <v>271.13189519999997</v>
      </c>
      <c r="J1733" s="167"/>
      <c r="K1733" s="420"/>
      <c r="L1733" s="202"/>
      <c r="M1733" s="220"/>
      <c r="N1733" s="362"/>
      <c r="O1733" s="182"/>
      <c r="P1733" s="182"/>
      <c r="Q1733" s="160"/>
      <c r="R1733" s="253"/>
      <c r="S1733" s="164"/>
      <c r="T1733" s="167"/>
    </row>
    <row r="1734" spans="1:20" ht="16.5" customHeight="1">
      <c r="A1734" s="233"/>
      <c r="B1734" s="405"/>
      <c r="C1734" s="629" t="s">
        <v>41</v>
      </c>
      <c r="D1734" s="630"/>
      <c r="E1734" s="630"/>
      <c r="F1734" s="630"/>
      <c r="G1734" s="630"/>
      <c r="H1734" s="631"/>
      <c r="I1734" s="163"/>
      <c r="J1734" s="163"/>
      <c r="K1734" s="414"/>
      <c r="L1734" s="202"/>
      <c r="M1734" s="629" t="s">
        <v>41</v>
      </c>
      <c r="N1734" s="630"/>
      <c r="O1734" s="630"/>
      <c r="P1734" s="630"/>
      <c r="Q1734" s="630"/>
      <c r="R1734" s="631"/>
      <c r="S1734" s="163"/>
      <c r="T1734" s="163"/>
    </row>
    <row r="1735" spans="1:20" ht="21" customHeight="1">
      <c r="A1735" s="233"/>
      <c r="B1735" s="405"/>
      <c r="C1735" s="470">
        <v>15</v>
      </c>
      <c r="D1735" s="249">
        <v>2.6</v>
      </c>
      <c r="E1735" s="159" t="s">
        <v>21</v>
      </c>
      <c r="F1735" s="159"/>
      <c r="G1735" s="159" t="s">
        <v>101</v>
      </c>
      <c r="H1735" s="159"/>
      <c r="I1735" s="188"/>
      <c r="J1735" s="189"/>
      <c r="K1735" s="447"/>
      <c r="L1735" s="202"/>
      <c r="M1735" s="324">
        <v>12</v>
      </c>
      <c r="N1735" s="249">
        <v>2.6</v>
      </c>
      <c r="O1735" s="159" t="s">
        <v>21</v>
      </c>
      <c r="P1735" s="159"/>
      <c r="Q1735" s="159" t="s">
        <v>101</v>
      </c>
      <c r="R1735" s="159"/>
      <c r="S1735" s="188"/>
      <c r="T1735" s="189"/>
    </row>
    <row r="1736" spans="1:20" ht="21" customHeight="1">
      <c r="A1736" s="233"/>
      <c r="B1736" s="405"/>
      <c r="C1736" s="220">
        <v>16</v>
      </c>
      <c r="D1736" s="325" t="s">
        <v>102</v>
      </c>
      <c r="E1736" s="163"/>
      <c r="F1736" s="163" t="s">
        <v>21</v>
      </c>
      <c r="G1736" s="155" t="s">
        <v>103</v>
      </c>
      <c r="H1736" s="163" t="s">
        <v>25</v>
      </c>
      <c r="I1736" s="164">
        <v>1057.8526666666669</v>
      </c>
      <c r="J1736" s="167"/>
      <c r="K1736" s="420"/>
      <c r="L1736" s="202"/>
      <c r="M1736" s="220">
        <v>13</v>
      </c>
      <c r="N1736" s="325" t="s">
        <v>102</v>
      </c>
      <c r="O1736" s="163"/>
      <c r="P1736" s="163" t="s">
        <v>21</v>
      </c>
      <c r="Q1736" s="155" t="s">
        <v>103</v>
      </c>
      <c r="R1736" s="163" t="s">
        <v>25</v>
      </c>
      <c r="S1736" s="164">
        <v>1057.8526666666669</v>
      </c>
      <c r="T1736" s="167">
        <v>37645.599999999999</v>
      </c>
    </row>
    <row r="1737" spans="1:20" ht="16.5" customHeight="1">
      <c r="A1737" s="233"/>
      <c r="B1737" s="405"/>
      <c r="C1737" s="629" t="s">
        <v>41</v>
      </c>
      <c r="D1737" s="630"/>
      <c r="E1737" s="630"/>
      <c r="F1737" s="630"/>
      <c r="G1737" s="630"/>
      <c r="H1737" s="631"/>
      <c r="I1737" s="163"/>
      <c r="J1737" s="163"/>
      <c r="K1737" s="414"/>
      <c r="L1737" s="202"/>
      <c r="M1737" s="629" t="s">
        <v>41</v>
      </c>
      <c r="N1737" s="630"/>
      <c r="O1737" s="630"/>
      <c r="P1737" s="630"/>
      <c r="Q1737" s="630"/>
      <c r="R1737" s="631"/>
      <c r="S1737" s="163"/>
      <c r="T1737" s="163"/>
    </row>
    <row r="1738" spans="1:20" ht="21" customHeight="1">
      <c r="A1738" s="233"/>
      <c r="B1738" s="405"/>
      <c r="C1738" s="470">
        <v>17</v>
      </c>
      <c r="D1738" s="249" t="s">
        <v>105</v>
      </c>
      <c r="E1738" s="159" t="s">
        <v>21</v>
      </c>
      <c r="F1738" s="159"/>
      <c r="G1738" s="159" t="s">
        <v>106</v>
      </c>
      <c r="H1738" s="159"/>
      <c r="I1738" s="188"/>
      <c r="J1738" s="189"/>
      <c r="K1738" s="447"/>
      <c r="L1738" s="202"/>
      <c r="M1738" s="324">
        <v>14</v>
      </c>
      <c r="N1738" s="249">
        <v>5</v>
      </c>
      <c r="O1738" s="159" t="s">
        <v>21</v>
      </c>
      <c r="P1738" s="159"/>
      <c r="Q1738" s="159" t="s">
        <v>107</v>
      </c>
      <c r="R1738" s="159"/>
      <c r="S1738" s="188"/>
      <c r="T1738" s="189"/>
    </row>
    <row r="1739" spans="1:20" ht="41.25" customHeight="1">
      <c r="A1739" s="233"/>
      <c r="B1739" s="405"/>
      <c r="C1739" s="220">
        <v>18</v>
      </c>
      <c r="D1739" s="325" t="s">
        <v>108</v>
      </c>
      <c r="E1739" s="163"/>
      <c r="F1739" s="163" t="s">
        <v>21</v>
      </c>
      <c r="G1739" s="155" t="s">
        <v>109</v>
      </c>
      <c r="H1739" s="163" t="s">
        <v>73</v>
      </c>
      <c r="I1739" s="164">
        <v>5.8139995139999998</v>
      </c>
      <c r="J1739" s="167"/>
      <c r="K1739" s="420"/>
      <c r="L1739" s="202"/>
      <c r="M1739" s="220">
        <v>15</v>
      </c>
      <c r="N1739" s="325">
        <v>5.5</v>
      </c>
      <c r="O1739" s="163"/>
      <c r="P1739" s="163" t="s">
        <v>21</v>
      </c>
      <c r="Q1739" s="155" t="s">
        <v>110</v>
      </c>
      <c r="R1739" s="163" t="s">
        <v>73</v>
      </c>
      <c r="S1739" s="164">
        <v>5.8139999999999992</v>
      </c>
      <c r="T1739" s="167">
        <v>535504</v>
      </c>
    </row>
    <row r="1740" spans="1:20" ht="16.5" customHeight="1">
      <c r="A1740" s="233"/>
      <c r="B1740" s="405"/>
      <c r="C1740" s="629" t="s">
        <v>41</v>
      </c>
      <c r="D1740" s="630"/>
      <c r="E1740" s="630"/>
      <c r="F1740" s="630"/>
      <c r="G1740" s="630"/>
      <c r="H1740" s="631"/>
      <c r="I1740" s="163"/>
      <c r="J1740" s="163"/>
      <c r="K1740" s="414"/>
      <c r="L1740" s="202"/>
      <c r="M1740" s="629" t="s">
        <v>41</v>
      </c>
      <c r="N1740" s="630"/>
      <c r="O1740" s="630"/>
      <c r="P1740" s="630"/>
      <c r="Q1740" s="630"/>
      <c r="R1740" s="631"/>
      <c r="S1740" s="163"/>
      <c r="T1740" s="163"/>
    </row>
    <row r="1741" spans="1:20" ht="16.5" customHeight="1">
      <c r="A1741" s="233"/>
      <c r="B1741" s="405"/>
      <c r="C1741" s="470">
        <v>19</v>
      </c>
      <c r="D1741" s="249">
        <v>3.3</v>
      </c>
      <c r="E1741" s="159" t="s">
        <v>21</v>
      </c>
      <c r="F1741" s="159"/>
      <c r="G1741" s="159" t="s">
        <v>111</v>
      </c>
      <c r="H1741" s="159"/>
      <c r="I1741" s="188"/>
      <c r="J1741" s="189"/>
      <c r="K1741" s="447"/>
      <c r="L1741" s="202"/>
      <c r="M1741" s="324">
        <v>16</v>
      </c>
      <c r="N1741" s="249">
        <v>3.3</v>
      </c>
      <c r="O1741" s="159" t="s">
        <v>21</v>
      </c>
      <c r="P1741" s="159"/>
      <c r="Q1741" s="159" t="s">
        <v>111</v>
      </c>
      <c r="R1741" s="159"/>
      <c r="S1741" s="188"/>
      <c r="T1741" s="189"/>
    </row>
    <row r="1742" spans="1:20" ht="57" customHeight="1">
      <c r="A1742" s="233"/>
      <c r="B1742" s="405"/>
      <c r="C1742" s="220">
        <v>20</v>
      </c>
      <c r="D1742" s="325" t="s">
        <v>112</v>
      </c>
      <c r="E1742" s="163"/>
      <c r="F1742" s="163" t="s">
        <v>21</v>
      </c>
      <c r="G1742" s="155" t="s">
        <v>113</v>
      </c>
      <c r="H1742" s="163" t="s">
        <v>114</v>
      </c>
      <c r="I1742" s="164">
        <v>697.68</v>
      </c>
      <c r="J1742" s="167"/>
      <c r="K1742" s="420"/>
      <c r="L1742" s="202"/>
      <c r="M1742" s="220">
        <v>17</v>
      </c>
      <c r="N1742" s="325" t="s">
        <v>112</v>
      </c>
      <c r="O1742" s="163"/>
      <c r="P1742" s="163" t="s">
        <v>21</v>
      </c>
      <c r="Q1742" s="155" t="s">
        <v>113</v>
      </c>
      <c r="R1742" s="163" t="s">
        <v>114</v>
      </c>
      <c r="S1742" s="164">
        <v>697.68</v>
      </c>
      <c r="T1742" s="167">
        <v>5903</v>
      </c>
    </row>
    <row r="1743" spans="1:20" ht="16.5" customHeight="1">
      <c r="A1743" s="233"/>
      <c r="B1743" s="405"/>
      <c r="C1743" s="629" t="s">
        <v>41</v>
      </c>
      <c r="D1743" s="630"/>
      <c r="E1743" s="630"/>
      <c r="F1743" s="630"/>
      <c r="G1743" s="630"/>
      <c r="H1743" s="631"/>
      <c r="I1743" s="163"/>
      <c r="J1743" s="163"/>
      <c r="K1743" s="414"/>
      <c r="L1743" s="202"/>
      <c r="M1743" s="629" t="s">
        <v>41</v>
      </c>
      <c r="N1743" s="630"/>
      <c r="O1743" s="630"/>
      <c r="P1743" s="630"/>
      <c r="Q1743" s="630"/>
      <c r="R1743" s="631"/>
      <c r="S1743" s="163"/>
      <c r="T1743" s="163"/>
    </row>
    <row r="1744" spans="1:20" ht="24.75" customHeight="1">
      <c r="A1744" s="233"/>
      <c r="B1744" s="405"/>
      <c r="C1744" s="470">
        <v>21</v>
      </c>
      <c r="D1744" s="249">
        <v>4.2</v>
      </c>
      <c r="E1744" s="159" t="s">
        <v>21</v>
      </c>
      <c r="F1744" s="159"/>
      <c r="G1744" s="159" t="s">
        <v>616</v>
      </c>
      <c r="H1744" s="159"/>
      <c r="I1744" s="188"/>
      <c r="J1744" s="189"/>
      <c r="K1744" s="447"/>
      <c r="L1744" s="202"/>
      <c r="M1744" s="324">
        <v>18</v>
      </c>
      <c r="N1744" s="249">
        <v>12</v>
      </c>
      <c r="O1744" s="159" t="s">
        <v>21</v>
      </c>
      <c r="P1744" s="159"/>
      <c r="Q1744" s="159" t="s">
        <v>708</v>
      </c>
      <c r="R1744" s="159"/>
      <c r="S1744" s="188"/>
      <c r="T1744" s="189"/>
    </row>
    <row r="1745" spans="1:20" ht="21.75" customHeight="1">
      <c r="A1745" s="233"/>
      <c r="B1745" s="405"/>
      <c r="C1745" s="220">
        <v>22</v>
      </c>
      <c r="D1745" s="325" t="s">
        <v>918</v>
      </c>
      <c r="E1745" s="163"/>
      <c r="F1745" s="163" t="s">
        <v>21</v>
      </c>
      <c r="G1745" s="155" t="s">
        <v>919</v>
      </c>
      <c r="H1745" s="163" t="s">
        <v>60</v>
      </c>
      <c r="I1745" s="164">
        <v>276.7</v>
      </c>
      <c r="J1745" s="167"/>
      <c r="K1745" s="420"/>
      <c r="L1745" s="202"/>
      <c r="M1745" s="220">
        <v>19</v>
      </c>
      <c r="N1745" s="325" t="s">
        <v>202</v>
      </c>
      <c r="O1745" s="163"/>
      <c r="P1745" s="163" t="s">
        <v>21</v>
      </c>
      <c r="Q1745" s="155" t="s">
        <v>756</v>
      </c>
      <c r="R1745" s="163" t="s">
        <v>32</v>
      </c>
      <c r="S1745" s="164">
        <v>1</v>
      </c>
      <c r="T1745" s="167">
        <v>7947674</v>
      </c>
    </row>
    <row r="1746" spans="1:20" ht="16.5" customHeight="1">
      <c r="A1746" s="233"/>
      <c r="B1746" s="405"/>
      <c r="C1746" s="629" t="s">
        <v>41</v>
      </c>
      <c r="D1746" s="630"/>
      <c r="E1746" s="630"/>
      <c r="F1746" s="630"/>
      <c r="G1746" s="630"/>
      <c r="H1746" s="631"/>
      <c r="I1746" s="163"/>
      <c r="J1746" s="163"/>
      <c r="K1746" s="414"/>
      <c r="L1746" s="202"/>
      <c r="M1746" s="629" t="s">
        <v>41</v>
      </c>
      <c r="N1746" s="630"/>
      <c r="O1746" s="630"/>
      <c r="P1746" s="630"/>
      <c r="Q1746" s="630"/>
      <c r="R1746" s="631"/>
      <c r="S1746" s="163"/>
      <c r="T1746" s="163"/>
    </row>
    <row r="1747" spans="1:20" ht="16.5" customHeight="1">
      <c r="A1747" s="233"/>
      <c r="B1747" s="405"/>
      <c r="C1747" s="470">
        <v>23</v>
      </c>
      <c r="D1747" s="249">
        <v>4.4000000000000004</v>
      </c>
      <c r="E1747" s="159" t="s">
        <v>21</v>
      </c>
      <c r="F1747" s="159"/>
      <c r="G1747" s="159" t="s">
        <v>121</v>
      </c>
      <c r="H1747" s="159"/>
      <c r="I1747" s="188"/>
      <c r="J1747" s="189"/>
      <c r="K1747" s="447"/>
      <c r="L1747" s="202"/>
      <c r="M1747" s="324">
        <v>20</v>
      </c>
      <c r="N1747" s="249">
        <v>20</v>
      </c>
      <c r="O1747" s="159" t="s">
        <v>21</v>
      </c>
      <c r="P1747" s="159"/>
      <c r="Q1747" s="159" t="s">
        <v>29</v>
      </c>
      <c r="R1747" s="159"/>
      <c r="S1747" s="188"/>
      <c r="T1747" s="189"/>
    </row>
    <row r="1748" spans="1:20" ht="39.75" customHeight="1">
      <c r="A1748" s="233"/>
      <c r="B1748" s="405"/>
      <c r="C1748" s="220">
        <v>24</v>
      </c>
      <c r="D1748" s="164" t="s">
        <v>538</v>
      </c>
      <c r="E1748" s="163"/>
      <c r="F1748" s="163" t="s">
        <v>21</v>
      </c>
      <c r="G1748" s="155" t="s">
        <v>539</v>
      </c>
      <c r="H1748" s="163" t="s">
        <v>32</v>
      </c>
      <c r="I1748" s="164">
        <v>0</v>
      </c>
      <c r="J1748" s="167"/>
      <c r="K1748" s="420"/>
      <c r="L1748" s="202"/>
      <c r="M1748" s="220">
        <v>21</v>
      </c>
      <c r="N1748" s="164">
        <v>20.52</v>
      </c>
      <c r="O1748" s="163"/>
      <c r="P1748" s="163" t="s">
        <v>21</v>
      </c>
      <c r="Q1748" s="155" t="s">
        <v>458</v>
      </c>
      <c r="R1748" s="163" t="s">
        <v>146</v>
      </c>
      <c r="S1748" s="164">
        <v>2</v>
      </c>
      <c r="T1748" s="167">
        <v>225629.6</v>
      </c>
    </row>
    <row r="1749" spans="1:20" ht="43.5" customHeight="1">
      <c r="A1749" s="233"/>
      <c r="B1749" s="405"/>
      <c r="C1749" s="220">
        <v>25</v>
      </c>
      <c r="D1749" s="164" t="s">
        <v>837</v>
      </c>
      <c r="E1749" s="163"/>
      <c r="F1749" s="163" t="s">
        <v>21</v>
      </c>
      <c r="G1749" s="155" t="s">
        <v>838</v>
      </c>
      <c r="H1749" s="163" t="s">
        <v>32</v>
      </c>
      <c r="I1749" s="164">
        <v>2</v>
      </c>
      <c r="J1749" s="167"/>
      <c r="K1749" s="420"/>
      <c r="L1749" s="202"/>
      <c r="M1749" s="220">
        <v>22</v>
      </c>
      <c r="N1749" s="164">
        <v>20.54</v>
      </c>
      <c r="O1749" s="163"/>
      <c r="P1749" s="163" t="s">
        <v>21</v>
      </c>
      <c r="Q1749" s="155" t="s">
        <v>432</v>
      </c>
      <c r="R1749" s="163" t="s">
        <v>146</v>
      </c>
      <c r="S1749" s="164">
        <v>1</v>
      </c>
      <c r="T1749" s="167">
        <v>374334</v>
      </c>
    </row>
    <row r="1750" spans="1:20" ht="32.25" customHeight="1">
      <c r="A1750" s="233"/>
      <c r="B1750" s="405"/>
      <c r="C1750" s="163">
        <v>26</v>
      </c>
      <c r="D1750" s="164" t="s">
        <v>920</v>
      </c>
      <c r="E1750" s="163"/>
      <c r="F1750" s="163" t="s">
        <v>21</v>
      </c>
      <c r="G1750" s="155" t="s">
        <v>921</v>
      </c>
      <c r="H1750" s="163" t="s">
        <v>32</v>
      </c>
      <c r="I1750" s="164">
        <v>3</v>
      </c>
      <c r="J1750" s="167"/>
      <c r="K1750" s="420"/>
      <c r="L1750" s="202"/>
      <c r="M1750" s="163">
        <v>23</v>
      </c>
      <c r="N1750" s="164">
        <v>20.51</v>
      </c>
      <c r="O1750" s="163"/>
      <c r="P1750" s="163" t="s">
        <v>21</v>
      </c>
      <c r="Q1750" s="155" t="s">
        <v>769</v>
      </c>
      <c r="R1750" s="163" t="s">
        <v>727</v>
      </c>
      <c r="S1750" s="164">
        <v>13</v>
      </c>
      <c r="T1750" s="167">
        <v>40984</v>
      </c>
    </row>
    <row r="1751" spans="1:20" ht="25.5" customHeight="1">
      <c r="A1751" s="233"/>
      <c r="B1751" s="405"/>
      <c r="C1751" s="163">
        <v>27</v>
      </c>
      <c r="D1751" s="164" t="s">
        <v>922</v>
      </c>
      <c r="E1751" s="163"/>
      <c r="F1751" s="163" t="s">
        <v>21</v>
      </c>
      <c r="G1751" s="155" t="s">
        <v>923</v>
      </c>
      <c r="H1751" s="163" t="s">
        <v>32</v>
      </c>
      <c r="I1751" s="164">
        <v>1</v>
      </c>
      <c r="J1751" s="167"/>
      <c r="K1751" s="420"/>
      <c r="L1751" s="202"/>
      <c r="M1751" s="163">
        <v>24</v>
      </c>
      <c r="N1751" s="164">
        <v>20.6</v>
      </c>
      <c r="O1751" s="163"/>
      <c r="P1751" s="163" t="s">
        <v>21</v>
      </c>
      <c r="Q1751" s="155" t="s">
        <v>148</v>
      </c>
      <c r="R1751" s="163" t="s">
        <v>146</v>
      </c>
      <c r="S1751" s="164">
        <v>2</v>
      </c>
      <c r="T1751" s="167">
        <v>480677</v>
      </c>
    </row>
    <row r="1752" spans="1:20" ht="16.5" customHeight="1">
      <c r="A1752" s="233"/>
      <c r="B1752" s="405"/>
      <c r="C1752" s="629" t="s">
        <v>41</v>
      </c>
      <c r="D1752" s="630"/>
      <c r="E1752" s="630"/>
      <c r="F1752" s="630"/>
      <c r="G1752" s="630"/>
      <c r="H1752" s="631"/>
      <c r="I1752" s="163"/>
      <c r="J1752" s="163"/>
      <c r="K1752" s="414"/>
      <c r="L1752" s="202"/>
      <c r="M1752" s="629" t="s">
        <v>41</v>
      </c>
      <c r="N1752" s="630"/>
      <c r="O1752" s="630"/>
      <c r="P1752" s="630"/>
      <c r="Q1752" s="630"/>
      <c r="R1752" s="631"/>
      <c r="S1752" s="163"/>
      <c r="T1752" s="163"/>
    </row>
    <row r="1753" spans="1:20" ht="21.75" customHeight="1">
      <c r="A1753" s="233"/>
      <c r="B1753" s="405"/>
      <c r="C1753" s="470">
        <v>28</v>
      </c>
      <c r="D1753" s="159">
        <v>4.3</v>
      </c>
      <c r="E1753" s="159" t="s">
        <v>21</v>
      </c>
      <c r="F1753" s="159"/>
      <c r="G1753" s="159" t="s">
        <v>234</v>
      </c>
      <c r="H1753" s="159"/>
      <c r="I1753" s="188"/>
      <c r="J1753" s="189"/>
      <c r="K1753" s="447"/>
      <c r="L1753" s="202"/>
      <c r="M1753" s="324">
        <v>27</v>
      </c>
      <c r="N1753" s="159">
        <v>4.2</v>
      </c>
      <c r="O1753" s="159" t="s">
        <v>21</v>
      </c>
      <c r="P1753" s="159"/>
      <c r="Q1753" s="159" t="s">
        <v>924</v>
      </c>
      <c r="R1753" s="159"/>
      <c r="S1753" s="188"/>
      <c r="T1753" s="189"/>
    </row>
    <row r="1754" spans="1:20" ht="42.75" customHeight="1">
      <c r="A1754" s="233"/>
      <c r="B1754" s="405"/>
      <c r="C1754" s="220">
        <v>29</v>
      </c>
      <c r="D1754" s="163" t="s">
        <v>536</v>
      </c>
      <c r="E1754" s="163"/>
      <c r="F1754" s="163" t="s">
        <v>21</v>
      </c>
      <c r="G1754" s="155" t="s">
        <v>537</v>
      </c>
      <c r="H1754" s="163" t="s">
        <v>32</v>
      </c>
      <c r="I1754" s="164">
        <v>15</v>
      </c>
      <c r="J1754" s="167"/>
      <c r="K1754" s="420"/>
      <c r="L1754" s="202"/>
      <c r="M1754" s="220">
        <v>28</v>
      </c>
      <c r="N1754" s="163" t="s">
        <v>925</v>
      </c>
      <c r="O1754" s="163"/>
      <c r="P1754" s="163" t="s">
        <v>21</v>
      </c>
      <c r="Q1754" s="155" t="s">
        <v>926</v>
      </c>
      <c r="R1754" s="163" t="s">
        <v>60</v>
      </c>
      <c r="S1754" s="164">
        <v>263.60000000000002</v>
      </c>
      <c r="T1754" s="167">
        <v>13348</v>
      </c>
    </row>
    <row r="1755" spans="1:20" ht="16.5" customHeight="1">
      <c r="A1755" s="233"/>
      <c r="B1755" s="405"/>
      <c r="C1755" s="629" t="s">
        <v>41</v>
      </c>
      <c r="D1755" s="630"/>
      <c r="E1755" s="630"/>
      <c r="F1755" s="630"/>
      <c r="G1755" s="630"/>
      <c r="H1755" s="631"/>
      <c r="I1755" s="163"/>
      <c r="J1755" s="163"/>
      <c r="K1755" s="414"/>
      <c r="L1755" s="202"/>
      <c r="M1755" s="629" t="s">
        <v>41</v>
      </c>
      <c r="N1755" s="630"/>
      <c r="O1755" s="630"/>
      <c r="P1755" s="630"/>
      <c r="Q1755" s="630"/>
      <c r="R1755" s="631"/>
      <c r="S1755" s="163"/>
      <c r="T1755" s="163"/>
    </row>
    <row r="1756" spans="1:20" ht="21" customHeight="1">
      <c r="A1756" s="233"/>
      <c r="B1756" s="405"/>
      <c r="C1756" s="470">
        <v>30</v>
      </c>
      <c r="D1756" s="249" t="s">
        <v>126</v>
      </c>
      <c r="E1756" s="159" t="s">
        <v>21</v>
      </c>
      <c r="F1756" s="159"/>
      <c r="G1756" s="159" t="s">
        <v>127</v>
      </c>
      <c r="H1756" s="159"/>
      <c r="I1756" s="188"/>
      <c r="J1756" s="189"/>
      <c r="K1756" s="447"/>
      <c r="L1756" s="202"/>
      <c r="M1756" s="324">
        <v>29</v>
      </c>
      <c r="N1756" s="249">
        <v>4.4000000000000004</v>
      </c>
      <c r="O1756" s="159" t="s">
        <v>21</v>
      </c>
      <c r="P1756" s="159"/>
      <c r="Q1756" s="159" t="s">
        <v>295</v>
      </c>
      <c r="R1756" s="159"/>
      <c r="S1756" s="188"/>
      <c r="T1756" s="189"/>
    </row>
    <row r="1757" spans="1:20" ht="17.25" customHeight="1">
      <c r="A1757" s="233"/>
      <c r="B1757" s="405"/>
      <c r="C1757" s="220">
        <v>31</v>
      </c>
      <c r="D1757" s="325" t="s">
        <v>841</v>
      </c>
      <c r="E1757" s="163"/>
      <c r="F1757" s="163" t="s">
        <v>21</v>
      </c>
      <c r="G1757" s="155" t="s">
        <v>842</v>
      </c>
      <c r="H1757" s="163" t="s">
        <v>32</v>
      </c>
      <c r="I1757" s="164">
        <v>1</v>
      </c>
      <c r="J1757" s="167"/>
      <c r="K1757" s="420"/>
      <c r="L1757" s="202"/>
      <c r="M1757" s="220">
        <v>30</v>
      </c>
      <c r="N1757" s="325" t="s">
        <v>538</v>
      </c>
      <c r="O1757" s="163"/>
      <c r="P1757" s="163" t="s">
        <v>21</v>
      </c>
      <c r="Q1757" s="155" t="s">
        <v>539</v>
      </c>
      <c r="R1757" s="163" t="s">
        <v>32</v>
      </c>
      <c r="S1757" s="164">
        <v>0</v>
      </c>
      <c r="T1757" s="167">
        <v>80683</v>
      </c>
    </row>
    <row r="1758" spans="1:20" ht="36" customHeight="1">
      <c r="A1758" s="233"/>
      <c r="B1758" s="405"/>
      <c r="C1758" s="163">
        <v>32</v>
      </c>
      <c r="D1758" s="325" t="s">
        <v>754</v>
      </c>
      <c r="E1758" s="163"/>
      <c r="F1758" s="163" t="s">
        <v>21</v>
      </c>
      <c r="G1758" s="155" t="s">
        <v>755</v>
      </c>
      <c r="H1758" s="163" t="s">
        <v>32</v>
      </c>
      <c r="I1758" s="164">
        <v>1</v>
      </c>
      <c r="J1758" s="167"/>
      <c r="K1758" s="420"/>
      <c r="L1758" s="202"/>
      <c r="M1758" s="163">
        <v>31</v>
      </c>
      <c r="N1758" s="325" t="s">
        <v>837</v>
      </c>
      <c r="O1758" s="163"/>
      <c r="P1758" s="163" t="s">
        <v>21</v>
      </c>
      <c r="Q1758" s="155" t="s">
        <v>838</v>
      </c>
      <c r="R1758" s="163" t="s">
        <v>32</v>
      </c>
      <c r="S1758" s="164">
        <v>2</v>
      </c>
      <c r="T1758" s="167">
        <v>82030</v>
      </c>
    </row>
    <row r="1759" spans="1:20" ht="16.5" customHeight="1">
      <c r="A1759" s="233"/>
      <c r="B1759" s="405"/>
      <c r="C1759" s="629" t="s">
        <v>41</v>
      </c>
      <c r="D1759" s="630"/>
      <c r="E1759" s="630"/>
      <c r="F1759" s="630"/>
      <c r="G1759" s="630"/>
      <c r="H1759" s="631"/>
      <c r="I1759" s="163"/>
      <c r="J1759" s="163"/>
      <c r="K1759" s="414"/>
      <c r="L1759" s="202"/>
      <c r="M1759" s="629" t="s">
        <v>41</v>
      </c>
      <c r="N1759" s="630"/>
      <c r="O1759" s="630"/>
      <c r="P1759" s="630"/>
      <c r="Q1759" s="630"/>
      <c r="R1759" s="631"/>
      <c r="S1759" s="163"/>
      <c r="T1759" s="163"/>
    </row>
    <row r="1760" spans="1:20" ht="39.75" customHeight="1">
      <c r="A1760" s="233"/>
      <c r="B1760" s="405"/>
      <c r="C1760" s="159">
        <v>33</v>
      </c>
      <c r="D1760" s="249" t="s">
        <v>27</v>
      </c>
      <c r="E1760" s="159" t="s">
        <v>21</v>
      </c>
      <c r="F1760" s="159"/>
      <c r="G1760" s="197" t="s">
        <v>28</v>
      </c>
      <c r="H1760" s="159"/>
      <c r="I1760" s="188"/>
      <c r="J1760" s="189"/>
      <c r="K1760" s="447"/>
      <c r="L1760" s="202"/>
      <c r="M1760" s="159">
        <v>34</v>
      </c>
      <c r="N1760" s="249">
        <v>4.3</v>
      </c>
      <c r="O1760" s="159" t="s">
        <v>21</v>
      </c>
      <c r="P1760" s="159"/>
      <c r="Q1760" s="197" t="s">
        <v>483</v>
      </c>
      <c r="R1760" s="159"/>
      <c r="S1760" s="188"/>
      <c r="T1760" s="189"/>
    </row>
    <row r="1761" spans="1:20" ht="21" customHeight="1">
      <c r="A1761" s="233"/>
      <c r="B1761" s="405"/>
      <c r="C1761" s="163">
        <v>34</v>
      </c>
      <c r="D1761" s="325" t="s">
        <v>845</v>
      </c>
      <c r="E1761" s="163"/>
      <c r="F1761" s="163" t="s">
        <v>21</v>
      </c>
      <c r="G1761" s="155" t="s">
        <v>846</v>
      </c>
      <c r="H1761" s="163" t="s">
        <v>32</v>
      </c>
      <c r="I1761" s="164">
        <v>1</v>
      </c>
      <c r="J1761" s="167"/>
      <c r="K1761" s="420"/>
      <c r="L1761" s="202"/>
      <c r="M1761" s="163">
        <v>35</v>
      </c>
      <c r="N1761" s="325" t="s">
        <v>536</v>
      </c>
      <c r="O1761" s="163"/>
      <c r="P1761" s="163" t="s">
        <v>21</v>
      </c>
      <c r="Q1761" s="155" t="s">
        <v>537</v>
      </c>
      <c r="R1761" s="163" t="s">
        <v>32</v>
      </c>
      <c r="S1761" s="164">
        <v>15</v>
      </c>
      <c r="T1761" s="167">
        <v>33590</v>
      </c>
    </row>
    <row r="1762" spans="1:20" ht="16.5" customHeight="1">
      <c r="A1762" s="233"/>
      <c r="B1762" s="405"/>
      <c r="C1762" s="629" t="s">
        <v>41</v>
      </c>
      <c r="D1762" s="630"/>
      <c r="E1762" s="630"/>
      <c r="F1762" s="630"/>
      <c r="G1762" s="630"/>
      <c r="H1762" s="631"/>
      <c r="I1762" s="163"/>
      <c r="J1762" s="163"/>
      <c r="K1762" s="414"/>
      <c r="L1762" s="202"/>
      <c r="M1762" s="629" t="s">
        <v>41</v>
      </c>
      <c r="N1762" s="630"/>
      <c r="O1762" s="630"/>
      <c r="P1762" s="630"/>
      <c r="Q1762" s="630"/>
      <c r="R1762" s="631"/>
      <c r="S1762" s="163"/>
      <c r="T1762" s="163"/>
    </row>
    <row r="1763" spans="1:20" ht="28.5" customHeight="1">
      <c r="A1763" s="233"/>
      <c r="B1763" s="405"/>
      <c r="C1763" s="159">
        <v>35</v>
      </c>
      <c r="D1763" s="249">
        <v>8</v>
      </c>
      <c r="E1763" s="159" t="s">
        <v>21</v>
      </c>
      <c r="F1763" s="159"/>
      <c r="G1763" s="197" t="s">
        <v>535</v>
      </c>
      <c r="H1763" s="159"/>
      <c r="I1763" s="188"/>
      <c r="J1763" s="189"/>
      <c r="K1763" s="447"/>
      <c r="L1763" s="202"/>
      <c r="M1763" s="159">
        <v>36</v>
      </c>
      <c r="N1763" s="249">
        <v>30</v>
      </c>
      <c r="O1763" s="159" t="s">
        <v>21</v>
      </c>
      <c r="P1763" s="159"/>
      <c r="Q1763" s="197" t="s">
        <v>927</v>
      </c>
      <c r="R1763" s="159"/>
      <c r="S1763" s="188"/>
      <c r="T1763" s="189"/>
    </row>
    <row r="1764" spans="1:20" ht="33.75" customHeight="1">
      <c r="A1764" s="233"/>
      <c r="B1764" s="405"/>
      <c r="C1764" s="163">
        <v>36</v>
      </c>
      <c r="D1764" s="325" t="s">
        <v>427</v>
      </c>
      <c r="E1764" s="163"/>
      <c r="F1764" s="163" t="s">
        <v>21</v>
      </c>
      <c r="G1764" s="155" t="s">
        <v>428</v>
      </c>
      <c r="H1764" s="163" t="s">
        <v>32</v>
      </c>
      <c r="I1764" s="164">
        <v>2</v>
      </c>
      <c r="J1764" s="167"/>
      <c r="K1764" s="420"/>
      <c r="L1764" s="202"/>
      <c r="M1764" s="163">
        <v>37</v>
      </c>
      <c r="N1764" s="325" t="s">
        <v>848</v>
      </c>
      <c r="O1764" s="163"/>
      <c r="P1764" s="163" t="s">
        <v>21</v>
      </c>
      <c r="Q1764" s="155" t="s">
        <v>849</v>
      </c>
      <c r="R1764" s="163" t="s">
        <v>712</v>
      </c>
      <c r="S1764" s="164">
        <v>1</v>
      </c>
      <c r="T1764" s="167">
        <v>922251</v>
      </c>
    </row>
    <row r="1765" spans="1:20" ht="28.5" customHeight="1">
      <c r="A1765" s="233"/>
      <c r="B1765" s="405"/>
      <c r="C1765" s="163">
        <v>37</v>
      </c>
      <c r="D1765" s="325" t="s">
        <v>431</v>
      </c>
      <c r="E1765" s="163"/>
      <c r="F1765" s="163" t="s">
        <v>21</v>
      </c>
      <c r="G1765" s="155" t="s">
        <v>432</v>
      </c>
      <c r="H1765" s="163" t="s">
        <v>32</v>
      </c>
      <c r="I1765" s="164">
        <v>1</v>
      </c>
      <c r="J1765" s="167"/>
      <c r="K1765" s="420"/>
      <c r="L1765" s="202"/>
      <c r="M1765" s="163">
        <v>38</v>
      </c>
      <c r="N1765" s="325" t="s">
        <v>841</v>
      </c>
      <c r="O1765" s="163"/>
      <c r="P1765" s="163" t="s">
        <v>21</v>
      </c>
      <c r="Q1765" s="155" t="s">
        <v>842</v>
      </c>
      <c r="R1765" s="163" t="s">
        <v>32</v>
      </c>
      <c r="S1765" s="164">
        <v>1</v>
      </c>
      <c r="T1765" s="167">
        <v>148664</v>
      </c>
    </row>
    <row r="1766" spans="1:20" ht="39.75" customHeight="1">
      <c r="A1766" s="233"/>
      <c r="B1766" s="405"/>
      <c r="C1766" s="163">
        <v>38</v>
      </c>
      <c r="D1766" s="325" t="s">
        <v>773</v>
      </c>
      <c r="E1766" s="163"/>
      <c r="F1766" s="163" t="s">
        <v>21</v>
      </c>
      <c r="G1766" s="155" t="s">
        <v>769</v>
      </c>
      <c r="H1766" s="163" t="s">
        <v>60</v>
      </c>
      <c r="I1766" s="164">
        <v>13</v>
      </c>
      <c r="J1766" s="167"/>
      <c r="K1766" s="420"/>
      <c r="L1766" s="202"/>
      <c r="M1766" s="220"/>
      <c r="N1766" s="362"/>
      <c r="O1766" s="182"/>
      <c r="P1766" s="182"/>
      <c r="Q1766" s="160"/>
      <c r="R1766" s="253"/>
      <c r="S1766" s="164"/>
      <c r="T1766" s="167"/>
    </row>
    <row r="1767" spans="1:20" ht="38.25" customHeight="1">
      <c r="A1767" s="233"/>
      <c r="B1767" s="405"/>
      <c r="C1767" s="163">
        <v>39</v>
      </c>
      <c r="D1767" s="325">
        <v>8.6</v>
      </c>
      <c r="E1767" s="163"/>
      <c r="F1767" s="163" t="s">
        <v>21</v>
      </c>
      <c r="G1767" s="155" t="s">
        <v>147</v>
      </c>
      <c r="H1767" s="163" t="s">
        <v>32</v>
      </c>
      <c r="I1767" s="164">
        <v>2</v>
      </c>
      <c r="J1767" s="167"/>
      <c r="K1767" s="420"/>
      <c r="L1767" s="202"/>
      <c r="M1767" s="220"/>
      <c r="N1767" s="362"/>
      <c r="O1767" s="182"/>
      <c r="P1767" s="182"/>
      <c r="Q1767" s="160"/>
      <c r="R1767" s="253"/>
      <c r="S1767" s="164"/>
      <c r="T1767" s="167"/>
    </row>
    <row r="1768" spans="1:20" ht="51" customHeight="1">
      <c r="A1768" s="233"/>
      <c r="B1768" s="405"/>
      <c r="C1768" s="163">
        <v>40</v>
      </c>
      <c r="D1768" s="325">
        <v>8.5</v>
      </c>
      <c r="E1768" s="163"/>
      <c r="F1768" s="163" t="s">
        <v>21</v>
      </c>
      <c r="G1768" s="155" t="s">
        <v>149</v>
      </c>
      <c r="H1768" s="163" t="s">
        <v>32</v>
      </c>
      <c r="I1768" s="164">
        <v>2</v>
      </c>
      <c r="J1768" s="167"/>
      <c r="K1768" s="420"/>
      <c r="L1768" s="202"/>
      <c r="M1768" s="220"/>
      <c r="N1768" s="362"/>
      <c r="O1768" s="182"/>
      <c r="P1768" s="182"/>
      <c r="Q1768" s="160"/>
      <c r="R1768" s="253"/>
      <c r="S1768" s="164"/>
      <c r="T1768" s="167"/>
    </row>
    <row r="1769" spans="1:20" ht="28.5" customHeight="1">
      <c r="A1769" s="233"/>
      <c r="B1769" s="405"/>
      <c r="C1769" s="163">
        <v>41</v>
      </c>
      <c r="D1769" s="325" t="s">
        <v>142</v>
      </c>
      <c r="E1769" s="163"/>
      <c r="F1769" s="163" t="s">
        <v>21</v>
      </c>
      <c r="G1769" s="155" t="s">
        <v>143</v>
      </c>
      <c r="H1769" s="163" t="s">
        <v>32</v>
      </c>
      <c r="I1769" s="164">
        <v>3</v>
      </c>
      <c r="J1769" s="167"/>
      <c r="K1769" s="420"/>
      <c r="L1769" s="202"/>
      <c r="M1769" s="220"/>
      <c r="N1769" s="362"/>
      <c r="O1769" s="182"/>
      <c r="P1769" s="182"/>
      <c r="Q1769" s="160"/>
      <c r="R1769" s="253"/>
      <c r="S1769" s="164"/>
      <c r="T1769" s="167"/>
    </row>
    <row r="1770" spans="1:20" ht="16.5" customHeight="1" thickBot="1">
      <c r="A1770" s="233"/>
      <c r="B1770" s="405"/>
      <c r="C1770" s="629" t="s">
        <v>41</v>
      </c>
      <c r="D1770" s="630"/>
      <c r="E1770" s="630"/>
      <c r="F1770" s="630"/>
      <c r="G1770" s="630"/>
      <c r="H1770" s="631"/>
      <c r="I1770" s="163"/>
      <c r="J1770" s="163"/>
      <c r="K1770" s="414"/>
      <c r="L1770" s="202"/>
      <c r="M1770" s="629" t="s">
        <v>41</v>
      </c>
      <c r="N1770" s="630"/>
      <c r="O1770" s="630"/>
      <c r="P1770" s="630"/>
      <c r="Q1770" s="630"/>
      <c r="R1770" s="631"/>
      <c r="S1770" s="163"/>
      <c r="T1770" s="163"/>
    </row>
    <row r="1771" spans="1:20" ht="16.5" customHeight="1" thickBot="1">
      <c r="A1771" s="233"/>
      <c r="B1771" s="405"/>
      <c r="C1771" s="632" t="s">
        <v>42</v>
      </c>
      <c r="D1771" s="712"/>
      <c r="E1771" s="712"/>
      <c r="F1771" s="712"/>
      <c r="G1771" s="712"/>
      <c r="H1771" s="712"/>
      <c r="I1771" s="712"/>
      <c r="J1771" s="634"/>
      <c r="K1771" s="415"/>
      <c r="L1771" s="202"/>
      <c r="M1771" s="632" t="s">
        <v>42</v>
      </c>
      <c r="N1771" s="633"/>
      <c r="O1771" s="633"/>
      <c r="P1771" s="633"/>
      <c r="Q1771" s="633"/>
      <c r="R1771" s="633"/>
      <c r="S1771" s="633"/>
      <c r="T1771" s="634"/>
    </row>
    <row r="1772" spans="1:20" ht="16.5" customHeight="1">
      <c r="A1772" s="233"/>
      <c r="B1772" s="405"/>
      <c r="C1772" s="416"/>
      <c r="D1772" s="416"/>
      <c r="E1772" s="416"/>
      <c r="F1772" s="416"/>
      <c r="G1772" s="416"/>
      <c r="H1772" s="416"/>
      <c r="I1772" s="416"/>
      <c r="J1772" s="416"/>
      <c r="K1772" s="417"/>
      <c r="L1772" s="202"/>
      <c r="M1772" s="257"/>
      <c r="N1772" s="257"/>
      <c r="O1772" s="257"/>
      <c r="P1772" s="257"/>
      <c r="Q1772" s="257"/>
      <c r="R1772" s="257"/>
      <c r="S1772" s="257"/>
      <c r="T1772" s="257"/>
    </row>
    <row r="1773" spans="1:20" ht="16.5" customHeight="1" thickBot="1">
      <c r="A1773" s="233"/>
      <c r="B1773" s="405"/>
      <c r="C1773" s="714" t="s">
        <v>203</v>
      </c>
      <c r="D1773" s="689"/>
      <c r="E1773" s="689"/>
      <c r="F1773" s="689"/>
      <c r="G1773" s="689"/>
      <c r="H1773" s="689"/>
      <c r="I1773" s="689"/>
      <c r="J1773" s="689"/>
      <c r="K1773" s="715"/>
      <c r="L1773" s="202"/>
      <c r="M1773" s="644" t="s">
        <v>203</v>
      </c>
      <c r="N1773" s="645"/>
      <c r="O1773" s="645"/>
      <c r="P1773" s="645"/>
      <c r="Q1773" s="645"/>
      <c r="R1773" s="645"/>
      <c r="S1773" s="645"/>
      <c r="T1773" s="646"/>
    </row>
    <row r="1774" spans="1:20" ht="16.5" customHeight="1">
      <c r="A1774" s="233"/>
      <c r="B1774" s="405"/>
      <c r="C1774" s="641" t="s">
        <v>11</v>
      </c>
      <c r="D1774" s="707" t="s">
        <v>12</v>
      </c>
      <c r="E1774" s="717" t="s">
        <v>13</v>
      </c>
      <c r="F1774" s="718"/>
      <c r="G1774" s="641" t="s">
        <v>14</v>
      </c>
      <c r="H1774" s="707" t="s">
        <v>15</v>
      </c>
      <c r="I1774" s="707" t="s">
        <v>16</v>
      </c>
      <c r="J1774" s="709" t="s">
        <v>17</v>
      </c>
      <c r="K1774" s="710" t="s">
        <v>18</v>
      </c>
      <c r="L1774" s="202"/>
      <c r="M1774" s="641" t="s">
        <v>11</v>
      </c>
      <c r="N1774" s="635" t="s">
        <v>12</v>
      </c>
      <c r="O1774" s="637" t="s">
        <v>13</v>
      </c>
      <c r="P1774" s="638"/>
      <c r="Q1774" s="641" t="s">
        <v>14</v>
      </c>
      <c r="R1774" s="635" t="s">
        <v>15</v>
      </c>
      <c r="S1774" s="635" t="s">
        <v>16</v>
      </c>
      <c r="T1774" s="643" t="s">
        <v>17</v>
      </c>
    </row>
    <row r="1775" spans="1:20" ht="16.5" customHeight="1">
      <c r="A1775" s="233"/>
      <c r="B1775" s="405"/>
      <c r="C1775" s="716"/>
      <c r="D1775" s="708"/>
      <c r="E1775" s="154" t="s">
        <v>19</v>
      </c>
      <c r="F1775" s="154" t="s">
        <v>20</v>
      </c>
      <c r="G1775" s="716"/>
      <c r="H1775" s="708"/>
      <c r="I1775" s="708"/>
      <c r="J1775" s="708"/>
      <c r="K1775" s="711"/>
      <c r="L1775" s="202"/>
      <c r="M1775" s="642"/>
      <c r="N1775" s="636"/>
      <c r="O1775" s="154" t="s">
        <v>19</v>
      </c>
      <c r="P1775" s="154" t="s">
        <v>20</v>
      </c>
      <c r="Q1775" s="642"/>
      <c r="R1775" s="636"/>
      <c r="S1775" s="636"/>
      <c r="T1775" s="636"/>
    </row>
    <row r="1776" spans="1:20" ht="16.5" customHeight="1">
      <c r="A1776" s="233"/>
      <c r="B1776" s="405"/>
      <c r="C1776" s="159">
        <v>1</v>
      </c>
      <c r="D1776" s="159" t="s">
        <v>105</v>
      </c>
      <c r="E1776" s="159" t="s">
        <v>21</v>
      </c>
      <c r="F1776" s="159"/>
      <c r="G1776" s="159" t="s">
        <v>928</v>
      </c>
      <c r="H1776" s="159"/>
      <c r="I1776" s="159"/>
      <c r="J1776" s="159"/>
      <c r="K1776" s="411"/>
      <c r="L1776" s="202"/>
      <c r="M1776" s="159">
        <v>1</v>
      </c>
      <c r="N1776" s="159">
        <v>3</v>
      </c>
      <c r="O1776" s="159" t="s">
        <v>21</v>
      </c>
      <c r="P1776" s="159"/>
      <c r="Q1776" s="159" t="s">
        <v>150</v>
      </c>
      <c r="R1776" s="159"/>
      <c r="S1776" s="159"/>
      <c r="T1776" s="159"/>
    </row>
    <row r="1777" spans="1:20" ht="16.5" customHeight="1">
      <c r="A1777" s="233"/>
      <c r="B1777" s="405"/>
      <c r="C1777" s="412">
        <v>2</v>
      </c>
      <c r="D1777" s="163" t="s">
        <v>929</v>
      </c>
      <c r="E1777" s="163"/>
      <c r="F1777" s="163" t="s">
        <v>21</v>
      </c>
      <c r="G1777" s="155" t="s">
        <v>930</v>
      </c>
      <c r="H1777" s="163" t="s">
        <v>32</v>
      </c>
      <c r="I1777" s="163">
        <v>276.7</v>
      </c>
      <c r="J1777" s="206"/>
      <c r="K1777" s="413"/>
      <c r="L1777" s="202"/>
      <c r="M1777" s="178">
        <v>2</v>
      </c>
      <c r="N1777" s="163" t="s">
        <v>929</v>
      </c>
      <c r="O1777" s="163"/>
      <c r="P1777" s="163" t="s">
        <v>21</v>
      </c>
      <c r="Q1777" s="155" t="s">
        <v>931</v>
      </c>
      <c r="R1777" s="163" t="s">
        <v>60</v>
      </c>
      <c r="S1777" s="163">
        <v>263.60000000000002</v>
      </c>
      <c r="T1777" s="206">
        <v>283172</v>
      </c>
    </row>
    <row r="1778" spans="1:20" ht="16.5" customHeight="1">
      <c r="A1778" s="233"/>
      <c r="B1778" s="405"/>
      <c r="C1778" s="629" t="s">
        <v>41</v>
      </c>
      <c r="D1778" s="630"/>
      <c r="E1778" s="630"/>
      <c r="F1778" s="630"/>
      <c r="G1778" s="630"/>
      <c r="H1778" s="631"/>
      <c r="I1778" s="161"/>
      <c r="J1778" s="206"/>
      <c r="K1778" s="414"/>
      <c r="L1778" s="202"/>
      <c r="M1778" s="629" t="s">
        <v>41</v>
      </c>
      <c r="N1778" s="630"/>
      <c r="O1778" s="630"/>
      <c r="P1778" s="630"/>
      <c r="Q1778" s="630"/>
      <c r="R1778" s="631"/>
      <c r="S1778" s="161"/>
      <c r="T1778" s="206"/>
    </row>
    <row r="1779" spans="1:20" ht="16.5" customHeight="1">
      <c r="A1779" s="233"/>
      <c r="B1779" s="405"/>
      <c r="C1779" s="159">
        <v>3</v>
      </c>
      <c r="D1779" s="159" t="s">
        <v>161</v>
      </c>
      <c r="E1779" s="159" t="s">
        <v>21</v>
      </c>
      <c r="F1779" s="159"/>
      <c r="G1779" s="159" t="s">
        <v>206</v>
      </c>
      <c r="H1779" s="159"/>
      <c r="I1779" s="159"/>
      <c r="J1779" s="214"/>
      <c r="K1779" s="411"/>
      <c r="L1779" s="202"/>
      <c r="M1779" s="159">
        <v>3</v>
      </c>
      <c r="N1779" s="159" t="s">
        <v>161</v>
      </c>
      <c r="O1779" s="159" t="s">
        <v>21</v>
      </c>
      <c r="P1779" s="159"/>
      <c r="Q1779" s="159" t="s">
        <v>206</v>
      </c>
      <c r="R1779" s="159"/>
      <c r="S1779" s="159"/>
      <c r="T1779" s="214"/>
    </row>
    <row r="1780" spans="1:20" ht="16.5" customHeight="1">
      <c r="A1780" s="233"/>
      <c r="B1780" s="405"/>
      <c r="C1780" s="412">
        <v>4</v>
      </c>
      <c r="D1780" s="163" t="s">
        <v>865</v>
      </c>
      <c r="E1780" s="163"/>
      <c r="F1780" s="163" t="s">
        <v>21</v>
      </c>
      <c r="G1780" s="155" t="s">
        <v>866</v>
      </c>
      <c r="H1780" s="163" t="s">
        <v>32</v>
      </c>
      <c r="I1780" s="163">
        <v>2</v>
      </c>
      <c r="J1780" s="206"/>
      <c r="K1780" s="413"/>
      <c r="L1780" s="202"/>
      <c r="M1780" s="178">
        <v>4</v>
      </c>
      <c r="N1780" s="163"/>
      <c r="O1780" s="163"/>
      <c r="P1780" s="163" t="s">
        <v>21</v>
      </c>
      <c r="Q1780" s="155" t="s">
        <v>867</v>
      </c>
      <c r="R1780" s="163" t="s">
        <v>32</v>
      </c>
      <c r="S1780" s="163">
        <v>2</v>
      </c>
      <c r="T1780" s="206">
        <v>5144391.42</v>
      </c>
    </row>
    <row r="1781" spans="1:20" ht="16.5" customHeight="1">
      <c r="A1781" s="233"/>
      <c r="B1781" s="405"/>
      <c r="C1781" s="412">
        <v>5</v>
      </c>
      <c r="D1781" s="163" t="s">
        <v>932</v>
      </c>
      <c r="E1781" s="163"/>
      <c r="F1781" s="163" t="s">
        <v>21</v>
      </c>
      <c r="G1781" s="155" t="s">
        <v>933</v>
      </c>
      <c r="H1781" s="163" t="s">
        <v>32</v>
      </c>
      <c r="I1781" s="163">
        <v>3</v>
      </c>
      <c r="J1781" s="206"/>
      <c r="K1781" s="413"/>
      <c r="L1781" s="202"/>
      <c r="M1781" s="178">
        <v>5</v>
      </c>
      <c r="N1781" s="163"/>
      <c r="O1781" s="163"/>
      <c r="P1781" s="163" t="s">
        <v>21</v>
      </c>
      <c r="Q1781" s="155" t="s">
        <v>934</v>
      </c>
      <c r="R1781" s="163" t="s">
        <v>32</v>
      </c>
      <c r="S1781" s="163">
        <v>3</v>
      </c>
      <c r="T1781" s="206">
        <v>5427342.4799999995</v>
      </c>
    </row>
    <row r="1782" spans="1:20" ht="16.5" customHeight="1">
      <c r="A1782" s="233"/>
      <c r="B1782" s="405"/>
      <c r="C1782" s="412">
        <v>6</v>
      </c>
      <c r="D1782" s="163" t="s">
        <v>935</v>
      </c>
      <c r="E1782" s="163"/>
      <c r="F1782" s="163" t="s">
        <v>21</v>
      </c>
      <c r="G1782" s="155" t="s">
        <v>936</v>
      </c>
      <c r="H1782" s="163" t="s">
        <v>32</v>
      </c>
      <c r="I1782" s="163">
        <v>1</v>
      </c>
      <c r="J1782" s="206"/>
      <c r="K1782" s="413"/>
      <c r="L1782" s="202"/>
      <c r="M1782" s="178">
        <v>6</v>
      </c>
      <c r="N1782" s="163" t="s">
        <v>937</v>
      </c>
      <c r="O1782" s="163"/>
      <c r="P1782" s="163" t="s">
        <v>21</v>
      </c>
      <c r="Q1782" s="155" t="s">
        <v>938</v>
      </c>
      <c r="R1782" s="163" t="s">
        <v>32</v>
      </c>
      <c r="S1782" s="163">
        <v>1</v>
      </c>
      <c r="T1782" s="206">
        <v>6408335.6399999997</v>
      </c>
    </row>
    <row r="1783" spans="1:20" ht="16.5" customHeight="1">
      <c r="A1783" s="233"/>
      <c r="B1783" s="405"/>
      <c r="C1783" s="629" t="s">
        <v>41</v>
      </c>
      <c r="D1783" s="630"/>
      <c r="E1783" s="630"/>
      <c r="F1783" s="630"/>
      <c r="G1783" s="630"/>
      <c r="H1783" s="631"/>
      <c r="I1783" s="161"/>
      <c r="J1783" s="206"/>
      <c r="K1783" s="414"/>
      <c r="L1783" s="202"/>
      <c r="M1783" s="629" t="s">
        <v>41</v>
      </c>
      <c r="N1783" s="630"/>
      <c r="O1783" s="630"/>
      <c r="P1783" s="630"/>
      <c r="Q1783" s="630"/>
      <c r="R1783" s="631"/>
      <c r="S1783" s="161"/>
      <c r="T1783" s="206"/>
    </row>
    <row r="1784" spans="1:20" ht="16.5" customHeight="1">
      <c r="A1784" s="233"/>
      <c r="B1784" s="405"/>
      <c r="C1784" s="470">
        <v>7</v>
      </c>
      <c r="D1784" s="159" t="s">
        <v>871</v>
      </c>
      <c r="E1784" s="159" t="s">
        <v>21</v>
      </c>
      <c r="F1784" s="159"/>
      <c r="G1784" s="159" t="s">
        <v>872</v>
      </c>
      <c r="H1784" s="159"/>
      <c r="I1784" s="159"/>
      <c r="J1784" s="214"/>
      <c r="K1784" s="411"/>
      <c r="L1784" s="202"/>
      <c r="M1784" s="324">
        <v>8</v>
      </c>
      <c r="N1784" s="159" t="s">
        <v>939</v>
      </c>
      <c r="O1784" s="159" t="s">
        <v>21</v>
      </c>
      <c r="P1784" s="159"/>
      <c r="Q1784" s="159" t="s">
        <v>192</v>
      </c>
      <c r="R1784" s="159"/>
      <c r="S1784" s="159"/>
      <c r="T1784" s="214"/>
    </row>
    <row r="1785" spans="1:20" ht="16.5" customHeight="1">
      <c r="A1785" s="233"/>
      <c r="B1785" s="405"/>
      <c r="C1785" s="220">
        <v>8</v>
      </c>
      <c r="D1785" s="163" t="s">
        <v>940</v>
      </c>
      <c r="E1785" s="163"/>
      <c r="F1785" s="163" t="s">
        <v>21</v>
      </c>
      <c r="G1785" s="155" t="s">
        <v>874</v>
      </c>
      <c r="H1785" s="163" t="s">
        <v>32</v>
      </c>
      <c r="I1785" s="163">
        <v>3</v>
      </c>
      <c r="J1785" s="206"/>
      <c r="K1785" s="413"/>
      <c r="L1785" s="202"/>
      <c r="M1785" s="220">
        <v>9</v>
      </c>
      <c r="N1785" s="163" t="s">
        <v>875</v>
      </c>
      <c r="O1785" s="163"/>
      <c r="P1785" s="163" t="s">
        <v>21</v>
      </c>
      <c r="Q1785" s="155" t="s">
        <v>876</v>
      </c>
      <c r="R1785" s="163" t="s">
        <v>146</v>
      </c>
      <c r="S1785" s="163">
        <v>3</v>
      </c>
      <c r="T1785" s="206">
        <v>3675910</v>
      </c>
    </row>
    <row r="1786" spans="1:20" ht="16.5" customHeight="1">
      <c r="A1786" s="233"/>
      <c r="B1786" s="405"/>
      <c r="C1786" s="220">
        <v>9</v>
      </c>
      <c r="D1786" s="163" t="s">
        <v>873</v>
      </c>
      <c r="E1786" s="163"/>
      <c r="F1786" s="163" t="s">
        <v>21</v>
      </c>
      <c r="G1786" s="155" t="s">
        <v>874</v>
      </c>
      <c r="H1786" s="163" t="s">
        <v>32</v>
      </c>
      <c r="I1786" s="163">
        <v>2</v>
      </c>
      <c r="J1786" s="206"/>
      <c r="K1786" s="413"/>
      <c r="L1786" s="202"/>
      <c r="M1786" s="220">
        <v>10</v>
      </c>
      <c r="N1786" s="163" t="s">
        <v>941</v>
      </c>
      <c r="O1786" s="163"/>
      <c r="P1786" s="163" t="s">
        <v>21</v>
      </c>
      <c r="Q1786" s="155" t="s">
        <v>942</v>
      </c>
      <c r="R1786" s="163" t="s">
        <v>146</v>
      </c>
      <c r="S1786" s="163">
        <v>2</v>
      </c>
      <c r="T1786" s="206">
        <v>1979763.3333333333</v>
      </c>
    </row>
    <row r="1787" spans="1:20" ht="16.5" customHeight="1">
      <c r="A1787" s="233"/>
      <c r="B1787" s="405"/>
      <c r="C1787" s="220">
        <v>10</v>
      </c>
      <c r="D1787" s="163" t="s">
        <v>877</v>
      </c>
      <c r="E1787" s="163"/>
      <c r="F1787" s="163" t="s">
        <v>21</v>
      </c>
      <c r="G1787" s="155" t="s">
        <v>874</v>
      </c>
      <c r="H1787" s="163" t="s">
        <v>32</v>
      </c>
      <c r="I1787" s="163">
        <v>1</v>
      </c>
      <c r="J1787" s="206"/>
      <c r="K1787" s="413"/>
      <c r="L1787" s="202"/>
      <c r="M1787" s="220">
        <v>11</v>
      </c>
      <c r="N1787" s="163" t="s">
        <v>943</v>
      </c>
      <c r="O1787" s="163"/>
      <c r="P1787" s="163" t="s">
        <v>21</v>
      </c>
      <c r="Q1787" s="155" t="s">
        <v>944</v>
      </c>
      <c r="R1787" s="163" t="s">
        <v>146</v>
      </c>
      <c r="S1787" s="163">
        <v>1</v>
      </c>
      <c r="T1787" s="206">
        <v>1194267.0752131217</v>
      </c>
    </row>
    <row r="1788" spans="1:20" ht="16.5" customHeight="1">
      <c r="A1788" s="233"/>
      <c r="B1788" s="405"/>
      <c r="C1788" s="220">
        <v>11</v>
      </c>
      <c r="D1788" s="163" t="s">
        <v>883</v>
      </c>
      <c r="E1788" s="163"/>
      <c r="F1788" s="163" t="s">
        <v>21</v>
      </c>
      <c r="G1788" s="155" t="s">
        <v>874</v>
      </c>
      <c r="H1788" s="163" t="s">
        <v>32</v>
      </c>
      <c r="I1788" s="163">
        <v>6</v>
      </c>
      <c r="J1788" s="206"/>
      <c r="K1788" s="413"/>
      <c r="L1788" s="202"/>
      <c r="M1788" s="220">
        <v>12</v>
      </c>
      <c r="N1788" s="163" t="s">
        <v>945</v>
      </c>
      <c r="O1788" s="163"/>
      <c r="P1788" s="163" t="s">
        <v>21</v>
      </c>
      <c r="Q1788" s="155" t="s">
        <v>946</v>
      </c>
      <c r="R1788" s="163" t="s">
        <v>146</v>
      </c>
      <c r="S1788" s="163">
        <v>6</v>
      </c>
      <c r="T1788" s="206">
        <v>885928.08244307758</v>
      </c>
    </row>
    <row r="1789" spans="1:20" ht="16.5" customHeight="1">
      <c r="A1789" s="233"/>
      <c r="B1789" s="405"/>
      <c r="C1789" s="220">
        <v>12</v>
      </c>
      <c r="D1789" s="163" t="s">
        <v>560</v>
      </c>
      <c r="E1789" s="163"/>
      <c r="F1789" s="163" t="s">
        <v>21</v>
      </c>
      <c r="G1789" s="155" t="s">
        <v>561</v>
      </c>
      <c r="H1789" s="163" t="s">
        <v>32</v>
      </c>
      <c r="I1789" s="163">
        <v>1</v>
      </c>
      <c r="J1789" s="206"/>
      <c r="K1789" s="413"/>
      <c r="L1789" s="202"/>
      <c r="M1789" s="220">
        <v>13</v>
      </c>
      <c r="N1789" s="163" t="s">
        <v>560</v>
      </c>
      <c r="O1789" s="163"/>
      <c r="P1789" s="163" t="s">
        <v>21</v>
      </c>
      <c r="Q1789" s="155" t="s">
        <v>561</v>
      </c>
      <c r="R1789" s="163" t="s">
        <v>32</v>
      </c>
      <c r="S1789" s="163">
        <v>1</v>
      </c>
      <c r="T1789" s="206">
        <v>2376656.1</v>
      </c>
    </row>
    <row r="1790" spans="1:20" ht="16.5" customHeight="1">
      <c r="A1790" s="233"/>
      <c r="B1790" s="405"/>
      <c r="C1790" s="220">
        <v>13</v>
      </c>
      <c r="D1790" s="163" t="s">
        <v>947</v>
      </c>
      <c r="E1790" s="163"/>
      <c r="F1790" s="163" t="s">
        <v>21</v>
      </c>
      <c r="G1790" s="155" t="s">
        <v>948</v>
      </c>
      <c r="H1790" s="163" t="s">
        <v>32</v>
      </c>
      <c r="I1790" s="163">
        <v>1</v>
      </c>
      <c r="J1790" s="206"/>
      <c r="K1790" s="413"/>
      <c r="L1790" s="202"/>
      <c r="M1790" s="220">
        <v>14</v>
      </c>
      <c r="N1790" s="163" t="s">
        <v>949</v>
      </c>
      <c r="O1790" s="163"/>
      <c r="P1790" s="163" t="s">
        <v>21</v>
      </c>
      <c r="Q1790" s="155" t="s">
        <v>948</v>
      </c>
      <c r="R1790" s="163" t="s">
        <v>146</v>
      </c>
      <c r="S1790" s="163">
        <v>1</v>
      </c>
      <c r="T1790" s="206">
        <v>565179</v>
      </c>
    </row>
    <row r="1791" spans="1:20" ht="16.5" customHeight="1">
      <c r="A1791" s="233"/>
      <c r="B1791" s="405"/>
      <c r="C1791" s="220">
        <v>14</v>
      </c>
      <c r="D1791" s="163" t="s">
        <v>950</v>
      </c>
      <c r="E1791" s="163"/>
      <c r="F1791" s="163" t="s">
        <v>21</v>
      </c>
      <c r="G1791" s="155" t="s">
        <v>951</v>
      </c>
      <c r="H1791" s="163" t="s">
        <v>32</v>
      </c>
      <c r="I1791" s="163">
        <v>1</v>
      </c>
      <c r="J1791" s="206"/>
      <c r="K1791" s="413"/>
      <c r="L1791" s="202"/>
      <c r="M1791" s="220">
        <v>15</v>
      </c>
      <c r="N1791" s="163" t="s">
        <v>950</v>
      </c>
      <c r="O1791" s="163"/>
      <c r="P1791" s="163" t="s">
        <v>21</v>
      </c>
      <c r="Q1791" s="155" t="s">
        <v>951</v>
      </c>
      <c r="R1791" s="163" t="s">
        <v>32</v>
      </c>
      <c r="S1791" s="163">
        <v>1</v>
      </c>
      <c r="T1791" s="206">
        <v>858303</v>
      </c>
    </row>
    <row r="1792" spans="1:20" ht="16.5" customHeight="1">
      <c r="A1792" s="233"/>
      <c r="B1792" s="405"/>
      <c r="C1792" s="629" t="s">
        <v>861</v>
      </c>
      <c r="D1792" s="630"/>
      <c r="E1792" s="630"/>
      <c r="F1792" s="630"/>
      <c r="G1792" s="630"/>
      <c r="H1792" s="631"/>
      <c r="I1792" s="161"/>
      <c r="J1792" s="206"/>
      <c r="K1792" s="414"/>
      <c r="L1792" s="202"/>
      <c r="M1792" s="629" t="s">
        <v>861</v>
      </c>
      <c r="N1792" s="630"/>
      <c r="O1792" s="630"/>
      <c r="P1792" s="630"/>
      <c r="Q1792" s="630"/>
      <c r="R1792" s="631"/>
      <c r="S1792" s="161"/>
      <c r="T1792" s="206"/>
    </row>
    <row r="1793" spans="1:20" ht="16.5" customHeight="1">
      <c r="A1793" s="233"/>
      <c r="B1793" s="405"/>
      <c r="C1793" s="470">
        <v>15</v>
      </c>
      <c r="D1793" s="249" t="s">
        <v>743</v>
      </c>
      <c r="E1793" s="159" t="s">
        <v>21</v>
      </c>
      <c r="F1793" s="159"/>
      <c r="G1793" s="159" t="s">
        <v>133</v>
      </c>
      <c r="H1793" s="159"/>
      <c r="I1793" s="159"/>
      <c r="J1793" s="214"/>
      <c r="K1793" s="411"/>
      <c r="L1793" s="202"/>
      <c r="M1793" s="324">
        <v>16</v>
      </c>
      <c r="N1793" s="249"/>
      <c r="O1793" s="159" t="s">
        <v>21</v>
      </c>
      <c r="P1793" s="159"/>
      <c r="Q1793" s="159" t="s">
        <v>952</v>
      </c>
      <c r="R1793" s="159"/>
      <c r="S1793" s="159"/>
      <c r="T1793" s="214"/>
    </row>
    <row r="1794" spans="1:20" ht="16.5" customHeight="1">
      <c r="A1794" s="233"/>
      <c r="B1794" s="405"/>
      <c r="C1794" s="220">
        <v>16</v>
      </c>
      <c r="D1794" s="325" t="s">
        <v>581</v>
      </c>
      <c r="E1794" s="163"/>
      <c r="F1794" s="163" t="s">
        <v>21</v>
      </c>
      <c r="G1794" s="155" t="s">
        <v>582</v>
      </c>
      <c r="H1794" s="163" t="s">
        <v>32</v>
      </c>
      <c r="I1794" s="163">
        <v>1</v>
      </c>
      <c r="J1794" s="206"/>
      <c r="K1794" s="413"/>
      <c r="L1794" s="202"/>
      <c r="M1794" s="220">
        <v>17</v>
      </c>
      <c r="N1794" s="325" t="s">
        <v>899</v>
      </c>
      <c r="O1794" s="163"/>
      <c r="P1794" s="163" t="s">
        <v>21</v>
      </c>
      <c r="Q1794" s="155" t="s">
        <v>900</v>
      </c>
      <c r="R1794" s="163" t="s">
        <v>32</v>
      </c>
      <c r="S1794" s="163">
        <v>1</v>
      </c>
      <c r="T1794" s="206">
        <v>16184000</v>
      </c>
    </row>
    <row r="1795" spans="1:20" ht="16.5" customHeight="1">
      <c r="A1795" s="233"/>
      <c r="B1795" s="405"/>
      <c r="C1795" s="220">
        <v>17</v>
      </c>
      <c r="D1795" s="164" t="s">
        <v>907</v>
      </c>
      <c r="E1795" s="163"/>
      <c r="F1795" s="163" t="s">
        <v>21</v>
      </c>
      <c r="G1795" s="155" t="s">
        <v>908</v>
      </c>
      <c r="H1795" s="163" t="s">
        <v>32</v>
      </c>
      <c r="I1795" s="163">
        <v>1</v>
      </c>
      <c r="J1795" s="206"/>
      <c r="K1795" s="413"/>
      <c r="L1795" s="202"/>
      <c r="M1795" s="220">
        <v>18</v>
      </c>
      <c r="N1795" s="164" t="s">
        <v>909</v>
      </c>
      <c r="O1795" s="163"/>
      <c r="P1795" s="163" t="s">
        <v>21</v>
      </c>
      <c r="Q1795" s="155" t="s">
        <v>953</v>
      </c>
      <c r="R1795" s="163" t="s">
        <v>32</v>
      </c>
      <c r="S1795" s="163">
        <v>1</v>
      </c>
      <c r="T1795" s="206">
        <v>38637299.609999992</v>
      </c>
    </row>
    <row r="1796" spans="1:20" ht="16.5" customHeight="1" thickBot="1">
      <c r="A1796" s="233"/>
      <c r="B1796" s="405"/>
      <c r="C1796" s="629" t="s">
        <v>861</v>
      </c>
      <c r="D1796" s="630"/>
      <c r="E1796" s="630"/>
      <c r="F1796" s="630"/>
      <c r="G1796" s="630"/>
      <c r="H1796" s="631"/>
      <c r="I1796" s="161"/>
      <c r="J1796" s="206"/>
      <c r="K1796" s="414"/>
      <c r="L1796" s="202"/>
      <c r="M1796" s="629" t="s">
        <v>861</v>
      </c>
      <c r="N1796" s="630"/>
      <c r="O1796" s="630"/>
      <c r="P1796" s="630"/>
      <c r="Q1796" s="630"/>
      <c r="R1796" s="631"/>
      <c r="S1796" s="161"/>
      <c r="T1796" s="206"/>
    </row>
    <row r="1797" spans="1:20" ht="16.5" customHeight="1" thickBot="1">
      <c r="A1797" s="233"/>
      <c r="B1797" s="405"/>
      <c r="C1797" s="632" t="s">
        <v>52</v>
      </c>
      <c r="D1797" s="712"/>
      <c r="E1797" s="712"/>
      <c r="F1797" s="712"/>
      <c r="G1797" s="712"/>
      <c r="H1797" s="712"/>
      <c r="I1797" s="712"/>
      <c r="J1797" s="634"/>
      <c r="K1797" s="415"/>
      <c r="L1797" s="202"/>
      <c r="M1797" s="632" t="s">
        <v>52</v>
      </c>
      <c r="N1797" s="633"/>
      <c r="O1797" s="633"/>
      <c r="P1797" s="633"/>
      <c r="Q1797" s="633"/>
      <c r="R1797" s="633"/>
      <c r="S1797" s="633"/>
      <c r="T1797" s="634"/>
    </row>
    <row r="1798" spans="1:20" ht="16.5" customHeight="1" thickBot="1">
      <c r="A1798" s="233"/>
      <c r="B1798" s="405"/>
      <c r="C1798" s="416"/>
      <c r="D1798" s="416"/>
      <c r="E1798" s="416"/>
      <c r="F1798" s="416"/>
      <c r="G1798" s="416"/>
      <c r="H1798" s="416"/>
      <c r="I1798" s="416"/>
      <c r="J1798" s="416"/>
      <c r="K1798" s="417"/>
      <c r="L1798" s="202"/>
      <c r="M1798" s="257"/>
      <c r="N1798" s="257"/>
      <c r="O1798" s="257"/>
      <c r="P1798" s="257"/>
      <c r="Q1798" s="257"/>
      <c r="R1798" s="257"/>
      <c r="S1798" s="257"/>
      <c r="T1798" s="257"/>
    </row>
    <row r="1799" spans="1:20" ht="16.5" customHeight="1" thickBot="1">
      <c r="A1799" s="233"/>
      <c r="B1799" s="410">
        <v>31</v>
      </c>
      <c r="C1799" s="647" t="s">
        <v>954</v>
      </c>
      <c r="D1799" s="712"/>
      <c r="E1799" s="712"/>
      <c r="F1799" s="712"/>
      <c r="G1799" s="712"/>
      <c r="H1799" s="712"/>
      <c r="I1799" s="712"/>
      <c r="J1799" s="712"/>
      <c r="K1799" s="713"/>
      <c r="L1799" s="202"/>
      <c r="M1799" s="647" t="s">
        <v>954</v>
      </c>
      <c r="N1799" s="633"/>
      <c r="O1799" s="633"/>
      <c r="P1799" s="633"/>
      <c r="Q1799" s="633"/>
      <c r="R1799" s="633"/>
      <c r="S1799" s="633"/>
      <c r="T1799" s="633"/>
    </row>
    <row r="1800" spans="1:20" ht="16.5" customHeight="1" thickBot="1">
      <c r="A1800" s="233"/>
      <c r="B1800" s="405"/>
      <c r="C1800" s="714" t="s">
        <v>10</v>
      </c>
      <c r="D1800" s="689"/>
      <c r="E1800" s="689"/>
      <c r="F1800" s="689"/>
      <c r="G1800" s="689"/>
      <c r="H1800" s="689"/>
      <c r="I1800" s="689"/>
      <c r="J1800" s="689"/>
      <c r="K1800" s="715"/>
      <c r="L1800" s="202"/>
      <c r="M1800" s="644" t="s">
        <v>10</v>
      </c>
      <c r="N1800" s="645"/>
      <c r="O1800" s="645"/>
      <c r="P1800" s="645"/>
      <c r="Q1800" s="645"/>
      <c r="R1800" s="645"/>
      <c r="S1800" s="645"/>
      <c r="T1800" s="646"/>
    </row>
    <row r="1801" spans="1:20" ht="16.5" customHeight="1">
      <c r="A1801" s="233"/>
      <c r="B1801" s="405"/>
      <c r="C1801" s="641" t="s">
        <v>11</v>
      </c>
      <c r="D1801" s="707" t="s">
        <v>12</v>
      </c>
      <c r="E1801" s="717" t="s">
        <v>13</v>
      </c>
      <c r="F1801" s="718"/>
      <c r="G1801" s="641" t="s">
        <v>14</v>
      </c>
      <c r="H1801" s="707" t="s">
        <v>15</v>
      </c>
      <c r="I1801" s="707" t="s">
        <v>16</v>
      </c>
      <c r="J1801" s="709" t="s">
        <v>17</v>
      </c>
      <c r="K1801" s="710" t="s">
        <v>18</v>
      </c>
      <c r="L1801" s="202"/>
      <c r="M1801" s="641" t="s">
        <v>11</v>
      </c>
      <c r="N1801" s="635" t="s">
        <v>12</v>
      </c>
      <c r="O1801" s="637" t="s">
        <v>13</v>
      </c>
      <c r="P1801" s="638"/>
      <c r="Q1801" s="641" t="s">
        <v>14</v>
      </c>
      <c r="R1801" s="635" t="s">
        <v>15</v>
      </c>
      <c r="S1801" s="635" t="s">
        <v>16</v>
      </c>
      <c r="T1801" s="643" t="s">
        <v>17</v>
      </c>
    </row>
    <row r="1802" spans="1:20" ht="16.5" customHeight="1">
      <c r="A1802" s="233"/>
      <c r="B1802" s="405"/>
      <c r="C1802" s="716"/>
      <c r="D1802" s="708"/>
      <c r="E1802" s="154" t="s">
        <v>19</v>
      </c>
      <c r="F1802" s="154" t="s">
        <v>20</v>
      </c>
      <c r="G1802" s="716"/>
      <c r="H1802" s="708"/>
      <c r="I1802" s="708"/>
      <c r="J1802" s="708"/>
      <c r="K1802" s="711"/>
      <c r="L1802" s="202"/>
      <c r="M1802" s="642"/>
      <c r="N1802" s="636"/>
      <c r="O1802" s="154" t="s">
        <v>19</v>
      </c>
      <c r="P1802" s="154" t="s">
        <v>20</v>
      </c>
      <c r="Q1802" s="642"/>
      <c r="R1802" s="636"/>
      <c r="S1802" s="636"/>
      <c r="T1802" s="636"/>
    </row>
    <row r="1803" spans="1:20" ht="16.5" customHeight="1">
      <c r="A1803" s="233"/>
      <c r="B1803" s="405"/>
      <c r="C1803" s="159">
        <v>1</v>
      </c>
      <c r="D1803" s="159" t="s">
        <v>336</v>
      </c>
      <c r="E1803" s="159" t="s">
        <v>21</v>
      </c>
      <c r="F1803" s="159"/>
      <c r="G1803" s="159" t="s">
        <v>337</v>
      </c>
      <c r="H1803" s="159"/>
      <c r="I1803" s="159"/>
      <c r="J1803" s="159"/>
      <c r="K1803" s="411"/>
      <c r="L1803" s="202"/>
      <c r="M1803" s="159">
        <v>1</v>
      </c>
      <c r="N1803" s="159">
        <v>4</v>
      </c>
      <c r="O1803" s="159" t="s">
        <v>21</v>
      </c>
      <c r="P1803" s="159"/>
      <c r="Q1803" s="159" t="s">
        <v>227</v>
      </c>
      <c r="R1803" s="159"/>
      <c r="S1803" s="159"/>
      <c r="T1803" s="159"/>
    </row>
    <row r="1804" spans="1:20" ht="16.5" customHeight="1">
      <c r="A1804" s="233"/>
      <c r="B1804" s="405"/>
      <c r="C1804" s="163">
        <v>2</v>
      </c>
      <c r="D1804" s="163" t="s">
        <v>338</v>
      </c>
      <c r="E1804" s="163"/>
      <c r="F1804" s="163" t="s">
        <v>21</v>
      </c>
      <c r="G1804" s="155" t="s">
        <v>339</v>
      </c>
      <c r="H1804" s="163" t="s">
        <v>73</v>
      </c>
      <c r="I1804" s="163">
        <v>16.420000000000002</v>
      </c>
      <c r="J1804" s="206"/>
      <c r="K1804" s="413"/>
      <c r="L1804" s="202"/>
      <c r="M1804" s="163">
        <v>2</v>
      </c>
      <c r="N1804" s="163">
        <v>4.0999999999999996</v>
      </c>
      <c r="O1804" s="163"/>
      <c r="P1804" s="163" t="s">
        <v>21</v>
      </c>
      <c r="Q1804" s="155" t="s">
        <v>688</v>
      </c>
      <c r="R1804" s="163" t="s">
        <v>73</v>
      </c>
      <c r="S1804" s="163">
        <v>16.420000000000002</v>
      </c>
      <c r="T1804" s="206">
        <v>13594</v>
      </c>
    </row>
    <row r="1805" spans="1:20" ht="21" customHeight="1">
      <c r="A1805" s="233"/>
      <c r="B1805" s="405"/>
      <c r="C1805" s="159">
        <v>3</v>
      </c>
      <c r="D1805" s="159" t="s">
        <v>68</v>
      </c>
      <c r="E1805" s="159"/>
      <c r="F1805" s="159"/>
      <c r="G1805" s="197" t="s">
        <v>69</v>
      </c>
      <c r="H1805" s="159"/>
      <c r="I1805" s="159"/>
      <c r="J1805" s="159"/>
      <c r="K1805" s="411"/>
      <c r="L1805" s="202"/>
      <c r="M1805" s="302">
        <v>3</v>
      </c>
      <c r="N1805" s="302"/>
      <c r="O1805" s="302"/>
      <c r="P1805" s="302"/>
      <c r="Q1805" s="193" t="s">
        <v>663</v>
      </c>
      <c r="R1805" s="302"/>
      <c r="S1805" s="302"/>
      <c r="T1805" s="302"/>
    </row>
    <row r="1806" spans="1:20" ht="28.5" customHeight="1">
      <c r="A1806" s="233"/>
      <c r="B1806" s="405"/>
      <c r="C1806" s="163">
        <v>4</v>
      </c>
      <c r="D1806" s="163" t="s">
        <v>71</v>
      </c>
      <c r="E1806" s="163"/>
      <c r="F1806" s="163" t="s">
        <v>21</v>
      </c>
      <c r="G1806" s="155" t="s">
        <v>72</v>
      </c>
      <c r="H1806" s="163" t="s">
        <v>73</v>
      </c>
      <c r="I1806" s="163">
        <v>40.499999999999908</v>
      </c>
      <c r="J1806" s="206"/>
      <c r="K1806" s="413"/>
      <c r="L1806" s="202"/>
      <c r="M1806" s="163">
        <v>4</v>
      </c>
      <c r="N1806" s="163">
        <v>4.0999999999999996</v>
      </c>
      <c r="O1806" s="163"/>
      <c r="P1806" s="163" t="s">
        <v>21</v>
      </c>
      <c r="Q1806" s="155" t="s">
        <v>464</v>
      </c>
      <c r="R1806" s="163" t="s">
        <v>73</v>
      </c>
      <c r="S1806" s="163">
        <v>40.499999999999908</v>
      </c>
      <c r="T1806" s="206">
        <v>19283</v>
      </c>
    </row>
    <row r="1807" spans="1:20" ht="16.5" customHeight="1">
      <c r="A1807" s="233"/>
      <c r="B1807" s="405"/>
      <c r="C1807" s="629" t="s">
        <v>41</v>
      </c>
      <c r="D1807" s="630"/>
      <c r="E1807" s="630"/>
      <c r="F1807" s="630"/>
      <c r="G1807" s="630"/>
      <c r="H1807" s="631"/>
      <c r="I1807" s="161"/>
      <c r="J1807" s="162"/>
      <c r="K1807" s="414"/>
      <c r="L1807" s="202"/>
      <c r="M1807" s="629" t="s">
        <v>41</v>
      </c>
      <c r="N1807" s="630"/>
      <c r="O1807" s="630"/>
      <c r="P1807" s="630"/>
      <c r="Q1807" s="630"/>
      <c r="R1807" s="631"/>
      <c r="S1807" s="161"/>
      <c r="T1807" s="162"/>
    </row>
    <row r="1808" spans="1:20" ht="15.75" customHeight="1">
      <c r="A1808" s="233"/>
      <c r="B1808" s="405"/>
      <c r="C1808" s="159">
        <v>5</v>
      </c>
      <c r="D1808" s="159">
        <v>2.2000000000000002</v>
      </c>
      <c r="E1808" s="159" t="s">
        <v>21</v>
      </c>
      <c r="F1808" s="159"/>
      <c r="G1808" s="159" t="s">
        <v>183</v>
      </c>
      <c r="H1808" s="159"/>
      <c r="I1808" s="159"/>
      <c r="J1808" s="214"/>
      <c r="K1808" s="411"/>
      <c r="L1808" s="202"/>
      <c r="M1808" s="159">
        <v>5</v>
      </c>
      <c r="N1808" s="159"/>
      <c r="O1808" s="159" t="s">
        <v>21</v>
      </c>
      <c r="P1808" s="159"/>
      <c r="Q1808" s="159" t="s">
        <v>22</v>
      </c>
      <c r="R1808" s="159"/>
      <c r="S1808" s="159"/>
      <c r="T1808" s="214"/>
    </row>
    <row r="1809" spans="1:20" ht="34.5" customHeight="1">
      <c r="A1809" s="233"/>
      <c r="B1809" s="405"/>
      <c r="C1809" s="163">
        <v>6</v>
      </c>
      <c r="D1809" s="163" t="s">
        <v>83</v>
      </c>
      <c r="E1809" s="163"/>
      <c r="F1809" s="163" t="s">
        <v>21</v>
      </c>
      <c r="G1809" s="155" t="s">
        <v>84</v>
      </c>
      <c r="H1809" s="163" t="s">
        <v>85</v>
      </c>
      <c r="I1809" s="163">
        <v>42.07</v>
      </c>
      <c r="J1809" s="206"/>
      <c r="K1809" s="413"/>
      <c r="L1809" s="202"/>
      <c r="M1809" s="163">
        <v>6</v>
      </c>
      <c r="N1809" s="163" t="s">
        <v>86</v>
      </c>
      <c r="O1809" s="163"/>
      <c r="P1809" s="163" t="s">
        <v>21</v>
      </c>
      <c r="Q1809" s="155" t="s">
        <v>84</v>
      </c>
      <c r="R1809" s="163" t="s">
        <v>88</v>
      </c>
      <c r="S1809" s="163">
        <v>42.07</v>
      </c>
      <c r="T1809" s="206">
        <v>20619</v>
      </c>
    </row>
    <row r="1810" spans="1:20" ht="34.5" customHeight="1">
      <c r="A1810" s="233"/>
      <c r="B1810" s="405"/>
      <c r="C1810" s="163">
        <v>7</v>
      </c>
      <c r="D1810" s="163" t="s">
        <v>472</v>
      </c>
      <c r="E1810" s="163"/>
      <c r="F1810" s="163" t="s">
        <v>21</v>
      </c>
      <c r="G1810" s="155" t="s">
        <v>473</v>
      </c>
      <c r="H1810" s="163" t="s">
        <v>85</v>
      </c>
      <c r="I1810" s="163">
        <v>1.9124999999999999</v>
      </c>
      <c r="J1810" s="206"/>
      <c r="K1810" s="413"/>
      <c r="L1810" s="202"/>
      <c r="M1810" s="220"/>
      <c r="N1810" s="182"/>
      <c r="O1810" s="182"/>
      <c r="P1810" s="182"/>
      <c r="Q1810" s="160"/>
      <c r="R1810" s="253"/>
      <c r="S1810" s="163"/>
      <c r="T1810" s="206"/>
    </row>
    <row r="1811" spans="1:20" ht="34.5" customHeight="1">
      <c r="A1811" s="233"/>
      <c r="B1811" s="405"/>
      <c r="C1811" s="163">
        <v>8</v>
      </c>
      <c r="D1811" s="163" t="s">
        <v>470</v>
      </c>
      <c r="E1811" s="163"/>
      <c r="F1811" s="163" t="s">
        <v>21</v>
      </c>
      <c r="G1811" s="155" t="s">
        <v>471</v>
      </c>
      <c r="H1811" s="163" t="s">
        <v>85</v>
      </c>
      <c r="I1811" s="163">
        <v>1.9124999999999999</v>
      </c>
      <c r="J1811" s="206"/>
      <c r="K1811" s="413"/>
      <c r="L1811" s="202"/>
      <c r="M1811" s="220"/>
      <c r="N1811" s="182"/>
      <c r="O1811" s="182"/>
      <c r="P1811" s="182"/>
      <c r="Q1811" s="160"/>
      <c r="R1811" s="253"/>
      <c r="S1811" s="163"/>
      <c r="T1811" s="206"/>
    </row>
    <row r="1812" spans="1:20" ht="16.5" customHeight="1">
      <c r="A1812" s="233"/>
      <c r="B1812" s="405"/>
      <c r="C1812" s="629" t="s">
        <v>41</v>
      </c>
      <c r="D1812" s="630"/>
      <c r="E1812" s="630"/>
      <c r="F1812" s="630"/>
      <c r="G1812" s="630"/>
      <c r="H1812" s="631"/>
      <c r="I1812" s="161"/>
      <c r="J1812" s="162"/>
      <c r="K1812" s="414"/>
      <c r="L1812" s="202"/>
      <c r="M1812" s="629" t="s">
        <v>41</v>
      </c>
      <c r="N1812" s="630"/>
      <c r="O1812" s="630"/>
      <c r="P1812" s="630"/>
      <c r="Q1812" s="630"/>
      <c r="R1812" s="631"/>
      <c r="S1812" s="161"/>
      <c r="T1812" s="162"/>
    </row>
    <row r="1813" spans="1:20" ht="51" customHeight="1">
      <c r="A1813" s="233"/>
      <c r="B1813" s="405"/>
      <c r="C1813" s="159">
        <v>9</v>
      </c>
      <c r="D1813" s="159">
        <v>2.2999999999999998</v>
      </c>
      <c r="E1813" s="159" t="s">
        <v>21</v>
      </c>
      <c r="F1813" s="159"/>
      <c r="G1813" s="159" t="s">
        <v>89</v>
      </c>
      <c r="H1813" s="159"/>
      <c r="I1813" s="159"/>
      <c r="J1813" s="214"/>
      <c r="K1813" s="411"/>
      <c r="L1813" s="202"/>
      <c r="M1813" s="159">
        <v>7</v>
      </c>
      <c r="N1813" s="159">
        <v>2.2999999999999998</v>
      </c>
      <c r="O1813" s="159" t="s">
        <v>21</v>
      </c>
      <c r="P1813" s="159"/>
      <c r="Q1813" s="159" t="s">
        <v>89</v>
      </c>
      <c r="R1813" s="159"/>
      <c r="S1813" s="159"/>
      <c r="T1813" s="214"/>
    </row>
    <row r="1814" spans="1:20" ht="24.75" customHeight="1">
      <c r="A1814" s="233"/>
      <c r="B1814" s="405"/>
      <c r="C1814" s="163">
        <v>10</v>
      </c>
      <c r="D1814" s="163" t="s">
        <v>90</v>
      </c>
      <c r="E1814" s="163"/>
      <c r="F1814" s="163" t="s">
        <v>21</v>
      </c>
      <c r="G1814" s="155" t="s">
        <v>91</v>
      </c>
      <c r="H1814" s="163" t="s">
        <v>73</v>
      </c>
      <c r="I1814" s="163">
        <v>16.083750000000002</v>
      </c>
      <c r="J1814" s="206"/>
      <c r="K1814" s="413"/>
      <c r="L1814" s="202"/>
      <c r="M1814" s="163">
        <v>8</v>
      </c>
      <c r="N1814" s="163">
        <v>1.4</v>
      </c>
      <c r="O1814" s="163"/>
      <c r="P1814" s="163" t="s">
        <v>21</v>
      </c>
      <c r="Q1814" s="155" t="s">
        <v>92</v>
      </c>
      <c r="R1814" s="163" t="s">
        <v>73</v>
      </c>
      <c r="S1814" s="163">
        <v>16.083750000000002</v>
      </c>
      <c r="T1814" s="206">
        <v>43302.400000000001</v>
      </c>
    </row>
    <row r="1815" spans="1:20" ht="24.75" customHeight="1">
      <c r="A1815" s="233"/>
      <c r="B1815" s="405"/>
      <c r="C1815" s="163">
        <v>11</v>
      </c>
      <c r="D1815" s="163" t="s">
        <v>93</v>
      </c>
      <c r="E1815" s="163"/>
      <c r="F1815" s="163" t="s">
        <v>21</v>
      </c>
      <c r="G1815" s="155" t="s">
        <v>94</v>
      </c>
      <c r="H1815" s="163" t="s">
        <v>95</v>
      </c>
      <c r="I1815" s="163">
        <v>386.01000000000005</v>
      </c>
      <c r="J1815" s="206"/>
      <c r="K1815" s="413"/>
      <c r="L1815" s="202"/>
      <c r="M1815" s="220"/>
      <c r="N1815" s="182"/>
      <c r="O1815" s="182"/>
      <c r="P1815" s="182"/>
      <c r="Q1815" s="160"/>
      <c r="R1815" s="253"/>
      <c r="S1815" s="163"/>
      <c r="T1815" s="206"/>
    </row>
    <row r="1816" spans="1:20" ht="24.75" customHeight="1">
      <c r="A1816" s="233"/>
      <c r="B1816" s="405"/>
      <c r="C1816" s="163">
        <v>12</v>
      </c>
      <c r="D1816" s="163" t="s">
        <v>98</v>
      </c>
      <c r="E1816" s="163"/>
      <c r="F1816" s="163" t="s">
        <v>21</v>
      </c>
      <c r="G1816" s="155" t="s">
        <v>99</v>
      </c>
      <c r="H1816" s="163" t="s">
        <v>73</v>
      </c>
      <c r="I1816" s="163">
        <v>16.083750000000002</v>
      </c>
      <c r="J1816" s="206"/>
      <c r="K1816" s="413"/>
      <c r="L1816" s="202"/>
      <c r="M1816" s="220"/>
      <c r="N1816" s="182"/>
      <c r="O1816" s="182"/>
      <c r="P1816" s="182"/>
      <c r="Q1816" s="160"/>
      <c r="R1816" s="253"/>
      <c r="S1816" s="163"/>
      <c r="T1816" s="206"/>
    </row>
    <row r="1817" spans="1:20" ht="16.5" customHeight="1">
      <c r="A1817" s="233"/>
      <c r="B1817" s="405"/>
      <c r="C1817" s="629" t="s">
        <v>41</v>
      </c>
      <c r="D1817" s="630"/>
      <c r="E1817" s="630"/>
      <c r="F1817" s="630"/>
      <c r="G1817" s="630"/>
      <c r="H1817" s="631"/>
      <c r="I1817" s="161"/>
      <c r="J1817" s="162"/>
      <c r="K1817" s="414"/>
      <c r="L1817" s="202"/>
      <c r="M1817" s="629" t="s">
        <v>41</v>
      </c>
      <c r="N1817" s="630"/>
      <c r="O1817" s="630"/>
      <c r="P1817" s="630"/>
      <c r="Q1817" s="630"/>
      <c r="R1817" s="631"/>
      <c r="S1817" s="161"/>
      <c r="T1817" s="162"/>
    </row>
    <row r="1818" spans="1:20" ht="18.75" customHeight="1">
      <c r="A1818" s="233"/>
      <c r="B1818" s="405"/>
      <c r="C1818" s="159">
        <v>13</v>
      </c>
      <c r="D1818" s="159">
        <v>2.5</v>
      </c>
      <c r="E1818" s="159" t="s">
        <v>21</v>
      </c>
      <c r="F1818" s="159"/>
      <c r="G1818" s="159" t="s">
        <v>291</v>
      </c>
      <c r="H1818" s="159"/>
      <c r="I1818" s="159"/>
      <c r="J1818" s="214"/>
      <c r="K1818" s="411"/>
      <c r="L1818" s="202"/>
      <c r="M1818" s="159">
        <v>9</v>
      </c>
      <c r="N1818" s="159">
        <v>5</v>
      </c>
      <c r="O1818" s="159" t="s">
        <v>21</v>
      </c>
      <c r="P1818" s="159"/>
      <c r="Q1818" s="159" t="s">
        <v>107</v>
      </c>
      <c r="R1818" s="159"/>
      <c r="S1818" s="159"/>
      <c r="T1818" s="214"/>
    </row>
    <row r="1819" spans="1:20" ht="27" customHeight="1">
      <c r="A1819" s="233"/>
      <c r="B1819" s="405"/>
      <c r="C1819" s="163">
        <v>14</v>
      </c>
      <c r="D1819" s="163" t="s">
        <v>292</v>
      </c>
      <c r="E1819" s="163"/>
      <c r="F1819" s="163" t="s">
        <v>21</v>
      </c>
      <c r="G1819" s="155" t="s">
        <v>293</v>
      </c>
      <c r="H1819" s="163" t="s">
        <v>73</v>
      </c>
      <c r="I1819" s="163">
        <v>0.86699999999999999</v>
      </c>
      <c r="J1819" s="206"/>
      <c r="K1819" s="413"/>
      <c r="L1819" s="202"/>
      <c r="M1819" s="163">
        <v>10</v>
      </c>
      <c r="N1819" s="163">
        <v>5.2</v>
      </c>
      <c r="O1819" s="163"/>
      <c r="P1819" s="163" t="s">
        <v>21</v>
      </c>
      <c r="Q1819" s="155" t="s">
        <v>476</v>
      </c>
      <c r="R1819" s="163" t="s">
        <v>73</v>
      </c>
      <c r="S1819" s="163">
        <v>10</v>
      </c>
      <c r="T1819" s="206">
        <v>452782</v>
      </c>
    </row>
    <row r="1820" spans="1:20" ht="27" customHeight="1">
      <c r="A1820" s="233"/>
      <c r="B1820" s="405"/>
      <c r="C1820" s="163">
        <v>15</v>
      </c>
      <c r="D1820" s="163" t="s">
        <v>390</v>
      </c>
      <c r="E1820" s="163"/>
      <c r="F1820" s="163" t="s">
        <v>21</v>
      </c>
      <c r="G1820" s="155" t="s">
        <v>391</v>
      </c>
      <c r="H1820" s="163" t="s">
        <v>73</v>
      </c>
      <c r="I1820" s="163">
        <v>0.21675</v>
      </c>
      <c r="J1820" s="206"/>
      <c r="K1820" s="413"/>
      <c r="L1820" s="202"/>
      <c r="M1820" s="220"/>
      <c r="N1820" s="182"/>
      <c r="O1820" s="182"/>
      <c r="P1820" s="182"/>
      <c r="Q1820" s="160"/>
      <c r="R1820" s="253"/>
      <c r="S1820" s="163"/>
      <c r="T1820" s="206"/>
    </row>
    <row r="1821" spans="1:20" ht="16.5" customHeight="1">
      <c r="A1821" s="233"/>
      <c r="B1821" s="405"/>
      <c r="C1821" s="629" t="s">
        <v>41</v>
      </c>
      <c r="D1821" s="630"/>
      <c r="E1821" s="630"/>
      <c r="F1821" s="630"/>
      <c r="G1821" s="630"/>
      <c r="H1821" s="631"/>
      <c r="I1821" s="161"/>
      <c r="J1821" s="162"/>
      <c r="K1821" s="414"/>
      <c r="L1821" s="202"/>
      <c r="M1821" s="629" t="s">
        <v>41</v>
      </c>
      <c r="N1821" s="630"/>
      <c r="O1821" s="630"/>
      <c r="P1821" s="630"/>
      <c r="Q1821" s="630"/>
      <c r="R1821" s="631"/>
      <c r="S1821" s="161"/>
      <c r="T1821" s="162"/>
    </row>
    <row r="1822" spans="1:20" ht="16.5" customHeight="1">
      <c r="A1822" s="233"/>
      <c r="B1822" s="405"/>
      <c r="C1822" s="159">
        <v>16</v>
      </c>
      <c r="D1822" s="159" t="s">
        <v>105</v>
      </c>
      <c r="E1822" s="159" t="s">
        <v>21</v>
      </c>
      <c r="F1822" s="159"/>
      <c r="G1822" s="159" t="s">
        <v>106</v>
      </c>
      <c r="H1822" s="159"/>
      <c r="I1822" s="159"/>
      <c r="J1822" s="214"/>
      <c r="K1822" s="411"/>
      <c r="L1822" s="202"/>
      <c r="M1822" s="159">
        <v>11</v>
      </c>
      <c r="N1822" s="159">
        <v>3.3</v>
      </c>
      <c r="O1822" s="159" t="s">
        <v>21</v>
      </c>
      <c r="P1822" s="159"/>
      <c r="Q1822" s="159" t="s">
        <v>111</v>
      </c>
      <c r="R1822" s="159"/>
      <c r="S1822" s="159"/>
      <c r="T1822" s="214"/>
    </row>
    <row r="1823" spans="1:20" ht="49.5" customHeight="1">
      <c r="A1823" s="233"/>
      <c r="B1823" s="405"/>
      <c r="C1823" s="163">
        <v>17</v>
      </c>
      <c r="D1823" s="163" t="s">
        <v>474</v>
      </c>
      <c r="E1823" s="163"/>
      <c r="F1823" s="163" t="s">
        <v>21</v>
      </c>
      <c r="G1823" s="155" t="s">
        <v>475</v>
      </c>
      <c r="H1823" s="163" t="s">
        <v>73</v>
      </c>
      <c r="I1823" s="163">
        <v>10</v>
      </c>
      <c r="J1823" s="206"/>
      <c r="K1823" s="413"/>
      <c r="L1823" s="202"/>
      <c r="M1823" s="163">
        <v>12</v>
      </c>
      <c r="N1823" s="163" t="s">
        <v>112</v>
      </c>
      <c r="O1823" s="163"/>
      <c r="P1823" s="163" t="s">
        <v>21</v>
      </c>
      <c r="Q1823" s="155" t="s">
        <v>113</v>
      </c>
      <c r="R1823" s="163" t="s">
        <v>114</v>
      </c>
      <c r="S1823" s="163">
        <v>900</v>
      </c>
      <c r="T1823" s="206">
        <v>5903</v>
      </c>
    </row>
    <row r="1824" spans="1:20" ht="16.5" customHeight="1">
      <c r="A1824" s="233"/>
      <c r="B1824" s="405"/>
      <c r="C1824" s="629" t="s">
        <v>41</v>
      </c>
      <c r="D1824" s="630"/>
      <c r="E1824" s="630"/>
      <c r="F1824" s="630"/>
      <c r="G1824" s="630"/>
      <c r="H1824" s="631"/>
      <c r="I1824" s="161"/>
      <c r="J1824" s="162"/>
      <c r="K1824" s="414"/>
      <c r="L1824" s="202"/>
      <c r="M1824" s="629" t="s">
        <v>41</v>
      </c>
      <c r="N1824" s="630"/>
      <c r="O1824" s="630"/>
      <c r="P1824" s="630"/>
      <c r="Q1824" s="630"/>
      <c r="R1824" s="631"/>
      <c r="S1824" s="161"/>
      <c r="T1824" s="162"/>
    </row>
    <row r="1825" spans="1:20" ht="27" customHeight="1">
      <c r="A1825" s="233"/>
      <c r="B1825" s="405"/>
      <c r="C1825" s="470">
        <v>18</v>
      </c>
      <c r="D1825" s="249">
        <v>3.3</v>
      </c>
      <c r="E1825" s="159" t="s">
        <v>21</v>
      </c>
      <c r="F1825" s="159"/>
      <c r="G1825" s="159" t="s">
        <v>111</v>
      </c>
      <c r="H1825" s="159"/>
      <c r="I1825" s="159"/>
      <c r="J1825" s="214"/>
      <c r="K1825" s="411"/>
      <c r="L1825" s="202"/>
      <c r="M1825" s="324">
        <v>13</v>
      </c>
      <c r="N1825" s="249">
        <v>6</v>
      </c>
      <c r="O1825" s="159" t="s">
        <v>21</v>
      </c>
      <c r="P1825" s="159"/>
      <c r="Q1825" s="159" t="s">
        <v>955</v>
      </c>
      <c r="R1825" s="159"/>
      <c r="S1825" s="159"/>
      <c r="T1825" s="214"/>
    </row>
    <row r="1826" spans="1:20" ht="52.5" customHeight="1">
      <c r="A1826" s="233"/>
      <c r="B1826" s="405"/>
      <c r="C1826" s="220">
        <v>19</v>
      </c>
      <c r="D1826" s="164" t="s">
        <v>112</v>
      </c>
      <c r="E1826" s="163"/>
      <c r="F1826" s="163" t="s">
        <v>21</v>
      </c>
      <c r="G1826" s="155" t="s">
        <v>113</v>
      </c>
      <c r="H1826" s="163" t="s">
        <v>114</v>
      </c>
      <c r="I1826" s="163">
        <v>900</v>
      </c>
      <c r="J1826" s="206"/>
      <c r="K1826" s="413"/>
      <c r="L1826" s="202"/>
      <c r="M1826" s="220">
        <v>14</v>
      </c>
      <c r="N1826" s="164" t="s">
        <v>802</v>
      </c>
      <c r="O1826" s="163"/>
      <c r="P1826" s="163" t="s">
        <v>21</v>
      </c>
      <c r="Q1826" s="155" t="s">
        <v>293</v>
      </c>
      <c r="R1826" s="163" t="s">
        <v>73</v>
      </c>
      <c r="S1826" s="163">
        <v>0.86699999999999999</v>
      </c>
      <c r="T1826" s="206">
        <v>40659</v>
      </c>
    </row>
    <row r="1827" spans="1:20" ht="16.5" customHeight="1">
      <c r="A1827" s="233"/>
      <c r="B1827" s="405"/>
      <c r="C1827" s="629" t="s">
        <v>41</v>
      </c>
      <c r="D1827" s="630"/>
      <c r="E1827" s="630"/>
      <c r="F1827" s="630"/>
      <c r="G1827" s="630"/>
      <c r="H1827" s="631"/>
      <c r="I1827" s="161"/>
      <c r="J1827" s="162"/>
      <c r="K1827" s="414"/>
      <c r="L1827" s="202"/>
      <c r="M1827" s="629" t="s">
        <v>41</v>
      </c>
      <c r="N1827" s="630"/>
      <c r="O1827" s="630"/>
      <c r="P1827" s="630"/>
      <c r="Q1827" s="630"/>
      <c r="R1827" s="631"/>
      <c r="S1827" s="161"/>
      <c r="T1827" s="162"/>
    </row>
    <row r="1828" spans="1:20" ht="49.5" customHeight="1">
      <c r="A1828" s="233"/>
      <c r="B1828" s="405"/>
      <c r="C1828" s="470">
        <v>20</v>
      </c>
      <c r="D1828" s="249">
        <v>6</v>
      </c>
      <c r="E1828" s="159" t="s">
        <v>21</v>
      </c>
      <c r="F1828" s="159"/>
      <c r="G1828" s="159" t="s">
        <v>310</v>
      </c>
      <c r="H1828" s="159"/>
      <c r="I1828" s="159"/>
      <c r="J1828" s="214"/>
      <c r="K1828" s="411"/>
      <c r="L1828" s="202"/>
      <c r="M1828" s="324">
        <v>18</v>
      </c>
      <c r="N1828" s="249">
        <v>7</v>
      </c>
      <c r="O1828" s="159" t="s">
        <v>21</v>
      </c>
      <c r="P1828" s="159"/>
      <c r="Q1828" s="159" t="s">
        <v>803</v>
      </c>
      <c r="R1828" s="159"/>
      <c r="S1828" s="159"/>
      <c r="T1828" s="214"/>
    </row>
    <row r="1829" spans="1:20" ht="18" customHeight="1">
      <c r="A1829" s="233"/>
      <c r="B1829" s="405"/>
      <c r="C1829" s="220">
        <v>21</v>
      </c>
      <c r="D1829" s="164" t="s">
        <v>804</v>
      </c>
      <c r="E1829" s="163"/>
      <c r="F1829" s="163" t="s">
        <v>21</v>
      </c>
      <c r="G1829" s="155" t="s">
        <v>805</v>
      </c>
      <c r="H1829" s="163" t="s">
        <v>85</v>
      </c>
      <c r="I1829" s="163">
        <v>0.20399999999999999</v>
      </c>
      <c r="J1829" s="206"/>
      <c r="K1829" s="413"/>
      <c r="L1829" s="202"/>
      <c r="M1829" s="220">
        <v>19</v>
      </c>
      <c r="N1829" s="164" t="s">
        <v>806</v>
      </c>
      <c r="O1829" s="163"/>
      <c r="P1829" s="163" t="s">
        <v>21</v>
      </c>
      <c r="Q1829" s="155" t="s">
        <v>807</v>
      </c>
      <c r="R1829" s="163" t="s">
        <v>73</v>
      </c>
      <c r="S1829" s="163">
        <v>0.20399999999999999</v>
      </c>
      <c r="T1829" s="206">
        <v>657686</v>
      </c>
    </row>
    <row r="1830" spans="1:20" ht="18.75" customHeight="1">
      <c r="A1830" s="233"/>
      <c r="B1830" s="405"/>
      <c r="C1830" s="220">
        <v>22</v>
      </c>
      <c r="D1830" s="164" t="s">
        <v>808</v>
      </c>
      <c r="E1830" s="163"/>
      <c r="F1830" s="163" t="s">
        <v>21</v>
      </c>
      <c r="G1830" s="155" t="s">
        <v>809</v>
      </c>
      <c r="H1830" s="163" t="s">
        <v>85</v>
      </c>
      <c r="I1830" s="163">
        <v>0.81599999999999995</v>
      </c>
      <c r="J1830" s="206"/>
      <c r="K1830" s="413"/>
      <c r="L1830" s="202"/>
      <c r="M1830" s="220">
        <v>20</v>
      </c>
      <c r="N1830" s="164" t="s">
        <v>810</v>
      </c>
      <c r="O1830" s="163"/>
      <c r="P1830" s="163" t="s">
        <v>21</v>
      </c>
      <c r="Q1830" s="155" t="s">
        <v>809</v>
      </c>
      <c r="R1830" s="163" t="s">
        <v>73</v>
      </c>
      <c r="S1830" s="163">
        <v>0.81599999999999995</v>
      </c>
      <c r="T1830" s="206">
        <v>747008</v>
      </c>
    </row>
    <row r="1831" spans="1:20" ht="16.5" customHeight="1" thickBot="1">
      <c r="A1831" s="233"/>
      <c r="B1831" s="405"/>
      <c r="C1831" s="629" t="s">
        <v>41</v>
      </c>
      <c r="D1831" s="630"/>
      <c r="E1831" s="630"/>
      <c r="F1831" s="630"/>
      <c r="G1831" s="630"/>
      <c r="H1831" s="631"/>
      <c r="I1831" s="161"/>
      <c r="J1831" s="162"/>
      <c r="K1831" s="414"/>
      <c r="L1831" s="202"/>
      <c r="M1831" s="629" t="s">
        <v>41</v>
      </c>
      <c r="N1831" s="630"/>
      <c r="O1831" s="630"/>
      <c r="P1831" s="630"/>
      <c r="Q1831" s="630"/>
      <c r="R1831" s="631"/>
      <c r="S1831" s="161"/>
      <c r="T1831" s="162"/>
    </row>
    <row r="1832" spans="1:20" ht="16.5" customHeight="1">
      <c r="A1832" s="233"/>
      <c r="B1832" s="405"/>
      <c r="C1832" s="690" t="s">
        <v>42</v>
      </c>
      <c r="D1832" s="691"/>
      <c r="E1832" s="691"/>
      <c r="F1832" s="691"/>
      <c r="G1832" s="691"/>
      <c r="H1832" s="691"/>
      <c r="I1832" s="691"/>
      <c r="J1832" s="692"/>
      <c r="K1832" s="493"/>
      <c r="L1832" s="202"/>
      <c r="M1832" s="690" t="s">
        <v>42</v>
      </c>
      <c r="N1832" s="691"/>
      <c r="O1832" s="691"/>
      <c r="P1832" s="691"/>
      <c r="Q1832" s="691"/>
      <c r="R1832" s="691"/>
      <c r="S1832" s="691"/>
      <c r="T1832" s="692"/>
    </row>
    <row r="1833" spans="1:20" ht="16.5" customHeight="1" thickBot="1">
      <c r="A1833" s="233"/>
      <c r="B1833" s="405"/>
      <c r="C1833" s="416"/>
      <c r="D1833" s="416"/>
      <c r="E1833" s="416"/>
      <c r="F1833" s="416"/>
      <c r="G1833" s="416"/>
      <c r="H1833" s="416"/>
      <c r="I1833" s="416"/>
      <c r="J1833" s="416"/>
      <c r="K1833" s="417"/>
      <c r="L1833" s="202"/>
      <c r="M1833" s="257"/>
      <c r="N1833" s="257"/>
      <c r="O1833" s="257"/>
      <c r="P1833" s="257"/>
      <c r="Q1833" s="257"/>
      <c r="R1833" s="257"/>
      <c r="S1833" s="257"/>
      <c r="T1833" s="257"/>
    </row>
    <row r="1834" spans="1:20" ht="16.5" customHeight="1" thickBot="1">
      <c r="A1834" s="233"/>
      <c r="B1834" s="410">
        <v>32</v>
      </c>
      <c r="C1834" s="647" t="s">
        <v>956</v>
      </c>
      <c r="D1834" s="712"/>
      <c r="E1834" s="712"/>
      <c r="F1834" s="712"/>
      <c r="G1834" s="712"/>
      <c r="H1834" s="712"/>
      <c r="I1834" s="712"/>
      <c r="J1834" s="712"/>
      <c r="K1834" s="713"/>
      <c r="L1834" s="202"/>
      <c r="M1834" s="647" t="s">
        <v>956</v>
      </c>
      <c r="N1834" s="633"/>
      <c r="O1834" s="633"/>
      <c r="P1834" s="633"/>
      <c r="Q1834" s="633"/>
      <c r="R1834" s="633"/>
      <c r="S1834" s="633"/>
      <c r="T1834" s="633"/>
    </row>
    <row r="1835" spans="1:20" ht="16.5" customHeight="1" thickBot="1">
      <c r="A1835" s="233"/>
      <c r="B1835" s="405"/>
      <c r="C1835" s="714" t="s">
        <v>10</v>
      </c>
      <c r="D1835" s="689"/>
      <c r="E1835" s="689"/>
      <c r="F1835" s="689"/>
      <c r="G1835" s="689"/>
      <c r="H1835" s="689"/>
      <c r="I1835" s="689"/>
      <c r="J1835" s="689"/>
      <c r="K1835" s="715"/>
      <c r="L1835" s="202"/>
      <c r="M1835" s="644" t="s">
        <v>10</v>
      </c>
      <c r="N1835" s="645"/>
      <c r="O1835" s="645"/>
      <c r="P1835" s="645"/>
      <c r="Q1835" s="645"/>
      <c r="R1835" s="645"/>
      <c r="S1835" s="645"/>
      <c r="T1835" s="646"/>
    </row>
    <row r="1836" spans="1:20" ht="16.5" customHeight="1">
      <c r="A1836" s="233"/>
      <c r="B1836" s="405"/>
      <c r="C1836" s="641" t="s">
        <v>11</v>
      </c>
      <c r="D1836" s="707" t="s">
        <v>12</v>
      </c>
      <c r="E1836" s="717" t="s">
        <v>13</v>
      </c>
      <c r="F1836" s="718"/>
      <c r="G1836" s="641" t="s">
        <v>14</v>
      </c>
      <c r="H1836" s="707" t="s">
        <v>15</v>
      </c>
      <c r="I1836" s="707" t="s">
        <v>16</v>
      </c>
      <c r="J1836" s="709" t="s">
        <v>17</v>
      </c>
      <c r="K1836" s="710" t="s">
        <v>18</v>
      </c>
      <c r="L1836" s="202"/>
      <c r="M1836" s="641" t="s">
        <v>11</v>
      </c>
      <c r="N1836" s="635" t="s">
        <v>12</v>
      </c>
      <c r="O1836" s="637" t="s">
        <v>13</v>
      </c>
      <c r="P1836" s="638"/>
      <c r="Q1836" s="641" t="s">
        <v>14</v>
      </c>
      <c r="R1836" s="635" t="s">
        <v>15</v>
      </c>
      <c r="S1836" s="635" t="s">
        <v>16</v>
      </c>
      <c r="T1836" s="643" t="s">
        <v>17</v>
      </c>
    </row>
    <row r="1837" spans="1:20" ht="16.5" customHeight="1">
      <c r="A1837" s="233"/>
      <c r="B1837" s="405"/>
      <c r="C1837" s="716"/>
      <c r="D1837" s="708"/>
      <c r="E1837" s="154" t="s">
        <v>19</v>
      </c>
      <c r="F1837" s="154" t="s">
        <v>20</v>
      </c>
      <c r="G1837" s="716"/>
      <c r="H1837" s="708"/>
      <c r="I1837" s="708"/>
      <c r="J1837" s="708"/>
      <c r="K1837" s="711"/>
      <c r="L1837" s="202"/>
      <c r="M1837" s="642"/>
      <c r="N1837" s="636"/>
      <c r="O1837" s="154" t="s">
        <v>19</v>
      </c>
      <c r="P1837" s="154" t="s">
        <v>20</v>
      </c>
      <c r="Q1837" s="642"/>
      <c r="R1837" s="636"/>
      <c r="S1837" s="636"/>
      <c r="T1837" s="636"/>
    </row>
    <row r="1838" spans="1:20" ht="16.5" customHeight="1">
      <c r="A1838" s="233"/>
      <c r="B1838" s="405"/>
      <c r="C1838" s="470">
        <v>1</v>
      </c>
      <c r="D1838" s="357">
        <v>1</v>
      </c>
      <c r="E1838" s="159" t="s">
        <v>21</v>
      </c>
      <c r="F1838" s="159"/>
      <c r="G1838" s="159" t="s">
        <v>54</v>
      </c>
      <c r="H1838" s="159"/>
      <c r="I1838" s="159"/>
      <c r="J1838" s="159"/>
      <c r="K1838" s="411"/>
      <c r="L1838" s="202"/>
      <c r="M1838" s="324">
        <v>1</v>
      </c>
      <c r="N1838" s="357">
        <v>1</v>
      </c>
      <c r="O1838" s="159" t="s">
        <v>21</v>
      </c>
      <c r="P1838" s="159"/>
      <c r="Q1838" s="159" t="s">
        <v>56</v>
      </c>
      <c r="R1838" s="159"/>
      <c r="S1838" s="159"/>
      <c r="T1838" s="159"/>
    </row>
    <row r="1839" spans="1:20" ht="16.5" customHeight="1">
      <c r="A1839" s="233"/>
      <c r="B1839" s="405"/>
      <c r="C1839" s="488">
        <v>2</v>
      </c>
      <c r="D1839" s="359">
        <v>1.1000000000000001</v>
      </c>
      <c r="E1839" s="291"/>
      <c r="F1839" s="291"/>
      <c r="G1839" s="291" t="s">
        <v>57</v>
      </c>
      <c r="H1839" s="291"/>
      <c r="I1839" s="291"/>
      <c r="J1839" s="291"/>
      <c r="K1839" s="452"/>
      <c r="L1839" s="202"/>
      <c r="M1839" s="324"/>
      <c r="N1839" s="357"/>
      <c r="O1839" s="159"/>
      <c r="P1839" s="159"/>
      <c r="Q1839" s="159"/>
      <c r="R1839" s="159"/>
      <c r="S1839" s="159"/>
      <c r="T1839" s="159"/>
    </row>
    <row r="1840" spans="1:20" ht="36" customHeight="1">
      <c r="A1840" s="233"/>
      <c r="B1840" s="405"/>
      <c r="C1840" s="220">
        <v>3</v>
      </c>
      <c r="D1840" s="325" t="s">
        <v>58</v>
      </c>
      <c r="E1840" s="163"/>
      <c r="F1840" s="163" t="s">
        <v>21</v>
      </c>
      <c r="G1840" s="155" t="s">
        <v>59</v>
      </c>
      <c r="H1840" s="163" t="s">
        <v>60</v>
      </c>
      <c r="I1840" s="164">
        <v>250.98</v>
      </c>
      <c r="J1840" s="167"/>
      <c r="K1840" s="420"/>
      <c r="L1840" s="202"/>
      <c r="M1840" s="220">
        <v>2</v>
      </c>
      <c r="N1840" s="325" t="s">
        <v>58</v>
      </c>
      <c r="O1840" s="163"/>
      <c r="P1840" s="163" t="s">
        <v>21</v>
      </c>
      <c r="Q1840" s="155" t="s">
        <v>59</v>
      </c>
      <c r="R1840" s="163" t="s">
        <v>60</v>
      </c>
      <c r="S1840" s="164">
        <v>250.98</v>
      </c>
      <c r="T1840" s="167">
        <v>2030</v>
      </c>
    </row>
    <row r="1841" spans="1:20" ht="27" customHeight="1">
      <c r="A1841" s="233"/>
      <c r="B1841" s="405"/>
      <c r="C1841" s="220">
        <v>4</v>
      </c>
      <c r="D1841" s="164" t="s">
        <v>62</v>
      </c>
      <c r="E1841" s="163"/>
      <c r="F1841" s="163" t="s">
        <v>21</v>
      </c>
      <c r="G1841" s="155" t="s">
        <v>63</v>
      </c>
      <c r="H1841" s="163" t="s">
        <v>25</v>
      </c>
      <c r="I1841" s="164">
        <v>23.765999999999998</v>
      </c>
      <c r="J1841" s="167"/>
      <c r="K1841" s="420"/>
      <c r="L1841" s="202"/>
      <c r="M1841" s="220">
        <v>3</v>
      </c>
      <c r="N1841" s="164" t="s">
        <v>62</v>
      </c>
      <c r="O1841" s="163"/>
      <c r="P1841" s="163" t="s">
        <v>21</v>
      </c>
      <c r="Q1841" s="155" t="s">
        <v>63</v>
      </c>
      <c r="R1841" s="163" t="s">
        <v>25</v>
      </c>
      <c r="S1841" s="164">
        <v>23.765999999999998</v>
      </c>
      <c r="T1841" s="167">
        <v>2824</v>
      </c>
    </row>
    <row r="1842" spans="1:20" ht="16.5" customHeight="1">
      <c r="A1842" s="233"/>
      <c r="B1842" s="405"/>
      <c r="C1842" s="629" t="s">
        <v>41</v>
      </c>
      <c r="D1842" s="630"/>
      <c r="E1842" s="630"/>
      <c r="F1842" s="630"/>
      <c r="G1842" s="630"/>
      <c r="H1842" s="631"/>
      <c r="I1842" s="163"/>
      <c r="J1842" s="163"/>
      <c r="K1842" s="414"/>
      <c r="L1842" s="202"/>
      <c r="M1842" s="629" t="s">
        <v>41</v>
      </c>
      <c r="N1842" s="630"/>
      <c r="O1842" s="630"/>
      <c r="P1842" s="630"/>
      <c r="Q1842" s="630"/>
      <c r="R1842" s="631"/>
      <c r="S1842" s="163"/>
      <c r="T1842" s="163"/>
    </row>
    <row r="1843" spans="1:20" ht="22.5" customHeight="1">
      <c r="A1843" s="233"/>
      <c r="B1843" s="405"/>
      <c r="C1843" s="489">
        <v>5</v>
      </c>
      <c r="D1843" s="357" t="s">
        <v>336</v>
      </c>
      <c r="E1843" s="159" t="s">
        <v>21</v>
      </c>
      <c r="F1843" s="361"/>
      <c r="G1843" s="159" t="s">
        <v>337</v>
      </c>
      <c r="H1843" s="361"/>
      <c r="I1843" s="215"/>
      <c r="J1843" s="216"/>
      <c r="K1843" s="490"/>
      <c r="L1843" s="202"/>
      <c r="M1843" s="360">
        <v>4</v>
      </c>
      <c r="N1843" s="357">
        <v>4</v>
      </c>
      <c r="O1843" s="159" t="s">
        <v>21</v>
      </c>
      <c r="P1843" s="361"/>
      <c r="Q1843" s="159" t="s">
        <v>227</v>
      </c>
      <c r="R1843" s="361"/>
      <c r="S1843" s="215"/>
      <c r="T1843" s="216"/>
    </row>
    <row r="1844" spans="1:20" ht="21" customHeight="1">
      <c r="A1844" s="233"/>
      <c r="B1844" s="405"/>
      <c r="C1844" s="220">
        <v>6</v>
      </c>
      <c r="D1844" s="163" t="s">
        <v>338</v>
      </c>
      <c r="E1844" s="163"/>
      <c r="F1844" s="163" t="s">
        <v>21</v>
      </c>
      <c r="G1844" s="155" t="s">
        <v>339</v>
      </c>
      <c r="H1844" s="163" t="s">
        <v>73</v>
      </c>
      <c r="I1844" s="164">
        <v>685.56</v>
      </c>
      <c r="J1844" s="167"/>
      <c r="K1844" s="420"/>
      <c r="L1844" s="202"/>
      <c r="M1844" s="220">
        <v>5</v>
      </c>
      <c r="N1844" s="163">
        <v>4.0999999999999996</v>
      </c>
      <c r="O1844" s="163"/>
      <c r="P1844" s="163" t="s">
        <v>21</v>
      </c>
      <c r="Q1844" s="155" t="s">
        <v>767</v>
      </c>
      <c r="R1844" s="163" t="s">
        <v>73</v>
      </c>
      <c r="S1844" s="164">
        <v>685.56</v>
      </c>
      <c r="T1844" s="167">
        <v>13594</v>
      </c>
    </row>
    <row r="1845" spans="1:20" ht="16.5" customHeight="1">
      <c r="A1845" s="233"/>
      <c r="B1845" s="405"/>
      <c r="C1845" s="629" t="s">
        <v>41</v>
      </c>
      <c r="D1845" s="630"/>
      <c r="E1845" s="630"/>
      <c r="F1845" s="630"/>
      <c r="G1845" s="630"/>
      <c r="H1845" s="631"/>
      <c r="I1845" s="163"/>
      <c r="J1845" s="163"/>
      <c r="K1845" s="414"/>
      <c r="L1845" s="202"/>
      <c r="M1845" s="629" t="s">
        <v>41</v>
      </c>
      <c r="N1845" s="630"/>
      <c r="O1845" s="630"/>
      <c r="P1845" s="630"/>
      <c r="Q1845" s="630"/>
      <c r="R1845" s="631"/>
      <c r="S1845" s="163"/>
      <c r="T1845" s="163"/>
    </row>
    <row r="1846" spans="1:20" ht="18" customHeight="1">
      <c r="A1846" s="233"/>
      <c r="B1846" s="405"/>
      <c r="C1846" s="470">
        <v>7</v>
      </c>
      <c r="D1846" s="249">
        <v>2.2000000000000002</v>
      </c>
      <c r="E1846" s="159" t="s">
        <v>21</v>
      </c>
      <c r="F1846" s="159"/>
      <c r="G1846" s="159" t="s">
        <v>183</v>
      </c>
      <c r="H1846" s="159"/>
      <c r="I1846" s="188"/>
      <c r="J1846" s="189"/>
      <c r="K1846" s="447"/>
      <c r="L1846" s="202"/>
      <c r="M1846" s="324">
        <v>6</v>
      </c>
      <c r="N1846" s="249">
        <v>2.2000000000000002</v>
      </c>
      <c r="O1846" s="159" t="s">
        <v>21</v>
      </c>
      <c r="P1846" s="159"/>
      <c r="Q1846" s="159" t="s">
        <v>22</v>
      </c>
      <c r="R1846" s="159"/>
      <c r="S1846" s="188"/>
      <c r="T1846" s="189"/>
    </row>
    <row r="1847" spans="1:20" ht="30" customHeight="1">
      <c r="A1847" s="233"/>
      <c r="B1847" s="405"/>
      <c r="C1847" s="220">
        <v>8</v>
      </c>
      <c r="D1847" s="163" t="s">
        <v>341</v>
      </c>
      <c r="E1847" s="163"/>
      <c r="F1847" s="163" t="s">
        <v>21</v>
      </c>
      <c r="G1847" s="155" t="s">
        <v>342</v>
      </c>
      <c r="H1847" s="163" t="s">
        <v>85</v>
      </c>
      <c r="I1847" s="164">
        <v>39.429449999999996</v>
      </c>
      <c r="J1847" s="167"/>
      <c r="K1847" s="420"/>
      <c r="L1847" s="202"/>
      <c r="M1847" s="220">
        <v>7</v>
      </c>
      <c r="N1847" s="163" t="s">
        <v>343</v>
      </c>
      <c r="O1847" s="163"/>
      <c r="P1847" s="163" t="s">
        <v>21</v>
      </c>
      <c r="Q1847" s="155" t="s">
        <v>768</v>
      </c>
      <c r="R1847" s="163" t="s">
        <v>73</v>
      </c>
      <c r="S1847" s="164">
        <v>39.429449999999996</v>
      </c>
      <c r="T1847" s="167">
        <v>97848.8</v>
      </c>
    </row>
    <row r="1848" spans="1:20" ht="42.75" customHeight="1">
      <c r="A1848" s="233"/>
      <c r="B1848" s="405"/>
      <c r="C1848" s="220">
        <v>9</v>
      </c>
      <c r="D1848" s="163" t="s">
        <v>289</v>
      </c>
      <c r="E1848" s="163"/>
      <c r="F1848" s="163" t="s">
        <v>21</v>
      </c>
      <c r="G1848" s="155" t="s">
        <v>290</v>
      </c>
      <c r="H1848" s="163" t="s">
        <v>85</v>
      </c>
      <c r="I1848" s="164">
        <v>133.47994829999999</v>
      </c>
      <c r="J1848" s="167"/>
      <c r="K1848" s="420"/>
      <c r="L1848" s="202"/>
      <c r="M1848" s="220">
        <v>8</v>
      </c>
      <c r="N1848" s="163">
        <v>1.1100000000000001</v>
      </c>
      <c r="O1848" s="163"/>
      <c r="P1848" s="163" t="s">
        <v>21</v>
      </c>
      <c r="Q1848" s="155" t="s">
        <v>232</v>
      </c>
      <c r="R1848" s="163" t="s">
        <v>88</v>
      </c>
      <c r="S1848" s="164">
        <v>133.47994829999999</v>
      </c>
      <c r="T1848" s="167">
        <v>54921.599999999999</v>
      </c>
    </row>
    <row r="1849" spans="1:20" ht="40.5" customHeight="1">
      <c r="A1849" s="233"/>
      <c r="B1849" s="405"/>
      <c r="C1849" s="163">
        <v>10</v>
      </c>
      <c r="D1849" s="163" t="s">
        <v>83</v>
      </c>
      <c r="E1849" s="163"/>
      <c r="F1849" s="163" t="s">
        <v>21</v>
      </c>
      <c r="G1849" s="155" t="s">
        <v>84</v>
      </c>
      <c r="H1849" s="163" t="s">
        <v>85</v>
      </c>
      <c r="I1849" s="164">
        <v>462.96784599999989</v>
      </c>
      <c r="J1849" s="167"/>
      <c r="K1849" s="420"/>
      <c r="L1849" s="202"/>
      <c r="M1849" s="163">
        <v>9</v>
      </c>
      <c r="N1849" s="163" t="s">
        <v>86</v>
      </c>
      <c r="O1849" s="163"/>
      <c r="P1849" s="163" t="s">
        <v>21</v>
      </c>
      <c r="Q1849" s="155" t="s">
        <v>84</v>
      </c>
      <c r="R1849" s="163" t="s">
        <v>88</v>
      </c>
      <c r="S1849" s="164">
        <v>462.96784599999989</v>
      </c>
      <c r="T1849" s="167">
        <v>20619</v>
      </c>
    </row>
    <row r="1850" spans="1:20" ht="16.5" customHeight="1">
      <c r="A1850" s="233"/>
      <c r="B1850" s="405"/>
      <c r="C1850" s="629" t="s">
        <v>41</v>
      </c>
      <c r="D1850" s="630"/>
      <c r="E1850" s="630"/>
      <c r="F1850" s="630"/>
      <c r="G1850" s="630"/>
      <c r="H1850" s="631"/>
      <c r="I1850" s="163"/>
      <c r="J1850" s="163"/>
      <c r="K1850" s="414"/>
      <c r="L1850" s="202"/>
      <c r="M1850" s="629" t="s">
        <v>41</v>
      </c>
      <c r="N1850" s="630"/>
      <c r="O1850" s="630"/>
      <c r="P1850" s="630"/>
      <c r="Q1850" s="630"/>
      <c r="R1850" s="631"/>
      <c r="S1850" s="163"/>
      <c r="T1850" s="163"/>
    </row>
    <row r="1851" spans="1:20" ht="43.5" customHeight="1">
      <c r="A1851" s="233"/>
      <c r="B1851" s="405"/>
      <c r="C1851" s="470">
        <v>11</v>
      </c>
      <c r="D1851" s="249">
        <v>2.2999999999999998</v>
      </c>
      <c r="E1851" s="159" t="s">
        <v>21</v>
      </c>
      <c r="F1851" s="159"/>
      <c r="G1851" s="159" t="s">
        <v>89</v>
      </c>
      <c r="H1851" s="159"/>
      <c r="I1851" s="188"/>
      <c r="J1851" s="189"/>
      <c r="K1851" s="447"/>
      <c r="L1851" s="202"/>
      <c r="M1851" s="324">
        <v>10</v>
      </c>
      <c r="N1851" s="249">
        <v>2.2999999999999998</v>
      </c>
      <c r="O1851" s="159" t="s">
        <v>21</v>
      </c>
      <c r="P1851" s="159"/>
      <c r="Q1851" s="159" t="s">
        <v>89</v>
      </c>
      <c r="R1851" s="159"/>
      <c r="S1851" s="188"/>
      <c r="T1851" s="189"/>
    </row>
    <row r="1852" spans="1:20" ht="23.25" customHeight="1">
      <c r="A1852" s="233"/>
      <c r="B1852" s="405"/>
      <c r="C1852" s="220">
        <v>12</v>
      </c>
      <c r="D1852" s="325" t="s">
        <v>90</v>
      </c>
      <c r="E1852" s="163"/>
      <c r="F1852" s="163" t="s">
        <v>21</v>
      </c>
      <c r="G1852" s="155" t="s">
        <v>91</v>
      </c>
      <c r="H1852" s="163" t="s">
        <v>73</v>
      </c>
      <c r="I1852" s="164">
        <v>222.59215400000005</v>
      </c>
      <c r="J1852" s="167"/>
      <c r="K1852" s="420"/>
      <c r="L1852" s="202"/>
      <c r="M1852" s="220">
        <v>11</v>
      </c>
      <c r="N1852" s="325">
        <v>1.4</v>
      </c>
      <c r="O1852" s="163"/>
      <c r="P1852" s="163" t="s">
        <v>21</v>
      </c>
      <c r="Q1852" s="155" t="s">
        <v>689</v>
      </c>
      <c r="R1852" s="163" t="s">
        <v>73</v>
      </c>
      <c r="S1852" s="164">
        <v>222.59215400000005</v>
      </c>
      <c r="T1852" s="167">
        <v>43302.400000000001</v>
      </c>
    </row>
    <row r="1853" spans="1:20" ht="21" customHeight="1">
      <c r="A1853" s="233"/>
      <c r="B1853" s="405"/>
      <c r="C1853" s="163">
        <v>13</v>
      </c>
      <c r="D1853" s="325" t="s">
        <v>93</v>
      </c>
      <c r="E1853" s="163"/>
      <c r="F1853" s="163" t="s">
        <v>21</v>
      </c>
      <c r="G1853" s="155" t="s">
        <v>94</v>
      </c>
      <c r="H1853" s="163" t="s">
        <v>95</v>
      </c>
      <c r="I1853" s="164">
        <v>5342.2116960000012</v>
      </c>
      <c r="J1853" s="167"/>
      <c r="K1853" s="420"/>
      <c r="L1853" s="202"/>
      <c r="M1853" s="220"/>
      <c r="N1853" s="362"/>
      <c r="O1853" s="182"/>
      <c r="P1853" s="182"/>
      <c r="Q1853" s="160"/>
      <c r="R1853" s="253"/>
      <c r="S1853" s="164"/>
      <c r="T1853" s="167"/>
    </row>
    <row r="1854" spans="1:20" ht="38.25" customHeight="1">
      <c r="A1854" s="233"/>
      <c r="B1854" s="405"/>
      <c r="C1854" s="163">
        <v>14</v>
      </c>
      <c r="D1854" s="325" t="s">
        <v>98</v>
      </c>
      <c r="E1854" s="163"/>
      <c r="F1854" s="163" t="s">
        <v>21</v>
      </c>
      <c r="G1854" s="155" t="s">
        <v>99</v>
      </c>
      <c r="H1854" s="163" t="s">
        <v>73</v>
      </c>
      <c r="I1854" s="164">
        <v>222.59215400000005</v>
      </c>
      <c r="J1854" s="167"/>
      <c r="K1854" s="420"/>
      <c r="L1854" s="202"/>
      <c r="M1854" s="220"/>
      <c r="N1854" s="362"/>
      <c r="O1854" s="182"/>
      <c r="P1854" s="182"/>
      <c r="Q1854" s="160"/>
      <c r="R1854" s="253"/>
      <c r="S1854" s="164"/>
      <c r="T1854" s="167"/>
    </row>
    <row r="1855" spans="1:20" ht="16.5" customHeight="1">
      <c r="A1855" s="233"/>
      <c r="B1855" s="405"/>
      <c r="C1855" s="629" t="s">
        <v>41</v>
      </c>
      <c r="D1855" s="630"/>
      <c r="E1855" s="630"/>
      <c r="F1855" s="630"/>
      <c r="G1855" s="630"/>
      <c r="H1855" s="631"/>
      <c r="I1855" s="163"/>
      <c r="J1855" s="163"/>
      <c r="K1855" s="414"/>
      <c r="L1855" s="202"/>
      <c r="M1855" s="629" t="s">
        <v>41</v>
      </c>
      <c r="N1855" s="630"/>
      <c r="O1855" s="630"/>
      <c r="P1855" s="630"/>
      <c r="Q1855" s="630"/>
      <c r="R1855" s="631"/>
      <c r="S1855" s="163"/>
      <c r="T1855" s="163"/>
    </row>
    <row r="1856" spans="1:20" ht="23.25" customHeight="1">
      <c r="A1856" s="233"/>
      <c r="B1856" s="405"/>
      <c r="C1856" s="470">
        <v>15</v>
      </c>
      <c r="D1856" s="249">
        <v>2.5</v>
      </c>
      <c r="E1856" s="159" t="s">
        <v>21</v>
      </c>
      <c r="F1856" s="159"/>
      <c r="G1856" s="159" t="s">
        <v>291</v>
      </c>
      <c r="H1856" s="159"/>
      <c r="I1856" s="188"/>
      <c r="J1856" s="189"/>
      <c r="K1856" s="447"/>
      <c r="L1856" s="202"/>
      <c r="M1856" s="324">
        <v>12</v>
      </c>
      <c r="N1856" s="249">
        <v>2.6</v>
      </c>
      <c r="O1856" s="159" t="s">
        <v>21</v>
      </c>
      <c r="P1856" s="159"/>
      <c r="Q1856" s="159" t="s">
        <v>101</v>
      </c>
      <c r="R1856" s="159"/>
      <c r="S1856" s="188"/>
      <c r="T1856" s="189"/>
    </row>
    <row r="1857" spans="1:20" ht="19.5" customHeight="1">
      <c r="A1857" s="233"/>
      <c r="B1857" s="405"/>
      <c r="C1857" s="220">
        <v>16</v>
      </c>
      <c r="D1857" s="325" t="s">
        <v>292</v>
      </c>
      <c r="E1857" s="163"/>
      <c r="F1857" s="163" t="s">
        <v>21</v>
      </c>
      <c r="G1857" s="155" t="s">
        <v>293</v>
      </c>
      <c r="H1857" s="163" t="s">
        <v>73</v>
      </c>
      <c r="I1857" s="164">
        <v>25.044720000000002</v>
      </c>
      <c r="J1857" s="167"/>
      <c r="K1857" s="420"/>
      <c r="L1857" s="202"/>
      <c r="M1857" s="220">
        <v>13</v>
      </c>
      <c r="N1857" s="325" t="s">
        <v>102</v>
      </c>
      <c r="O1857" s="163"/>
      <c r="P1857" s="163" t="s">
        <v>21</v>
      </c>
      <c r="Q1857" s="155" t="s">
        <v>103</v>
      </c>
      <c r="R1857" s="163" t="s">
        <v>25</v>
      </c>
      <c r="S1857" s="164">
        <v>1828.1559999999999</v>
      </c>
      <c r="T1857" s="167">
        <v>37645.599999999999</v>
      </c>
    </row>
    <row r="1858" spans="1:20" ht="16.5" customHeight="1">
      <c r="A1858" s="233"/>
      <c r="B1858" s="405"/>
      <c r="C1858" s="629" t="s">
        <v>41</v>
      </c>
      <c r="D1858" s="630"/>
      <c r="E1858" s="630"/>
      <c r="F1858" s="630"/>
      <c r="G1858" s="630"/>
      <c r="H1858" s="631"/>
      <c r="I1858" s="163"/>
      <c r="J1858" s="163"/>
      <c r="K1858" s="414"/>
      <c r="L1858" s="202"/>
      <c r="M1858" s="629" t="s">
        <v>41</v>
      </c>
      <c r="N1858" s="630"/>
      <c r="O1858" s="630"/>
      <c r="P1858" s="630"/>
      <c r="Q1858" s="630"/>
      <c r="R1858" s="631"/>
      <c r="S1858" s="163"/>
      <c r="T1858" s="163"/>
    </row>
    <row r="1859" spans="1:20" ht="21" customHeight="1">
      <c r="A1859" s="233"/>
      <c r="B1859" s="405"/>
      <c r="C1859" s="470">
        <v>17</v>
      </c>
      <c r="D1859" s="249">
        <v>2.6</v>
      </c>
      <c r="E1859" s="159" t="s">
        <v>21</v>
      </c>
      <c r="F1859" s="159"/>
      <c r="G1859" s="159" t="s">
        <v>101</v>
      </c>
      <c r="H1859" s="159"/>
      <c r="I1859" s="188"/>
      <c r="J1859" s="189"/>
      <c r="K1859" s="447"/>
      <c r="L1859" s="202"/>
      <c r="M1859" s="324">
        <v>14</v>
      </c>
      <c r="N1859" s="249">
        <v>5</v>
      </c>
      <c r="O1859" s="159" t="s">
        <v>21</v>
      </c>
      <c r="P1859" s="159"/>
      <c r="Q1859" s="159" t="s">
        <v>107</v>
      </c>
      <c r="R1859" s="159"/>
      <c r="S1859" s="188"/>
      <c r="T1859" s="189"/>
    </row>
    <row r="1860" spans="1:20" ht="20.25" customHeight="1">
      <c r="A1860" s="233"/>
      <c r="B1860" s="405"/>
      <c r="C1860" s="220">
        <v>18</v>
      </c>
      <c r="D1860" s="325" t="s">
        <v>102</v>
      </c>
      <c r="E1860" s="163"/>
      <c r="F1860" s="163" t="s">
        <v>21</v>
      </c>
      <c r="G1860" s="155" t="s">
        <v>103</v>
      </c>
      <c r="H1860" s="163" t="s">
        <v>25</v>
      </c>
      <c r="I1860" s="164">
        <v>1828.1559999999999</v>
      </c>
      <c r="J1860" s="167"/>
      <c r="K1860" s="420"/>
      <c r="L1860" s="202"/>
      <c r="M1860" s="220">
        <v>15</v>
      </c>
      <c r="N1860" s="325">
        <v>5.5</v>
      </c>
      <c r="O1860" s="163"/>
      <c r="P1860" s="163" t="s">
        <v>21</v>
      </c>
      <c r="Q1860" s="155" t="s">
        <v>110</v>
      </c>
      <c r="R1860" s="163" t="s">
        <v>73</v>
      </c>
      <c r="S1860" s="164">
        <v>11.7555</v>
      </c>
      <c r="T1860" s="167">
        <v>535504</v>
      </c>
    </row>
    <row r="1861" spans="1:20" ht="16.5" customHeight="1">
      <c r="A1861" s="233"/>
      <c r="B1861" s="405"/>
      <c r="C1861" s="629" t="s">
        <v>41</v>
      </c>
      <c r="D1861" s="630"/>
      <c r="E1861" s="630"/>
      <c r="F1861" s="630"/>
      <c r="G1861" s="630"/>
      <c r="H1861" s="631"/>
      <c r="I1861" s="163"/>
      <c r="J1861" s="163"/>
      <c r="K1861" s="414"/>
      <c r="L1861" s="202"/>
      <c r="M1861" s="629" t="s">
        <v>41</v>
      </c>
      <c r="N1861" s="630"/>
      <c r="O1861" s="630"/>
      <c r="P1861" s="630"/>
      <c r="Q1861" s="630"/>
      <c r="R1861" s="631"/>
      <c r="S1861" s="163"/>
      <c r="T1861" s="163"/>
    </row>
    <row r="1862" spans="1:20" ht="16.5" customHeight="1">
      <c r="A1862" s="233"/>
      <c r="B1862" s="405"/>
      <c r="C1862" s="470">
        <v>19</v>
      </c>
      <c r="D1862" s="249" t="s">
        <v>105</v>
      </c>
      <c r="E1862" s="159" t="s">
        <v>21</v>
      </c>
      <c r="F1862" s="159"/>
      <c r="G1862" s="159" t="s">
        <v>106</v>
      </c>
      <c r="H1862" s="159"/>
      <c r="I1862" s="188"/>
      <c r="J1862" s="189"/>
      <c r="K1862" s="447"/>
      <c r="L1862" s="202"/>
      <c r="M1862" s="324">
        <v>16</v>
      </c>
      <c r="N1862" s="249">
        <v>3.3</v>
      </c>
      <c r="O1862" s="159" t="s">
        <v>21</v>
      </c>
      <c r="P1862" s="159"/>
      <c r="Q1862" s="159" t="s">
        <v>111</v>
      </c>
      <c r="R1862" s="159"/>
      <c r="S1862" s="188"/>
      <c r="T1862" s="189"/>
    </row>
    <row r="1863" spans="1:20" ht="33.75" customHeight="1">
      <c r="A1863" s="233"/>
      <c r="B1863" s="405"/>
      <c r="C1863" s="220">
        <v>20</v>
      </c>
      <c r="D1863" s="325" t="s">
        <v>108</v>
      </c>
      <c r="E1863" s="163"/>
      <c r="F1863" s="163" t="s">
        <v>21</v>
      </c>
      <c r="G1863" s="155" t="s">
        <v>109</v>
      </c>
      <c r="H1863" s="163" t="s">
        <v>73</v>
      </c>
      <c r="I1863" s="164">
        <v>11.7555</v>
      </c>
      <c r="J1863" s="167"/>
      <c r="K1863" s="420"/>
      <c r="L1863" s="202"/>
      <c r="M1863" s="220">
        <v>17</v>
      </c>
      <c r="N1863" s="325" t="s">
        <v>112</v>
      </c>
      <c r="O1863" s="163"/>
      <c r="P1863" s="163" t="s">
        <v>21</v>
      </c>
      <c r="Q1863" s="155" t="s">
        <v>113</v>
      </c>
      <c r="R1863" s="163" t="s">
        <v>114</v>
      </c>
      <c r="S1863" s="164">
        <v>1410.6599999999999</v>
      </c>
      <c r="T1863" s="167">
        <v>5903</v>
      </c>
    </row>
    <row r="1864" spans="1:20" ht="16.5" customHeight="1">
      <c r="A1864" s="233"/>
      <c r="B1864" s="405"/>
      <c r="C1864" s="629" t="s">
        <v>41</v>
      </c>
      <c r="D1864" s="630"/>
      <c r="E1864" s="630"/>
      <c r="F1864" s="630"/>
      <c r="G1864" s="630"/>
      <c r="H1864" s="631"/>
      <c r="I1864" s="163"/>
      <c r="J1864" s="163"/>
      <c r="K1864" s="414"/>
      <c r="L1864" s="202"/>
      <c r="M1864" s="629" t="s">
        <v>41</v>
      </c>
      <c r="N1864" s="630"/>
      <c r="O1864" s="630"/>
      <c r="P1864" s="630"/>
      <c r="Q1864" s="630"/>
      <c r="R1864" s="631"/>
      <c r="S1864" s="163"/>
      <c r="T1864" s="163"/>
    </row>
    <row r="1865" spans="1:20" ht="16.5" customHeight="1">
      <c r="A1865" s="233"/>
      <c r="B1865" s="405"/>
      <c r="C1865" s="470">
        <v>21</v>
      </c>
      <c r="D1865" s="249">
        <v>3.3</v>
      </c>
      <c r="E1865" s="159" t="s">
        <v>21</v>
      </c>
      <c r="F1865" s="159"/>
      <c r="G1865" s="159" t="s">
        <v>111</v>
      </c>
      <c r="H1865" s="159"/>
      <c r="I1865" s="188"/>
      <c r="J1865" s="189"/>
      <c r="K1865" s="447"/>
      <c r="L1865" s="202"/>
      <c r="M1865" s="324">
        <v>18</v>
      </c>
      <c r="N1865" s="249">
        <v>20</v>
      </c>
      <c r="O1865" s="159" t="s">
        <v>21</v>
      </c>
      <c r="P1865" s="159"/>
      <c r="Q1865" s="159" t="s">
        <v>29</v>
      </c>
      <c r="R1865" s="159"/>
      <c r="S1865" s="188"/>
      <c r="T1865" s="189"/>
    </row>
    <row r="1866" spans="1:20" ht="52.5" customHeight="1">
      <c r="A1866" s="233"/>
      <c r="B1866" s="405"/>
      <c r="C1866" s="220">
        <v>22</v>
      </c>
      <c r="D1866" s="325" t="s">
        <v>112</v>
      </c>
      <c r="E1866" s="163"/>
      <c r="F1866" s="163" t="s">
        <v>21</v>
      </c>
      <c r="G1866" s="155" t="s">
        <v>113</v>
      </c>
      <c r="H1866" s="163" t="s">
        <v>114</v>
      </c>
      <c r="I1866" s="164">
        <v>1410.6599999999999</v>
      </c>
      <c r="J1866" s="167"/>
      <c r="K1866" s="420"/>
      <c r="L1866" s="202"/>
      <c r="M1866" s="220">
        <v>19</v>
      </c>
      <c r="N1866" s="164">
        <v>20.52</v>
      </c>
      <c r="O1866" s="163"/>
      <c r="P1866" s="163" t="s">
        <v>21</v>
      </c>
      <c r="Q1866" s="155" t="s">
        <v>458</v>
      </c>
      <c r="R1866" s="163" t="s">
        <v>146</v>
      </c>
      <c r="S1866" s="164">
        <v>4</v>
      </c>
      <c r="T1866" s="167">
        <v>225629.6</v>
      </c>
    </row>
    <row r="1867" spans="1:20" ht="16.5" customHeight="1">
      <c r="A1867" s="233"/>
      <c r="B1867" s="405"/>
      <c r="C1867" s="629" t="s">
        <v>41</v>
      </c>
      <c r="D1867" s="630"/>
      <c r="E1867" s="630"/>
      <c r="F1867" s="630"/>
      <c r="G1867" s="630"/>
      <c r="H1867" s="631"/>
      <c r="I1867" s="163"/>
      <c r="J1867" s="163"/>
      <c r="K1867" s="414"/>
      <c r="L1867" s="202"/>
      <c r="M1867" s="220">
        <v>20</v>
      </c>
      <c r="N1867" s="164">
        <v>20.54</v>
      </c>
      <c r="O1867" s="163"/>
      <c r="P1867" s="163" t="s">
        <v>21</v>
      </c>
      <c r="Q1867" s="155" t="s">
        <v>432</v>
      </c>
      <c r="R1867" s="163" t="s">
        <v>146</v>
      </c>
      <c r="S1867" s="164">
        <v>4</v>
      </c>
      <c r="T1867" s="167">
        <v>374334</v>
      </c>
    </row>
    <row r="1868" spans="1:20" ht="26.25" customHeight="1">
      <c r="A1868" s="233"/>
      <c r="B1868" s="405"/>
      <c r="C1868" s="470">
        <v>23</v>
      </c>
      <c r="D1868" s="249">
        <v>4.2</v>
      </c>
      <c r="E1868" s="159" t="s">
        <v>21</v>
      </c>
      <c r="F1868" s="159"/>
      <c r="G1868" s="159" t="s">
        <v>616</v>
      </c>
      <c r="H1868" s="159"/>
      <c r="I1868" s="188"/>
      <c r="J1868" s="189"/>
      <c r="K1868" s="447"/>
      <c r="L1868" s="202"/>
      <c r="M1868" s="163">
        <v>21</v>
      </c>
      <c r="N1868" s="164">
        <v>20.51</v>
      </c>
      <c r="O1868" s="163"/>
      <c r="P1868" s="163" t="s">
        <v>21</v>
      </c>
      <c r="Q1868" s="155" t="s">
        <v>769</v>
      </c>
      <c r="R1868" s="163" t="s">
        <v>727</v>
      </c>
      <c r="S1868" s="164">
        <v>517.28</v>
      </c>
      <c r="T1868" s="167">
        <v>40984</v>
      </c>
    </row>
    <row r="1869" spans="1:20" ht="21.75" customHeight="1">
      <c r="A1869" s="233"/>
      <c r="B1869" s="405"/>
      <c r="C1869" s="220">
        <v>24</v>
      </c>
      <c r="D1869" s="325" t="s">
        <v>957</v>
      </c>
      <c r="E1869" s="163"/>
      <c r="F1869" s="163" t="s">
        <v>21</v>
      </c>
      <c r="G1869" s="155" t="s">
        <v>958</v>
      </c>
      <c r="H1869" s="163" t="s">
        <v>60</v>
      </c>
      <c r="I1869" s="164">
        <v>248</v>
      </c>
      <c r="J1869" s="167"/>
      <c r="K1869" s="420"/>
      <c r="L1869" s="202"/>
      <c r="M1869" s="163">
        <v>22</v>
      </c>
      <c r="N1869" s="164">
        <v>20.6</v>
      </c>
      <c r="O1869" s="163"/>
      <c r="P1869" s="163" t="s">
        <v>21</v>
      </c>
      <c r="Q1869" s="155" t="s">
        <v>148</v>
      </c>
      <c r="R1869" s="163" t="s">
        <v>146</v>
      </c>
      <c r="S1869" s="164">
        <v>0</v>
      </c>
      <c r="T1869" s="167">
        <v>480677</v>
      </c>
    </row>
    <row r="1870" spans="1:20" ht="15.75" customHeight="1">
      <c r="A1870" s="233"/>
      <c r="B1870" s="405"/>
      <c r="C1870" s="629" t="s">
        <v>41</v>
      </c>
      <c r="D1870" s="630"/>
      <c r="E1870" s="630"/>
      <c r="F1870" s="630"/>
      <c r="G1870" s="630"/>
      <c r="H1870" s="631"/>
      <c r="I1870" s="163"/>
      <c r="J1870" s="163"/>
      <c r="K1870" s="414"/>
      <c r="L1870" s="202"/>
      <c r="M1870" s="163">
        <v>23</v>
      </c>
      <c r="N1870" s="164" t="s">
        <v>833</v>
      </c>
      <c r="O1870" s="163"/>
      <c r="P1870" s="163" t="s">
        <v>21</v>
      </c>
      <c r="Q1870" s="155" t="s">
        <v>834</v>
      </c>
      <c r="R1870" s="163" t="s">
        <v>32</v>
      </c>
      <c r="S1870" s="164">
        <v>2</v>
      </c>
      <c r="T1870" s="167">
        <v>26764</v>
      </c>
    </row>
    <row r="1871" spans="1:20" ht="25.5" customHeight="1">
      <c r="A1871" s="233"/>
      <c r="B1871" s="405"/>
      <c r="C1871" s="470">
        <v>25</v>
      </c>
      <c r="D1871" s="159">
        <v>4.3</v>
      </c>
      <c r="E1871" s="159" t="s">
        <v>21</v>
      </c>
      <c r="F1871" s="159"/>
      <c r="G1871" s="159" t="s">
        <v>234</v>
      </c>
      <c r="H1871" s="159"/>
      <c r="I1871" s="188"/>
      <c r="J1871" s="189"/>
      <c r="K1871" s="447"/>
      <c r="L1871" s="202"/>
      <c r="M1871" s="324">
        <v>24</v>
      </c>
      <c r="N1871" s="159">
        <v>6</v>
      </c>
      <c r="O1871" s="159" t="s">
        <v>21</v>
      </c>
      <c r="P1871" s="159"/>
      <c r="Q1871" s="159" t="s">
        <v>955</v>
      </c>
      <c r="R1871" s="159"/>
      <c r="S1871" s="188"/>
      <c r="T1871" s="189"/>
    </row>
    <row r="1872" spans="1:20" ht="34.5" customHeight="1">
      <c r="A1872" s="233"/>
      <c r="B1872" s="405"/>
      <c r="C1872" s="220">
        <v>26</v>
      </c>
      <c r="D1872" s="163" t="s">
        <v>959</v>
      </c>
      <c r="E1872" s="163"/>
      <c r="F1872" s="163" t="s">
        <v>21</v>
      </c>
      <c r="G1872" s="155" t="s">
        <v>960</v>
      </c>
      <c r="H1872" s="163" t="s">
        <v>32</v>
      </c>
      <c r="I1872" s="164">
        <v>5</v>
      </c>
      <c r="J1872" s="167"/>
      <c r="K1872" s="420"/>
      <c r="L1872" s="202"/>
      <c r="M1872" s="220">
        <v>25</v>
      </c>
      <c r="N1872" s="163" t="s">
        <v>802</v>
      </c>
      <c r="O1872" s="163"/>
      <c r="P1872" s="163" t="s">
        <v>21</v>
      </c>
      <c r="Q1872" s="155" t="s">
        <v>293</v>
      </c>
      <c r="R1872" s="163" t="s">
        <v>73</v>
      </c>
      <c r="S1872" s="164">
        <v>25.044720000000002</v>
      </c>
      <c r="T1872" s="167">
        <v>40659</v>
      </c>
    </row>
    <row r="1873" spans="1:20" ht="16.5" customHeight="1">
      <c r="A1873" s="233"/>
      <c r="B1873" s="405"/>
      <c r="C1873" s="629" t="s">
        <v>41</v>
      </c>
      <c r="D1873" s="630"/>
      <c r="E1873" s="630"/>
      <c r="F1873" s="630"/>
      <c r="G1873" s="630"/>
      <c r="H1873" s="631"/>
      <c r="I1873" s="163"/>
      <c r="J1873" s="163"/>
      <c r="K1873" s="414"/>
      <c r="L1873" s="202"/>
      <c r="M1873" s="629" t="s">
        <v>41</v>
      </c>
      <c r="N1873" s="630"/>
      <c r="O1873" s="630"/>
      <c r="P1873" s="630"/>
      <c r="Q1873" s="630"/>
      <c r="R1873" s="631"/>
      <c r="S1873" s="163"/>
      <c r="T1873" s="163"/>
    </row>
    <row r="1874" spans="1:20" ht="45.75" customHeight="1">
      <c r="A1874" s="233"/>
      <c r="B1874" s="405"/>
      <c r="C1874" s="470">
        <v>27</v>
      </c>
      <c r="D1874" s="249">
        <v>4.4000000000000004</v>
      </c>
      <c r="E1874" s="159" t="s">
        <v>21</v>
      </c>
      <c r="F1874" s="159"/>
      <c r="G1874" s="159" t="s">
        <v>121</v>
      </c>
      <c r="H1874" s="159"/>
      <c r="I1874" s="188"/>
      <c r="J1874" s="189"/>
      <c r="K1874" s="447"/>
      <c r="L1874" s="202"/>
      <c r="M1874" s="324">
        <v>26</v>
      </c>
      <c r="N1874" s="249">
        <v>7</v>
      </c>
      <c r="O1874" s="159" t="s">
        <v>21</v>
      </c>
      <c r="P1874" s="159"/>
      <c r="Q1874" s="159" t="s">
        <v>803</v>
      </c>
      <c r="R1874" s="159"/>
      <c r="S1874" s="188"/>
      <c r="T1874" s="189"/>
    </row>
    <row r="1875" spans="1:20" ht="35.25" customHeight="1">
      <c r="A1875" s="233"/>
      <c r="B1875" s="405"/>
      <c r="C1875" s="220">
        <v>28</v>
      </c>
      <c r="D1875" s="325" t="s">
        <v>961</v>
      </c>
      <c r="E1875" s="163"/>
      <c r="F1875" s="163" t="s">
        <v>21</v>
      </c>
      <c r="G1875" s="155" t="s">
        <v>962</v>
      </c>
      <c r="H1875" s="163" t="s">
        <v>32</v>
      </c>
      <c r="I1875" s="164">
        <v>2</v>
      </c>
      <c r="J1875" s="167"/>
      <c r="K1875" s="420"/>
      <c r="L1875" s="202"/>
      <c r="M1875" s="220">
        <v>27</v>
      </c>
      <c r="N1875" s="325" t="s">
        <v>806</v>
      </c>
      <c r="O1875" s="163"/>
      <c r="P1875" s="163" t="s">
        <v>21</v>
      </c>
      <c r="Q1875" s="155" t="s">
        <v>807</v>
      </c>
      <c r="R1875" s="163" t="s">
        <v>73</v>
      </c>
      <c r="S1875" s="164">
        <v>25.044720000000002</v>
      </c>
      <c r="T1875" s="167">
        <v>657686</v>
      </c>
    </row>
    <row r="1876" spans="1:20" ht="36.75" customHeight="1">
      <c r="A1876" s="233"/>
      <c r="B1876" s="405"/>
      <c r="C1876" s="163">
        <v>29</v>
      </c>
      <c r="D1876" s="325" t="s">
        <v>963</v>
      </c>
      <c r="E1876" s="163"/>
      <c r="F1876" s="163" t="s">
        <v>21</v>
      </c>
      <c r="G1876" s="155" t="s">
        <v>964</v>
      </c>
      <c r="H1876" s="163" t="s">
        <v>32</v>
      </c>
      <c r="I1876" s="164">
        <v>1</v>
      </c>
      <c r="J1876" s="167"/>
      <c r="K1876" s="420"/>
      <c r="L1876" s="202"/>
      <c r="M1876" s="220"/>
      <c r="N1876" s="362"/>
      <c r="O1876" s="182"/>
      <c r="P1876" s="182"/>
      <c r="Q1876" s="160"/>
      <c r="R1876" s="253"/>
      <c r="S1876" s="164"/>
      <c r="T1876" s="167"/>
    </row>
    <row r="1877" spans="1:20" ht="16.5" customHeight="1">
      <c r="A1877" s="233"/>
      <c r="B1877" s="405"/>
      <c r="C1877" s="629" t="s">
        <v>41</v>
      </c>
      <c r="D1877" s="630"/>
      <c r="E1877" s="630"/>
      <c r="F1877" s="630"/>
      <c r="G1877" s="630"/>
      <c r="H1877" s="631"/>
      <c r="I1877" s="163"/>
      <c r="J1877" s="163"/>
      <c r="K1877" s="414"/>
      <c r="L1877" s="202"/>
      <c r="M1877" s="629" t="s">
        <v>41</v>
      </c>
      <c r="N1877" s="630"/>
      <c r="O1877" s="630"/>
      <c r="P1877" s="630"/>
      <c r="Q1877" s="630"/>
      <c r="R1877" s="631"/>
      <c r="S1877" s="163"/>
      <c r="T1877" s="163"/>
    </row>
    <row r="1878" spans="1:20" ht="19.5" customHeight="1">
      <c r="A1878" s="233"/>
      <c r="B1878" s="405"/>
      <c r="C1878" s="159">
        <v>30</v>
      </c>
      <c r="D1878" s="249" t="s">
        <v>126</v>
      </c>
      <c r="E1878" s="159" t="s">
        <v>21</v>
      </c>
      <c r="F1878" s="159"/>
      <c r="G1878" s="159" t="s">
        <v>127</v>
      </c>
      <c r="H1878" s="159"/>
      <c r="I1878" s="188"/>
      <c r="J1878" s="189"/>
      <c r="K1878" s="447"/>
      <c r="L1878" s="202"/>
      <c r="M1878" s="159">
        <v>28</v>
      </c>
      <c r="N1878" s="249">
        <v>4.4000000000000004</v>
      </c>
      <c r="O1878" s="159" t="s">
        <v>21</v>
      </c>
      <c r="P1878" s="159"/>
      <c r="Q1878" s="159" t="s">
        <v>924</v>
      </c>
      <c r="R1878" s="159"/>
      <c r="S1878" s="188"/>
      <c r="T1878" s="189"/>
    </row>
    <row r="1879" spans="1:20" ht="25.5" customHeight="1">
      <c r="A1879" s="233"/>
      <c r="B1879" s="405"/>
      <c r="C1879" s="163">
        <v>31</v>
      </c>
      <c r="D1879" s="325" t="s">
        <v>841</v>
      </c>
      <c r="E1879" s="163"/>
      <c r="F1879" s="163" t="s">
        <v>21</v>
      </c>
      <c r="G1879" s="155" t="s">
        <v>842</v>
      </c>
      <c r="H1879" s="163" t="s">
        <v>32</v>
      </c>
      <c r="I1879" s="164">
        <v>1</v>
      </c>
      <c r="J1879" s="167"/>
      <c r="K1879" s="420"/>
      <c r="L1879" s="202"/>
      <c r="M1879" s="163">
        <v>29</v>
      </c>
      <c r="N1879" s="325" t="s">
        <v>965</v>
      </c>
      <c r="O1879" s="163"/>
      <c r="P1879" s="163" t="s">
        <v>21</v>
      </c>
      <c r="Q1879" s="155" t="s">
        <v>966</v>
      </c>
      <c r="R1879" s="163" t="s">
        <v>60</v>
      </c>
      <c r="S1879" s="164">
        <v>250.98</v>
      </c>
      <c r="T1879" s="167">
        <v>21400</v>
      </c>
    </row>
    <row r="1880" spans="1:20" ht="21.75" customHeight="1">
      <c r="A1880" s="233"/>
      <c r="B1880" s="405"/>
      <c r="C1880" s="163">
        <v>32</v>
      </c>
      <c r="D1880" s="325" t="s">
        <v>845</v>
      </c>
      <c r="E1880" s="163"/>
      <c r="F1880" s="163" t="s">
        <v>21</v>
      </c>
      <c r="G1880" s="155" t="s">
        <v>846</v>
      </c>
      <c r="H1880" s="163" t="s">
        <v>32</v>
      </c>
      <c r="I1880" s="164">
        <v>1</v>
      </c>
      <c r="J1880" s="167"/>
      <c r="K1880" s="420"/>
      <c r="L1880" s="202"/>
      <c r="M1880" s="220"/>
      <c r="N1880" s="362"/>
      <c r="O1880" s="182"/>
      <c r="P1880" s="182"/>
      <c r="Q1880" s="160"/>
      <c r="R1880" s="253"/>
      <c r="S1880" s="164"/>
      <c r="T1880" s="167"/>
    </row>
    <row r="1881" spans="1:20" ht="16.5" customHeight="1">
      <c r="A1881" s="233"/>
      <c r="B1881" s="405"/>
      <c r="C1881" s="629" t="s">
        <v>41</v>
      </c>
      <c r="D1881" s="630"/>
      <c r="E1881" s="630"/>
      <c r="F1881" s="630"/>
      <c r="G1881" s="630"/>
      <c r="H1881" s="631"/>
      <c r="I1881" s="163"/>
      <c r="J1881" s="163"/>
      <c r="K1881" s="414"/>
      <c r="L1881" s="202"/>
      <c r="M1881" s="629" t="s">
        <v>41</v>
      </c>
      <c r="N1881" s="630"/>
      <c r="O1881" s="630"/>
      <c r="P1881" s="630"/>
      <c r="Q1881" s="630"/>
      <c r="R1881" s="631"/>
      <c r="S1881" s="163"/>
      <c r="T1881" s="163"/>
    </row>
    <row r="1882" spans="1:20" ht="19.5" customHeight="1">
      <c r="A1882" s="233"/>
      <c r="B1882" s="405"/>
      <c r="C1882" s="159">
        <v>33</v>
      </c>
      <c r="D1882" s="249">
        <v>6</v>
      </c>
      <c r="E1882" s="159" t="s">
        <v>21</v>
      </c>
      <c r="F1882" s="159"/>
      <c r="G1882" s="159" t="s">
        <v>310</v>
      </c>
      <c r="H1882" s="159"/>
      <c r="I1882" s="188"/>
      <c r="J1882" s="189"/>
      <c r="K1882" s="447"/>
      <c r="L1882" s="202"/>
      <c r="M1882" s="159">
        <v>30</v>
      </c>
      <c r="N1882" s="249">
        <v>4.4000000000000004</v>
      </c>
      <c r="O1882" s="159" t="s">
        <v>21</v>
      </c>
      <c r="P1882" s="159"/>
      <c r="Q1882" s="159" t="s">
        <v>295</v>
      </c>
      <c r="R1882" s="159"/>
      <c r="S1882" s="188"/>
      <c r="T1882" s="189"/>
    </row>
    <row r="1883" spans="1:20" ht="23.25" customHeight="1">
      <c r="A1883" s="233"/>
      <c r="B1883" s="405"/>
      <c r="C1883" s="163">
        <v>34</v>
      </c>
      <c r="D1883" s="325" t="s">
        <v>804</v>
      </c>
      <c r="E1883" s="163"/>
      <c r="F1883" s="163" t="s">
        <v>21</v>
      </c>
      <c r="G1883" s="155" t="s">
        <v>805</v>
      </c>
      <c r="H1883" s="163" t="s">
        <v>85</v>
      </c>
      <c r="I1883" s="164">
        <v>25.044720000000002</v>
      </c>
      <c r="J1883" s="167"/>
      <c r="K1883" s="420"/>
      <c r="L1883" s="202"/>
      <c r="M1883" s="163">
        <v>31</v>
      </c>
      <c r="N1883" s="325" t="s">
        <v>961</v>
      </c>
      <c r="O1883" s="163"/>
      <c r="P1883" s="163" t="s">
        <v>21</v>
      </c>
      <c r="Q1883" s="155" t="s">
        <v>962</v>
      </c>
      <c r="R1883" s="163" t="s">
        <v>32</v>
      </c>
      <c r="S1883" s="164">
        <v>2</v>
      </c>
      <c r="T1883" s="167">
        <v>80683</v>
      </c>
    </row>
    <row r="1884" spans="1:20" ht="16.5" customHeight="1">
      <c r="A1884" s="233"/>
      <c r="B1884" s="405"/>
      <c r="C1884" s="629" t="s">
        <v>41</v>
      </c>
      <c r="D1884" s="630"/>
      <c r="E1884" s="630"/>
      <c r="F1884" s="630"/>
      <c r="G1884" s="630"/>
      <c r="H1884" s="631"/>
      <c r="I1884" s="163"/>
      <c r="J1884" s="163"/>
      <c r="K1884" s="414"/>
      <c r="L1884" s="202"/>
      <c r="M1884" s="629" t="s">
        <v>41</v>
      </c>
      <c r="N1884" s="630"/>
      <c r="O1884" s="630"/>
      <c r="P1884" s="630"/>
      <c r="Q1884" s="630"/>
      <c r="R1884" s="631"/>
      <c r="S1884" s="163"/>
      <c r="T1884" s="163"/>
    </row>
    <row r="1885" spans="1:20" ht="31.5" customHeight="1">
      <c r="A1885" s="233"/>
      <c r="B1885" s="405"/>
      <c r="C1885" s="159">
        <v>35</v>
      </c>
      <c r="D1885" s="249">
        <v>8</v>
      </c>
      <c r="E1885" s="159" t="s">
        <v>21</v>
      </c>
      <c r="F1885" s="159"/>
      <c r="G1885" s="159" t="s">
        <v>535</v>
      </c>
      <c r="H1885" s="159"/>
      <c r="I1885" s="188"/>
      <c r="J1885" s="189"/>
      <c r="K1885" s="447"/>
      <c r="L1885" s="202"/>
      <c r="M1885" s="159">
        <v>33</v>
      </c>
      <c r="N1885" s="249">
        <v>4.3</v>
      </c>
      <c r="O1885" s="159" t="s">
        <v>21</v>
      </c>
      <c r="P1885" s="159"/>
      <c r="Q1885" s="159" t="s">
        <v>192</v>
      </c>
      <c r="R1885" s="159"/>
      <c r="S1885" s="188"/>
      <c r="T1885" s="189"/>
    </row>
    <row r="1886" spans="1:20" ht="40.5" customHeight="1">
      <c r="A1886" s="233"/>
      <c r="B1886" s="405"/>
      <c r="C1886" s="163">
        <v>36</v>
      </c>
      <c r="D1886" s="325" t="s">
        <v>427</v>
      </c>
      <c r="E1886" s="163"/>
      <c r="F1886" s="163" t="s">
        <v>21</v>
      </c>
      <c r="G1886" s="155" t="s">
        <v>428</v>
      </c>
      <c r="H1886" s="163" t="s">
        <v>32</v>
      </c>
      <c r="I1886" s="164">
        <v>4</v>
      </c>
      <c r="J1886" s="167"/>
      <c r="K1886" s="420"/>
      <c r="L1886" s="202"/>
      <c r="M1886" s="163">
        <v>34</v>
      </c>
      <c r="N1886" s="325" t="s">
        <v>959</v>
      </c>
      <c r="O1886" s="163"/>
      <c r="P1886" s="163" t="s">
        <v>21</v>
      </c>
      <c r="Q1886" s="155" t="s">
        <v>960</v>
      </c>
      <c r="R1886" s="163" t="s">
        <v>32</v>
      </c>
      <c r="S1886" s="164">
        <v>5</v>
      </c>
      <c r="T1886" s="167">
        <v>28146</v>
      </c>
    </row>
    <row r="1887" spans="1:20" ht="33.75" customHeight="1">
      <c r="A1887" s="233"/>
      <c r="B1887" s="405"/>
      <c r="C1887" s="163">
        <v>37</v>
      </c>
      <c r="D1887" s="325" t="s">
        <v>431</v>
      </c>
      <c r="E1887" s="163"/>
      <c r="F1887" s="163" t="s">
        <v>21</v>
      </c>
      <c r="G1887" s="155" t="s">
        <v>432</v>
      </c>
      <c r="H1887" s="163" t="s">
        <v>32</v>
      </c>
      <c r="I1887" s="164">
        <v>4</v>
      </c>
      <c r="J1887" s="167"/>
      <c r="K1887" s="420"/>
      <c r="L1887" s="202"/>
      <c r="M1887" s="163">
        <v>36</v>
      </c>
      <c r="N1887" s="325" t="s">
        <v>841</v>
      </c>
      <c r="O1887" s="163"/>
      <c r="P1887" s="163" t="s">
        <v>21</v>
      </c>
      <c r="Q1887" s="155" t="s">
        <v>842</v>
      </c>
      <c r="R1887" s="163" t="s">
        <v>32</v>
      </c>
      <c r="S1887" s="164">
        <v>1</v>
      </c>
      <c r="T1887" s="167">
        <v>148664</v>
      </c>
    </row>
    <row r="1888" spans="1:20" ht="30.75" customHeight="1">
      <c r="A1888" s="233"/>
      <c r="B1888" s="405"/>
      <c r="C1888" s="163">
        <v>38</v>
      </c>
      <c r="D1888" s="325" t="s">
        <v>773</v>
      </c>
      <c r="E1888" s="163"/>
      <c r="F1888" s="163" t="s">
        <v>21</v>
      </c>
      <c r="G1888" s="155" t="s">
        <v>769</v>
      </c>
      <c r="H1888" s="163" t="s">
        <v>60</v>
      </c>
      <c r="I1888" s="164">
        <v>517.28</v>
      </c>
      <c r="J1888" s="167"/>
      <c r="K1888" s="420"/>
      <c r="L1888" s="202"/>
      <c r="M1888" s="163">
        <v>37</v>
      </c>
      <c r="N1888" s="325" t="s">
        <v>848</v>
      </c>
      <c r="O1888" s="163"/>
      <c r="P1888" s="163" t="s">
        <v>21</v>
      </c>
      <c r="Q1888" s="155" t="s">
        <v>967</v>
      </c>
      <c r="R1888" s="163" t="s">
        <v>712</v>
      </c>
      <c r="S1888" s="164">
        <v>1</v>
      </c>
      <c r="T1888" s="167">
        <v>701214</v>
      </c>
    </row>
    <row r="1889" spans="1:20" ht="30.75" customHeight="1">
      <c r="A1889" s="233"/>
      <c r="B1889" s="405"/>
      <c r="C1889" s="163">
        <v>39</v>
      </c>
      <c r="D1889" s="325">
        <v>8.5</v>
      </c>
      <c r="E1889" s="163"/>
      <c r="F1889" s="163" t="s">
        <v>21</v>
      </c>
      <c r="G1889" s="155" t="s">
        <v>149</v>
      </c>
      <c r="H1889" s="163" t="s">
        <v>32</v>
      </c>
      <c r="I1889" s="164">
        <v>2</v>
      </c>
      <c r="J1889" s="167"/>
      <c r="K1889" s="420"/>
      <c r="L1889" s="202"/>
      <c r="M1889" s="220"/>
      <c r="N1889" s="362"/>
      <c r="O1889" s="182"/>
      <c r="P1889" s="182"/>
      <c r="Q1889" s="160"/>
      <c r="R1889" s="253"/>
      <c r="S1889" s="164"/>
      <c r="T1889" s="167"/>
    </row>
    <row r="1890" spans="1:20" ht="16.5" customHeight="1" thickBot="1">
      <c r="A1890" s="233"/>
      <c r="B1890" s="405"/>
      <c r="C1890" s="629" t="s">
        <v>41</v>
      </c>
      <c r="D1890" s="630"/>
      <c r="E1890" s="630"/>
      <c r="F1890" s="630"/>
      <c r="G1890" s="630"/>
      <c r="H1890" s="631"/>
      <c r="I1890" s="163"/>
      <c r="J1890" s="163"/>
      <c r="K1890" s="414"/>
      <c r="L1890" s="202"/>
      <c r="M1890" s="629" t="s">
        <v>41</v>
      </c>
      <c r="N1890" s="630"/>
      <c r="O1890" s="630"/>
      <c r="P1890" s="630"/>
      <c r="Q1890" s="630"/>
      <c r="R1890" s="631"/>
      <c r="S1890" s="163"/>
      <c r="T1890" s="163"/>
    </row>
    <row r="1891" spans="1:20" ht="16.5" customHeight="1" thickBot="1">
      <c r="A1891" s="233"/>
      <c r="B1891" s="405"/>
      <c r="C1891" s="632" t="s">
        <v>42</v>
      </c>
      <c r="D1891" s="712"/>
      <c r="E1891" s="712"/>
      <c r="F1891" s="712"/>
      <c r="G1891" s="712"/>
      <c r="H1891" s="712"/>
      <c r="I1891" s="712"/>
      <c r="J1891" s="634"/>
      <c r="K1891" s="415"/>
      <c r="L1891" s="202"/>
      <c r="M1891" s="632" t="s">
        <v>42</v>
      </c>
      <c r="N1891" s="633"/>
      <c r="O1891" s="633"/>
      <c r="P1891" s="633"/>
      <c r="Q1891" s="633"/>
      <c r="R1891" s="633"/>
      <c r="S1891" s="633"/>
      <c r="T1891" s="634"/>
    </row>
    <row r="1892" spans="1:20" ht="16.5" customHeight="1">
      <c r="A1892" s="233"/>
      <c r="B1892" s="405"/>
      <c r="C1892" s="416"/>
      <c r="D1892" s="416"/>
      <c r="E1892" s="416"/>
      <c r="F1892" s="416"/>
      <c r="G1892" s="416"/>
      <c r="H1892" s="416"/>
      <c r="I1892" s="416"/>
      <c r="J1892" s="416"/>
      <c r="K1892" s="417"/>
      <c r="L1892" s="202"/>
      <c r="M1892" s="257"/>
      <c r="N1892" s="257"/>
      <c r="O1892" s="257"/>
      <c r="P1892" s="257"/>
      <c r="Q1892" s="257"/>
      <c r="R1892" s="257"/>
      <c r="S1892" s="257"/>
      <c r="T1892" s="257"/>
    </row>
    <row r="1893" spans="1:20" ht="16.5" customHeight="1" thickBot="1">
      <c r="A1893" s="233"/>
      <c r="B1893" s="405"/>
      <c r="C1893" s="714" t="s">
        <v>203</v>
      </c>
      <c r="D1893" s="689"/>
      <c r="E1893" s="689"/>
      <c r="F1893" s="689"/>
      <c r="G1893" s="689"/>
      <c r="H1893" s="689"/>
      <c r="I1893" s="689"/>
      <c r="J1893" s="689"/>
      <c r="K1893" s="715"/>
      <c r="L1893" s="202"/>
      <c r="M1893" s="644" t="s">
        <v>203</v>
      </c>
      <c r="N1893" s="645"/>
      <c r="O1893" s="645"/>
      <c r="P1893" s="645"/>
      <c r="Q1893" s="645"/>
      <c r="R1893" s="645"/>
      <c r="S1893" s="645"/>
      <c r="T1893" s="646"/>
    </row>
    <row r="1894" spans="1:20" ht="16.5" customHeight="1">
      <c r="A1894" s="233"/>
      <c r="B1894" s="405"/>
      <c r="C1894" s="641" t="s">
        <v>11</v>
      </c>
      <c r="D1894" s="707" t="s">
        <v>12</v>
      </c>
      <c r="E1894" s="717" t="s">
        <v>13</v>
      </c>
      <c r="F1894" s="718"/>
      <c r="G1894" s="641" t="s">
        <v>14</v>
      </c>
      <c r="H1894" s="707" t="s">
        <v>15</v>
      </c>
      <c r="I1894" s="707" t="s">
        <v>16</v>
      </c>
      <c r="J1894" s="709" t="s">
        <v>17</v>
      </c>
      <c r="K1894" s="710" t="s">
        <v>18</v>
      </c>
      <c r="L1894" s="202"/>
      <c r="M1894" s="641" t="s">
        <v>11</v>
      </c>
      <c r="N1894" s="635" t="s">
        <v>12</v>
      </c>
      <c r="O1894" s="637" t="s">
        <v>13</v>
      </c>
      <c r="P1894" s="638"/>
      <c r="Q1894" s="641" t="s">
        <v>14</v>
      </c>
      <c r="R1894" s="635" t="s">
        <v>15</v>
      </c>
      <c r="S1894" s="635" t="s">
        <v>16</v>
      </c>
      <c r="T1894" s="643" t="s">
        <v>17</v>
      </c>
    </row>
    <row r="1895" spans="1:20" ht="16.5" customHeight="1">
      <c r="A1895" s="233"/>
      <c r="B1895" s="405"/>
      <c r="C1895" s="716"/>
      <c r="D1895" s="708"/>
      <c r="E1895" s="154" t="s">
        <v>19</v>
      </c>
      <c r="F1895" s="154" t="s">
        <v>20</v>
      </c>
      <c r="G1895" s="716"/>
      <c r="H1895" s="708"/>
      <c r="I1895" s="708"/>
      <c r="J1895" s="708"/>
      <c r="K1895" s="711"/>
      <c r="L1895" s="202"/>
      <c r="M1895" s="642"/>
      <c r="N1895" s="636"/>
      <c r="O1895" s="154" t="s">
        <v>19</v>
      </c>
      <c r="P1895" s="154" t="s">
        <v>20</v>
      </c>
      <c r="Q1895" s="642"/>
      <c r="R1895" s="636"/>
      <c r="S1895" s="636"/>
      <c r="T1895" s="636"/>
    </row>
    <row r="1896" spans="1:20" ht="16.5" customHeight="1">
      <c r="A1896" s="233"/>
      <c r="B1896" s="405"/>
      <c r="C1896" s="159">
        <v>1</v>
      </c>
      <c r="D1896" s="159" t="s">
        <v>105</v>
      </c>
      <c r="E1896" s="159" t="s">
        <v>21</v>
      </c>
      <c r="F1896" s="159"/>
      <c r="G1896" s="159" t="s">
        <v>928</v>
      </c>
      <c r="H1896" s="159"/>
      <c r="I1896" s="159"/>
      <c r="J1896" s="159"/>
      <c r="K1896" s="411"/>
      <c r="L1896" s="202"/>
      <c r="M1896" s="159">
        <v>1</v>
      </c>
      <c r="N1896" s="159">
        <v>3</v>
      </c>
      <c r="O1896" s="159" t="s">
        <v>21</v>
      </c>
      <c r="P1896" s="159"/>
      <c r="Q1896" s="159" t="s">
        <v>150</v>
      </c>
      <c r="R1896" s="159"/>
      <c r="S1896" s="159"/>
      <c r="T1896" s="159"/>
    </row>
    <row r="1897" spans="1:20" ht="16.5" customHeight="1">
      <c r="A1897" s="233"/>
      <c r="B1897" s="405"/>
      <c r="C1897" s="412">
        <v>2</v>
      </c>
      <c r="D1897" s="163" t="s">
        <v>968</v>
      </c>
      <c r="E1897" s="163"/>
      <c r="F1897" s="163" t="s">
        <v>21</v>
      </c>
      <c r="G1897" s="155" t="s">
        <v>969</v>
      </c>
      <c r="H1897" s="163" t="s">
        <v>32</v>
      </c>
      <c r="I1897" s="163">
        <v>248</v>
      </c>
      <c r="J1897" s="206"/>
      <c r="K1897" s="413"/>
      <c r="L1897" s="202"/>
      <c r="M1897" s="178">
        <v>2</v>
      </c>
      <c r="N1897" s="163" t="s">
        <v>970</v>
      </c>
      <c r="O1897" s="163"/>
      <c r="P1897" s="163" t="s">
        <v>21</v>
      </c>
      <c r="Q1897" s="155" t="s">
        <v>971</v>
      </c>
      <c r="R1897" s="163" t="s">
        <v>60</v>
      </c>
      <c r="S1897" s="163">
        <v>18</v>
      </c>
      <c r="T1897" s="206">
        <v>283172</v>
      </c>
    </row>
    <row r="1898" spans="1:20" ht="16.5" customHeight="1">
      <c r="A1898" s="233"/>
      <c r="B1898" s="405"/>
      <c r="C1898" s="629" t="s">
        <v>41</v>
      </c>
      <c r="D1898" s="630"/>
      <c r="E1898" s="630"/>
      <c r="F1898" s="630"/>
      <c r="G1898" s="630"/>
      <c r="H1898" s="631"/>
      <c r="I1898" s="161"/>
      <c r="J1898" s="206"/>
      <c r="K1898" s="414"/>
      <c r="L1898" s="202"/>
      <c r="M1898" s="629" t="s">
        <v>41</v>
      </c>
      <c r="N1898" s="630"/>
      <c r="O1898" s="630"/>
      <c r="P1898" s="630"/>
      <c r="Q1898" s="630"/>
      <c r="R1898" s="631"/>
      <c r="S1898" s="161"/>
      <c r="T1898" s="206"/>
    </row>
    <row r="1899" spans="1:20" ht="16.5" customHeight="1">
      <c r="A1899" s="233"/>
      <c r="B1899" s="405"/>
      <c r="C1899" s="159">
        <v>3</v>
      </c>
      <c r="D1899" s="159" t="s">
        <v>161</v>
      </c>
      <c r="E1899" s="159" t="s">
        <v>21</v>
      </c>
      <c r="F1899" s="159"/>
      <c r="G1899" s="159" t="s">
        <v>206</v>
      </c>
      <c r="H1899" s="159"/>
      <c r="I1899" s="159"/>
      <c r="J1899" s="214"/>
      <c r="K1899" s="411"/>
      <c r="L1899" s="202"/>
      <c r="M1899" s="159">
        <v>3</v>
      </c>
      <c r="N1899" s="159" t="s">
        <v>161</v>
      </c>
      <c r="O1899" s="159" t="s">
        <v>21</v>
      </c>
      <c r="P1899" s="159"/>
      <c r="Q1899" s="159" t="s">
        <v>206</v>
      </c>
      <c r="R1899" s="159"/>
      <c r="S1899" s="159"/>
      <c r="T1899" s="214"/>
    </row>
    <row r="1900" spans="1:20" ht="16.5" customHeight="1">
      <c r="A1900" s="233"/>
      <c r="B1900" s="405"/>
      <c r="C1900" s="412">
        <v>4</v>
      </c>
      <c r="D1900" s="163" t="s">
        <v>972</v>
      </c>
      <c r="E1900" s="163"/>
      <c r="F1900" s="163" t="s">
        <v>21</v>
      </c>
      <c r="G1900" s="155" t="s">
        <v>973</v>
      </c>
      <c r="H1900" s="163" t="s">
        <v>32</v>
      </c>
      <c r="I1900" s="163">
        <v>2</v>
      </c>
      <c r="J1900" s="206"/>
      <c r="K1900" s="413"/>
      <c r="L1900" s="202"/>
      <c r="M1900" s="178">
        <v>4</v>
      </c>
      <c r="N1900" s="163" t="s">
        <v>972</v>
      </c>
      <c r="O1900" s="163"/>
      <c r="P1900" s="163" t="s">
        <v>21</v>
      </c>
      <c r="Q1900" s="155" t="s">
        <v>973</v>
      </c>
      <c r="R1900" s="163" t="s">
        <v>32</v>
      </c>
      <c r="S1900" s="163">
        <v>2</v>
      </c>
      <c r="T1900" s="206">
        <v>5205060</v>
      </c>
    </row>
    <row r="1901" spans="1:20" ht="16.5" customHeight="1">
      <c r="A1901" s="233"/>
      <c r="B1901" s="405"/>
      <c r="C1901" s="412">
        <v>5</v>
      </c>
      <c r="D1901" s="163" t="s">
        <v>974</v>
      </c>
      <c r="E1901" s="163"/>
      <c r="F1901" s="163" t="s">
        <v>21</v>
      </c>
      <c r="G1901" s="155" t="s">
        <v>975</v>
      </c>
      <c r="H1901" s="163" t="s">
        <v>32</v>
      </c>
      <c r="I1901" s="163">
        <v>1</v>
      </c>
      <c r="J1901" s="206"/>
      <c r="K1901" s="413"/>
      <c r="L1901" s="202"/>
      <c r="M1901" s="178">
        <v>5</v>
      </c>
      <c r="N1901" s="163" t="s">
        <v>974</v>
      </c>
      <c r="O1901" s="163"/>
      <c r="P1901" s="163" t="s">
        <v>21</v>
      </c>
      <c r="Q1901" s="155" t="s">
        <v>975</v>
      </c>
      <c r="R1901" s="163" t="s">
        <v>32</v>
      </c>
      <c r="S1901" s="163">
        <v>1</v>
      </c>
      <c r="T1901" s="206">
        <v>5783400</v>
      </c>
    </row>
    <row r="1902" spans="1:20" ht="16.5" customHeight="1">
      <c r="A1902" s="233"/>
      <c r="B1902" s="405"/>
      <c r="C1902" s="629" t="s">
        <v>41</v>
      </c>
      <c r="D1902" s="630"/>
      <c r="E1902" s="630"/>
      <c r="F1902" s="630"/>
      <c r="G1902" s="630"/>
      <c r="H1902" s="631"/>
      <c r="I1902" s="161"/>
      <c r="J1902" s="206"/>
      <c r="K1902" s="414"/>
      <c r="L1902" s="202"/>
      <c r="M1902" s="629" t="s">
        <v>41</v>
      </c>
      <c r="N1902" s="630"/>
      <c r="O1902" s="630"/>
      <c r="P1902" s="630"/>
      <c r="Q1902" s="630"/>
      <c r="R1902" s="631"/>
      <c r="S1902" s="161"/>
      <c r="T1902" s="206"/>
    </row>
    <row r="1903" spans="1:20" ht="16.5" customHeight="1">
      <c r="A1903" s="233"/>
      <c r="B1903" s="405"/>
      <c r="C1903" s="470">
        <v>6</v>
      </c>
      <c r="D1903" s="159" t="s">
        <v>728</v>
      </c>
      <c r="E1903" s="159" t="s">
        <v>21</v>
      </c>
      <c r="F1903" s="159"/>
      <c r="G1903" s="159" t="s">
        <v>729</v>
      </c>
      <c r="H1903" s="159"/>
      <c r="I1903" s="159"/>
      <c r="J1903" s="214"/>
      <c r="K1903" s="411"/>
      <c r="L1903" s="202"/>
      <c r="M1903" s="324">
        <v>6</v>
      </c>
      <c r="N1903" s="159" t="s">
        <v>744</v>
      </c>
      <c r="O1903" s="159" t="s">
        <v>21</v>
      </c>
      <c r="P1903" s="159"/>
      <c r="Q1903" s="159" t="s">
        <v>192</v>
      </c>
      <c r="R1903" s="159"/>
      <c r="S1903" s="159"/>
      <c r="T1903" s="214"/>
    </row>
    <row r="1904" spans="1:20" ht="16.5" customHeight="1">
      <c r="A1904" s="233"/>
      <c r="B1904" s="405"/>
      <c r="C1904" s="220">
        <v>7</v>
      </c>
      <c r="D1904" s="163" t="s">
        <v>976</v>
      </c>
      <c r="E1904" s="163"/>
      <c r="F1904" s="163" t="s">
        <v>21</v>
      </c>
      <c r="G1904" s="155" t="s">
        <v>977</v>
      </c>
      <c r="H1904" s="163" t="s">
        <v>32</v>
      </c>
      <c r="I1904" s="163">
        <v>1</v>
      </c>
      <c r="J1904" s="206"/>
      <c r="K1904" s="413"/>
      <c r="L1904" s="202"/>
      <c r="M1904" s="220">
        <v>7</v>
      </c>
      <c r="N1904" s="163" t="s">
        <v>976</v>
      </c>
      <c r="O1904" s="163"/>
      <c r="P1904" s="163" t="s">
        <v>21</v>
      </c>
      <c r="Q1904" s="155" t="s">
        <v>977</v>
      </c>
      <c r="R1904" s="163" t="s">
        <v>32</v>
      </c>
      <c r="S1904" s="163">
        <v>1</v>
      </c>
      <c r="T1904" s="206">
        <v>2262190</v>
      </c>
    </row>
    <row r="1905" spans="1:20" ht="16.5" customHeight="1">
      <c r="A1905" s="233"/>
      <c r="B1905" s="405"/>
      <c r="C1905" s="220">
        <v>8</v>
      </c>
      <c r="D1905" s="163" t="s">
        <v>978</v>
      </c>
      <c r="E1905" s="163"/>
      <c r="F1905" s="163" t="s">
        <v>21</v>
      </c>
      <c r="G1905" s="155" t="s">
        <v>979</v>
      </c>
      <c r="H1905" s="163" t="s">
        <v>32</v>
      </c>
      <c r="I1905" s="163">
        <v>2</v>
      </c>
      <c r="J1905" s="206"/>
      <c r="K1905" s="413"/>
      <c r="L1905" s="202"/>
      <c r="M1905" s="220">
        <v>8</v>
      </c>
      <c r="N1905" s="163" t="s">
        <v>980</v>
      </c>
      <c r="O1905" s="163"/>
      <c r="P1905" s="163" t="s">
        <v>21</v>
      </c>
      <c r="Q1905" s="155" t="s">
        <v>981</v>
      </c>
      <c r="R1905" s="163" t="s">
        <v>146</v>
      </c>
      <c r="S1905" s="163">
        <v>2</v>
      </c>
      <c r="T1905" s="206">
        <v>759367</v>
      </c>
    </row>
    <row r="1906" spans="1:20" ht="16.5" customHeight="1">
      <c r="A1906" s="233"/>
      <c r="B1906" s="405"/>
      <c r="C1906" s="220">
        <v>9</v>
      </c>
      <c r="D1906" s="163" t="s">
        <v>982</v>
      </c>
      <c r="E1906" s="163"/>
      <c r="F1906" s="163" t="s">
        <v>21</v>
      </c>
      <c r="G1906" s="155" t="s">
        <v>983</v>
      </c>
      <c r="H1906" s="163" t="s">
        <v>32</v>
      </c>
      <c r="I1906" s="163">
        <v>2</v>
      </c>
      <c r="J1906" s="206"/>
      <c r="K1906" s="413"/>
      <c r="L1906" s="202"/>
      <c r="M1906" s="220">
        <v>9</v>
      </c>
      <c r="N1906" s="163" t="s">
        <v>982</v>
      </c>
      <c r="O1906" s="163"/>
      <c r="P1906" s="163" t="s">
        <v>21</v>
      </c>
      <c r="Q1906" s="155" t="s">
        <v>983</v>
      </c>
      <c r="R1906" s="163" t="s">
        <v>32</v>
      </c>
      <c r="S1906" s="163">
        <v>2</v>
      </c>
      <c r="T1906" s="206">
        <v>2376656.1</v>
      </c>
    </row>
    <row r="1907" spans="1:20" ht="16.5" customHeight="1">
      <c r="A1907" s="233"/>
      <c r="B1907" s="405"/>
      <c r="C1907" s="629" t="s">
        <v>861</v>
      </c>
      <c r="D1907" s="630"/>
      <c r="E1907" s="630"/>
      <c r="F1907" s="630"/>
      <c r="G1907" s="630"/>
      <c r="H1907" s="631"/>
      <c r="I1907" s="161"/>
      <c r="J1907" s="206"/>
      <c r="K1907" s="414"/>
      <c r="L1907" s="202"/>
      <c r="M1907" s="629" t="s">
        <v>861</v>
      </c>
      <c r="N1907" s="630"/>
      <c r="O1907" s="630"/>
      <c r="P1907" s="630"/>
      <c r="Q1907" s="630"/>
      <c r="R1907" s="631"/>
      <c r="S1907" s="161"/>
      <c r="T1907" s="206"/>
    </row>
    <row r="1908" spans="1:20" ht="16.5" customHeight="1">
      <c r="A1908" s="233"/>
      <c r="B1908" s="405"/>
      <c r="C1908" s="470">
        <v>10</v>
      </c>
      <c r="D1908" s="249" t="s">
        <v>743</v>
      </c>
      <c r="E1908" s="159" t="s">
        <v>21</v>
      </c>
      <c r="F1908" s="159"/>
      <c r="G1908" s="159" t="s">
        <v>133</v>
      </c>
      <c r="H1908" s="159"/>
      <c r="I1908" s="159"/>
      <c r="J1908" s="214"/>
      <c r="K1908" s="411"/>
      <c r="L1908" s="202"/>
      <c r="M1908" s="324">
        <v>10</v>
      </c>
      <c r="N1908" s="249" t="s">
        <v>734</v>
      </c>
      <c r="O1908" s="159" t="s">
        <v>21</v>
      </c>
      <c r="P1908" s="159"/>
      <c r="Q1908" s="159" t="s">
        <v>952</v>
      </c>
      <c r="R1908" s="159"/>
      <c r="S1908" s="159"/>
      <c r="T1908" s="214"/>
    </row>
    <row r="1909" spans="1:20" ht="16.5" customHeight="1">
      <c r="A1909" s="233"/>
      <c r="B1909" s="405"/>
      <c r="C1909" s="220">
        <v>11</v>
      </c>
      <c r="D1909" s="325" t="s">
        <v>984</v>
      </c>
      <c r="E1909" s="163"/>
      <c r="F1909" s="163" t="s">
        <v>21</v>
      </c>
      <c r="G1909" s="155" t="s">
        <v>985</v>
      </c>
      <c r="H1909" s="163" t="s">
        <v>32</v>
      </c>
      <c r="I1909" s="163">
        <v>1</v>
      </c>
      <c r="J1909" s="206"/>
      <c r="K1909" s="413"/>
      <c r="L1909" s="202"/>
      <c r="M1909" s="220">
        <v>11</v>
      </c>
      <c r="N1909" s="325" t="s">
        <v>986</v>
      </c>
      <c r="O1909" s="163"/>
      <c r="P1909" s="163" t="s">
        <v>21</v>
      </c>
      <c r="Q1909" s="155" t="s">
        <v>987</v>
      </c>
      <c r="R1909" s="163" t="s">
        <v>32</v>
      </c>
      <c r="S1909" s="163">
        <v>1</v>
      </c>
      <c r="T1909" s="206">
        <v>9070722</v>
      </c>
    </row>
    <row r="1910" spans="1:20" ht="16.5" customHeight="1">
      <c r="A1910" s="233"/>
      <c r="B1910" s="405"/>
      <c r="C1910" s="220">
        <v>12</v>
      </c>
      <c r="D1910" s="164" t="s">
        <v>988</v>
      </c>
      <c r="E1910" s="163"/>
      <c r="F1910" s="163" t="s">
        <v>21</v>
      </c>
      <c r="G1910" s="155" t="s">
        <v>989</v>
      </c>
      <c r="H1910" s="163" t="s">
        <v>32</v>
      </c>
      <c r="I1910" s="163">
        <v>1</v>
      </c>
      <c r="J1910" s="206"/>
      <c r="K1910" s="413"/>
      <c r="L1910" s="202"/>
      <c r="M1910" s="220">
        <v>12</v>
      </c>
      <c r="N1910" s="164" t="s">
        <v>990</v>
      </c>
      <c r="O1910" s="163"/>
      <c r="P1910" s="163" t="s">
        <v>21</v>
      </c>
      <c r="Q1910" s="155" t="s">
        <v>991</v>
      </c>
      <c r="R1910" s="163" t="s">
        <v>32</v>
      </c>
      <c r="S1910" s="163">
        <v>1</v>
      </c>
      <c r="T1910" s="206">
        <v>33117685.379999995</v>
      </c>
    </row>
    <row r="1911" spans="1:20" ht="16.5" customHeight="1">
      <c r="A1911" s="233"/>
      <c r="B1911" s="405"/>
      <c r="C1911" s="163">
        <v>13</v>
      </c>
      <c r="D1911" s="164" t="s">
        <v>286</v>
      </c>
      <c r="E1911" s="163"/>
      <c r="F1911" s="163" t="s">
        <v>21</v>
      </c>
      <c r="G1911" s="155" t="s">
        <v>287</v>
      </c>
      <c r="H1911" s="163" t="s">
        <v>32</v>
      </c>
      <c r="I1911" s="163">
        <v>1</v>
      </c>
      <c r="J1911" s="206"/>
      <c r="K1911" s="413"/>
      <c r="L1911" s="202"/>
      <c r="M1911" s="163">
        <v>13</v>
      </c>
      <c r="N1911" s="164" t="s">
        <v>551</v>
      </c>
      <c r="O1911" s="163"/>
      <c r="P1911" s="163" t="s">
        <v>21</v>
      </c>
      <c r="Q1911" s="155" t="s">
        <v>992</v>
      </c>
      <c r="R1911" s="163" t="s">
        <v>32</v>
      </c>
      <c r="S1911" s="163">
        <v>1</v>
      </c>
      <c r="T1911" s="206">
        <v>4147250</v>
      </c>
    </row>
    <row r="1912" spans="1:20" ht="16.5" customHeight="1" thickBot="1">
      <c r="A1912" s="233"/>
      <c r="B1912" s="405"/>
      <c r="C1912" s="629" t="s">
        <v>861</v>
      </c>
      <c r="D1912" s="630"/>
      <c r="E1912" s="630"/>
      <c r="F1912" s="630"/>
      <c r="G1912" s="630"/>
      <c r="H1912" s="631"/>
      <c r="I1912" s="161"/>
      <c r="J1912" s="206"/>
      <c r="K1912" s="414"/>
      <c r="L1912" s="202"/>
      <c r="M1912" s="629" t="s">
        <v>861</v>
      </c>
      <c r="N1912" s="630"/>
      <c r="O1912" s="630"/>
      <c r="P1912" s="630"/>
      <c r="Q1912" s="630"/>
      <c r="R1912" s="631"/>
      <c r="S1912" s="161"/>
      <c r="T1912" s="206"/>
    </row>
    <row r="1913" spans="1:20" ht="16.5" customHeight="1" thickBot="1">
      <c r="A1913" s="233"/>
      <c r="B1913" s="405"/>
      <c r="C1913" s="632" t="s">
        <v>52</v>
      </c>
      <c r="D1913" s="712"/>
      <c r="E1913" s="712"/>
      <c r="F1913" s="712"/>
      <c r="G1913" s="712"/>
      <c r="H1913" s="712"/>
      <c r="I1913" s="712"/>
      <c r="J1913" s="634"/>
      <c r="K1913" s="415"/>
      <c r="L1913" s="202"/>
      <c r="M1913" s="632" t="s">
        <v>52</v>
      </c>
      <c r="N1913" s="633"/>
      <c r="O1913" s="633"/>
      <c r="P1913" s="633"/>
      <c r="Q1913" s="633"/>
      <c r="R1913" s="633"/>
      <c r="S1913" s="633"/>
      <c r="T1913" s="634"/>
    </row>
    <row r="1914" spans="1:20" ht="16.5" customHeight="1" thickBot="1">
      <c r="A1914" s="233"/>
      <c r="B1914" s="405"/>
      <c r="C1914" s="416"/>
      <c r="D1914" s="416"/>
      <c r="E1914" s="416"/>
      <c r="F1914" s="416"/>
      <c r="G1914" s="416"/>
      <c r="H1914" s="416"/>
      <c r="I1914" s="416"/>
      <c r="J1914" s="416"/>
      <c r="K1914" s="417"/>
      <c r="L1914" s="202"/>
      <c r="M1914" s="257"/>
      <c r="N1914" s="257"/>
      <c r="O1914" s="257"/>
      <c r="P1914" s="257"/>
      <c r="Q1914" s="257"/>
      <c r="R1914" s="257"/>
      <c r="S1914" s="257"/>
      <c r="T1914" s="257"/>
    </row>
    <row r="1915" spans="1:20" ht="16.5" customHeight="1" thickBot="1">
      <c r="A1915" s="233"/>
      <c r="B1915" s="410">
        <v>33</v>
      </c>
      <c r="C1915" s="647" t="s">
        <v>993</v>
      </c>
      <c r="D1915" s="712"/>
      <c r="E1915" s="712"/>
      <c r="F1915" s="712"/>
      <c r="G1915" s="712"/>
      <c r="H1915" s="712"/>
      <c r="I1915" s="712"/>
      <c r="J1915" s="712"/>
      <c r="K1915" s="713"/>
      <c r="L1915" s="202"/>
      <c r="M1915" s="647" t="s">
        <v>993</v>
      </c>
      <c r="N1915" s="633"/>
      <c r="O1915" s="633"/>
      <c r="P1915" s="633"/>
      <c r="Q1915" s="633"/>
      <c r="R1915" s="633"/>
      <c r="S1915" s="633"/>
      <c r="T1915" s="633"/>
    </row>
    <row r="1916" spans="1:20" ht="16.5" customHeight="1" thickBot="1">
      <c r="A1916" s="233"/>
      <c r="B1916" s="405"/>
      <c r="C1916" s="714" t="s">
        <v>10</v>
      </c>
      <c r="D1916" s="689"/>
      <c r="E1916" s="689"/>
      <c r="F1916" s="689"/>
      <c r="G1916" s="689"/>
      <c r="H1916" s="689"/>
      <c r="I1916" s="689"/>
      <c r="J1916" s="689"/>
      <c r="K1916" s="715"/>
      <c r="L1916" s="202"/>
      <c r="M1916" s="644" t="s">
        <v>10</v>
      </c>
      <c r="N1916" s="645"/>
      <c r="O1916" s="645"/>
      <c r="P1916" s="645"/>
      <c r="Q1916" s="645"/>
      <c r="R1916" s="645"/>
      <c r="S1916" s="645"/>
      <c r="T1916" s="646"/>
    </row>
    <row r="1917" spans="1:20" ht="16.5" customHeight="1">
      <c r="A1917" s="233"/>
      <c r="B1917" s="405"/>
      <c r="C1917" s="641" t="s">
        <v>11</v>
      </c>
      <c r="D1917" s="707" t="s">
        <v>12</v>
      </c>
      <c r="E1917" s="717" t="s">
        <v>13</v>
      </c>
      <c r="F1917" s="718"/>
      <c r="G1917" s="641" t="s">
        <v>14</v>
      </c>
      <c r="H1917" s="707" t="s">
        <v>15</v>
      </c>
      <c r="I1917" s="707" t="s">
        <v>16</v>
      </c>
      <c r="J1917" s="709" t="s">
        <v>17</v>
      </c>
      <c r="K1917" s="710" t="s">
        <v>18</v>
      </c>
      <c r="L1917" s="202"/>
      <c r="M1917" s="641" t="s">
        <v>11</v>
      </c>
      <c r="N1917" s="635" t="s">
        <v>12</v>
      </c>
      <c r="O1917" s="637" t="s">
        <v>13</v>
      </c>
      <c r="P1917" s="638"/>
      <c r="Q1917" s="641" t="s">
        <v>14</v>
      </c>
      <c r="R1917" s="635" t="s">
        <v>15</v>
      </c>
      <c r="S1917" s="635" t="s">
        <v>16</v>
      </c>
      <c r="T1917" s="643" t="s">
        <v>17</v>
      </c>
    </row>
    <row r="1918" spans="1:20" ht="16.5" customHeight="1">
      <c r="A1918" s="233"/>
      <c r="B1918" s="405"/>
      <c r="C1918" s="716"/>
      <c r="D1918" s="708"/>
      <c r="E1918" s="154" t="s">
        <v>19</v>
      </c>
      <c r="F1918" s="154" t="s">
        <v>20</v>
      </c>
      <c r="G1918" s="716"/>
      <c r="H1918" s="708"/>
      <c r="I1918" s="708"/>
      <c r="J1918" s="708"/>
      <c r="K1918" s="711"/>
      <c r="L1918" s="202"/>
      <c r="M1918" s="642"/>
      <c r="N1918" s="636"/>
      <c r="O1918" s="154" t="s">
        <v>19</v>
      </c>
      <c r="P1918" s="154" t="s">
        <v>20</v>
      </c>
      <c r="Q1918" s="642"/>
      <c r="R1918" s="636"/>
      <c r="S1918" s="636"/>
      <c r="T1918" s="636"/>
    </row>
    <row r="1919" spans="1:20" ht="16.5" customHeight="1">
      <c r="A1919" s="233"/>
      <c r="B1919" s="405"/>
      <c r="C1919" s="470">
        <v>1</v>
      </c>
      <c r="D1919" s="357">
        <v>1</v>
      </c>
      <c r="E1919" s="159" t="s">
        <v>21</v>
      </c>
      <c r="F1919" s="159"/>
      <c r="G1919" s="159" t="s">
        <v>54</v>
      </c>
      <c r="H1919" s="159"/>
      <c r="I1919" s="159"/>
      <c r="J1919" s="159"/>
      <c r="K1919" s="411"/>
      <c r="L1919" s="202"/>
      <c r="M1919" s="324">
        <v>1</v>
      </c>
      <c r="N1919" s="357">
        <v>1</v>
      </c>
      <c r="O1919" s="159" t="s">
        <v>21</v>
      </c>
      <c r="P1919" s="159"/>
      <c r="Q1919" s="159" t="s">
        <v>56</v>
      </c>
      <c r="R1919" s="159"/>
      <c r="S1919" s="159"/>
      <c r="T1919" s="159"/>
    </row>
    <row r="1920" spans="1:20" ht="16.5" customHeight="1">
      <c r="A1920" s="233"/>
      <c r="B1920" s="405"/>
      <c r="C1920" s="488">
        <v>2</v>
      </c>
      <c r="D1920" s="322">
        <v>1.1000000000000001</v>
      </c>
      <c r="E1920" s="291"/>
      <c r="F1920" s="291"/>
      <c r="G1920" s="291" t="s">
        <v>57</v>
      </c>
      <c r="H1920" s="291"/>
      <c r="I1920" s="291"/>
      <c r="J1920" s="291"/>
      <c r="K1920" s="452"/>
      <c r="L1920" s="202"/>
      <c r="M1920" s="324"/>
      <c r="N1920" s="357"/>
      <c r="O1920" s="159"/>
      <c r="P1920" s="159"/>
      <c r="Q1920" s="159"/>
      <c r="R1920" s="159"/>
      <c r="S1920" s="159"/>
      <c r="T1920" s="159"/>
    </row>
    <row r="1921" spans="1:20" ht="36" customHeight="1">
      <c r="A1921" s="233"/>
      <c r="B1921" s="405"/>
      <c r="C1921" s="220">
        <v>3</v>
      </c>
      <c r="D1921" s="164" t="s">
        <v>62</v>
      </c>
      <c r="E1921" s="163"/>
      <c r="F1921" s="163" t="s">
        <v>21</v>
      </c>
      <c r="G1921" s="155" t="s">
        <v>63</v>
      </c>
      <c r="H1921" s="163" t="s">
        <v>25</v>
      </c>
      <c r="I1921" s="164">
        <v>3.4</v>
      </c>
      <c r="J1921" s="167"/>
      <c r="K1921" s="420"/>
      <c r="L1921" s="202"/>
      <c r="M1921" s="220">
        <v>2</v>
      </c>
      <c r="N1921" s="164" t="s">
        <v>62</v>
      </c>
      <c r="O1921" s="163"/>
      <c r="P1921" s="163" t="s">
        <v>21</v>
      </c>
      <c r="Q1921" s="155" t="s">
        <v>63</v>
      </c>
      <c r="R1921" s="163" t="s">
        <v>25</v>
      </c>
      <c r="S1921" s="164">
        <v>3.4</v>
      </c>
      <c r="T1921" s="167">
        <v>2824</v>
      </c>
    </row>
    <row r="1922" spans="1:20" ht="16.5" customHeight="1">
      <c r="A1922" s="233"/>
      <c r="B1922" s="405"/>
      <c r="C1922" s="629" t="s">
        <v>41</v>
      </c>
      <c r="D1922" s="630"/>
      <c r="E1922" s="630"/>
      <c r="F1922" s="630"/>
      <c r="G1922" s="630"/>
      <c r="H1922" s="631"/>
      <c r="I1922" s="163"/>
      <c r="J1922" s="163"/>
      <c r="K1922" s="414"/>
      <c r="L1922" s="202"/>
      <c r="M1922" s="629" t="s">
        <v>41</v>
      </c>
      <c r="N1922" s="630"/>
      <c r="O1922" s="630"/>
      <c r="P1922" s="630"/>
      <c r="Q1922" s="630"/>
      <c r="R1922" s="631"/>
      <c r="S1922" s="163"/>
      <c r="T1922" s="163"/>
    </row>
    <row r="1923" spans="1:20" ht="39" customHeight="1">
      <c r="A1923" s="233"/>
      <c r="B1923" s="405"/>
      <c r="C1923" s="489">
        <v>4</v>
      </c>
      <c r="D1923" s="357" t="s">
        <v>336</v>
      </c>
      <c r="E1923" s="159" t="s">
        <v>21</v>
      </c>
      <c r="F1923" s="361"/>
      <c r="G1923" s="159" t="s">
        <v>337</v>
      </c>
      <c r="H1923" s="361"/>
      <c r="I1923" s="215"/>
      <c r="J1923" s="216"/>
      <c r="K1923" s="490"/>
      <c r="L1923" s="202"/>
      <c r="M1923" s="360">
        <v>3</v>
      </c>
      <c r="N1923" s="357">
        <v>4</v>
      </c>
      <c r="O1923" s="159" t="s">
        <v>21</v>
      </c>
      <c r="P1923" s="361"/>
      <c r="Q1923" s="159" t="s">
        <v>227</v>
      </c>
      <c r="R1923" s="361"/>
      <c r="S1923" s="215"/>
      <c r="T1923" s="216"/>
    </row>
    <row r="1924" spans="1:20" ht="25.5" customHeight="1">
      <c r="A1924" s="233"/>
      <c r="B1924" s="405"/>
      <c r="C1924" s="220">
        <v>5</v>
      </c>
      <c r="D1924" s="163" t="s">
        <v>338</v>
      </c>
      <c r="E1924" s="163"/>
      <c r="F1924" s="163" t="s">
        <v>21</v>
      </c>
      <c r="G1924" s="155" t="s">
        <v>339</v>
      </c>
      <c r="H1924" s="163" t="s">
        <v>73</v>
      </c>
      <c r="I1924" s="164">
        <v>21.419999999999998</v>
      </c>
      <c r="J1924" s="167"/>
      <c r="K1924" s="420"/>
      <c r="L1924" s="202"/>
      <c r="M1924" s="220">
        <v>4</v>
      </c>
      <c r="N1924" s="163">
        <v>4.0999999999999996</v>
      </c>
      <c r="O1924" s="163"/>
      <c r="P1924" s="163" t="s">
        <v>21</v>
      </c>
      <c r="Q1924" s="155" t="s">
        <v>688</v>
      </c>
      <c r="R1924" s="163" t="s">
        <v>73</v>
      </c>
      <c r="S1924" s="164">
        <v>21.419999999999998</v>
      </c>
      <c r="T1924" s="167">
        <v>13594</v>
      </c>
    </row>
    <row r="1925" spans="1:20" ht="16.5" customHeight="1">
      <c r="A1925" s="233"/>
      <c r="B1925" s="405"/>
      <c r="C1925" s="629" t="s">
        <v>41</v>
      </c>
      <c r="D1925" s="630"/>
      <c r="E1925" s="630"/>
      <c r="F1925" s="630"/>
      <c r="G1925" s="630"/>
      <c r="H1925" s="631"/>
      <c r="I1925" s="163"/>
      <c r="J1925" s="163"/>
      <c r="K1925" s="414"/>
      <c r="L1925" s="202"/>
      <c r="M1925" s="629" t="s">
        <v>41</v>
      </c>
      <c r="N1925" s="630"/>
      <c r="O1925" s="630"/>
      <c r="P1925" s="630"/>
      <c r="Q1925" s="630"/>
      <c r="R1925" s="631"/>
      <c r="S1925" s="163"/>
      <c r="T1925" s="163"/>
    </row>
    <row r="1926" spans="1:20" ht="37.5" customHeight="1">
      <c r="A1926" s="233"/>
      <c r="B1926" s="405"/>
      <c r="C1926" s="470">
        <v>6</v>
      </c>
      <c r="D1926" s="249">
        <v>2.2999999999999998</v>
      </c>
      <c r="E1926" s="159" t="s">
        <v>21</v>
      </c>
      <c r="F1926" s="159"/>
      <c r="G1926" s="159" t="s">
        <v>89</v>
      </c>
      <c r="H1926" s="159"/>
      <c r="I1926" s="188"/>
      <c r="J1926" s="189"/>
      <c r="K1926" s="447"/>
      <c r="L1926" s="202"/>
      <c r="M1926" s="324">
        <v>5</v>
      </c>
      <c r="N1926" s="249">
        <v>2.2999999999999998</v>
      </c>
      <c r="O1926" s="159" t="s">
        <v>21</v>
      </c>
      <c r="P1926" s="159"/>
      <c r="Q1926" s="159" t="s">
        <v>89</v>
      </c>
      <c r="R1926" s="159"/>
      <c r="S1926" s="188"/>
      <c r="T1926" s="189"/>
    </row>
    <row r="1927" spans="1:20" ht="21.75" customHeight="1">
      <c r="A1927" s="233"/>
      <c r="B1927" s="405"/>
      <c r="C1927" s="220">
        <v>7</v>
      </c>
      <c r="D1927" s="325" t="s">
        <v>90</v>
      </c>
      <c r="E1927" s="163"/>
      <c r="F1927" s="163" t="s">
        <v>21</v>
      </c>
      <c r="G1927" s="155" t="s">
        <v>91</v>
      </c>
      <c r="H1927" s="163" t="s">
        <v>73</v>
      </c>
      <c r="I1927" s="164">
        <v>14.28</v>
      </c>
      <c r="J1927" s="167"/>
      <c r="K1927" s="420"/>
      <c r="L1927" s="202"/>
      <c r="M1927" s="220">
        <v>6</v>
      </c>
      <c r="N1927" s="325">
        <v>1.4</v>
      </c>
      <c r="O1927" s="163"/>
      <c r="P1927" s="163" t="s">
        <v>21</v>
      </c>
      <c r="Q1927" s="155" t="s">
        <v>689</v>
      </c>
      <c r="R1927" s="163" t="s">
        <v>73</v>
      </c>
      <c r="S1927" s="164">
        <v>14.28</v>
      </c>
      <c r="T1927" s="167">
        <v>43302.400000000001</v>
      </c>
    </row>
    <row r="1928" spans="1:20" ht="20.25" customHeight="1">
      <c r="A1928" s="233"/>
      <c r="B1928" s="405"/>
      <c r="C1928" s="163">
        <v>8</v>
      </c>
      <c r="D1928" s="325" t="s">
        <v>93</v>
      </c>
      <c r="E1928" s="163"/>
      <c r="F1928" s="163" t="s">
        <v>21</v>
      </c>
      <c r="G1928" s="155" t="s">
        <v>94</v>
      </c>
      <c r="H1928" s="163" t="s">
        <v>95</v>
      </c>
      <c r="I1928" s="164">
        <v>342.71999999999997</v>
      </c>
      <c r="J1928" s="167"/>
      <c r="K1928" s="420"/>
      <c r="L1928" s="202"/>
      <c r="M1928" s="220"/>
      <c r="N1928" s="362"/>
      <c r="O1928" s="182"/>
      <c r="P1928" s="182"/>
      <c r="Q1928" s="160"/>
      <c r="R1928" s="253"/>
      <c r="S1928" s="164"/>
      <c r="T1928" s="167"/>
    </row>
    <row r="1929" spans="1:20" ht="36.75" customHeight="1">
      <c r="A1929" s="233"/>
      <c r="B1929" s="405"/>
      <c r="C1929" s="163">
        <v>9</v>
      </c>
      <c r="D1929" s="325" t="s">
        <v>98</v>
      </c>
      <c r="E1929" s="163"/>
      <c r="F1929" s="163" t="s">
        <v>21</v>
      </c>
      <c r="G1929" s="155" t="s">
        <v>99</v>
      </c>
      <c r="H1929" s="163" t="s">
        <v>73</v>
      </c>
      <c r="I1929" s="164">
        <v>14.28</v>
      </c>
      <c r="J1929" s="167"/>
      <c r="K1929" s="420"/>
      <c r="L1929" s="202"/>
      <c r="M1929" s="220"/>
      <c r="N1929" s="362"/>
      <c r="O1929" s="182"/>
      <c r="P1929" s="182"/>
      <c r="Q1929" s="160"/>
      <c r="R1929" s="253"/>
      <c r="S1929" s="164"/>
      <c r="T1929" s="167"/>
    </row>
    <row r="1930" spans="1:20" ht="16.5" customHeight="1">
      <c r="A1930" s="233"/>
      <c r="B1930" s="405"/>
      <c r="C1930" s="629" t="s">
        <v>41</v>
      </c>
      <c r="D1930" s="630"/>
      <c r="E1930" s="630"/>
      <c r="F1930" s="630"/>
      <c r="G1930" s="630"/>
      <c r="H1930" s="631"/>
      <c r="I1930" s="163"/>
      <c r="J1930" s="163"/>
      <c r="K1930" s="414"/>
      <c r="L1930" s="202"/>
      <c r="M1930" s="629" t="s">
        <v>41</v>
      </c>
      <c r="N1930" s="630"/>
      <c r="O1930" s="630"/>
      <c r="P1930" s="630"/>
      <c r="Q1930" s="630"/>
      <c r="R1930" s="631"/>
      <c r="S1930" s="163"/>
      <c r="T1930" s="163"/>
    </row>
    <row r="1931" spans="1:20" ht="21" customHeight="1">
      <c r="A1931" s="233"/>
      <c r="B1931" s="405"/>
      <c r="C1931" s="470">
        <v>10</v>
      </c>
      <c r="D1931" s="249">
        <v>2.5</v>
      </c>
      <c r="E1931" s="159" t="s">
        <v>21</v>
      </c>
      <c r="F1931" s="159"/>
      <c r="G1931" s="159" t="s">
        <v>291</v>
      </c>
      <c r="H1931" s="159"/>
      <c r="I1931" s="188"/>
      <c r="J1931" s="189"/>
      <c r="K1931" s="447"/>
      <c r="L1931" s="202"/>
      <c r="M1931" s="324">
        <v>7</v>
      </c>
      <c r="N1931" s="249">
        <v>2.6</v>
      </c>
      <c r="O1931" s="159" t="s">
        <v>21</v>
      </c>
      <c r="P1931" s="159"/>
      <c r="Q1931" s="159" t="s">
        <v>101</v>
      </c>
      <c r="R1931" s="159"/>
      <c r="S1931" s="188"/>
      <c r="T1931" s="189"/>
    </row>
    <row r="1932" spans="1:20" ht="19.5" customHeight="1">
      <c r="A1932" s="233"/>
      <c r="B1932" s="405"/>
      <c r="C1932" s="220">
        <v>11</v>
      </c>
      <c r="D1932" s="325" t="s">
        <v>292</v>
      </c>
      <c r="E1932" s="163"/>
      <c r="F1932" s="163" t="s">
        <v>21</v>
      </c>
      <c r="G1932" s="155" t="s">
        <v>293</v>
      </c>
      <c r="H1932" s="163" t="s">
        <v>73</v>
      </c>
      <c r="I1932" s="164">
        <v>0.4</v>
      </c>
      <c r="J1932" s="167"/>
      <c r="K1932" s="420"/>
      <c r="L1932" s="202"/>
      <c r="M1932" s="220">
        <v>8</v>
      </c>
      <c r="N1932" s="325" t="s">
        <v>102</v>
      </c>
      <c r="O1932" s="163"/>
      <c r="P1932" s="163" t="s">
        <v>21</v>
      </c>
      <c r="Q1932" s="155" t="s">
        <v>103</v>
      </c>
      <c r="R1932" s="163" t="s">
        <v>25</v>
      </c>
      <c r="S1932" s="164">
        <v>9.5200000000000014</v>
      </c>
      <c r="T1932" s="167">
        <v>55381</v>
      </c>
    </row>
    <row r="1933" spans="1:20" ht="16.5" customHeight="1">
      <c r="A1933" s="233"/>
      <c r="B1933" s="405"/>
      <c r="C1933" s="629" t="s">
        <v>41</v>
      </c>
      <c r="D1933" s="630"/>
      <c r="E1933" s="630"/>
      <c r="F1933" s="630"/>
      <c r="G1933" s="630"/>
      <c r="H1933" s="631"/>
      <c r="I1933" s="163"/>
      <c r="J1933" s="163"/>
      <c r="K1933" s="414"/>
      <c r="L1933" s="202"/>
      <c r="M1933" s="629" t="s">
        <v>41</v>
      </c>
      <c r="N1933" s="630"/>
      <c r="O1933" s="630"/>
      <c r="P1933" s="630"/>
      <c r="Q1933" s="630"/>
      <c r="R1933" s="631"/>
      <c r="S1933" s="163"/>
      <c r="T1933" s="163"/>
    </row>
    <row r="1934" spans="1:20" ht="21" customHeight="1">
      <c r="A1934" s="233"/>
      <c r="B1934" s="405"/>
      <c r="C1934" s="470">
        <v>12</v>
      </c>
      <c r="D1934" s="249">
        <v>2.6</v>
      </c>
      <c r="E1934" s="159" t="s">
        <v>21</v>
      </c>
      <c r="F1934" s="159"/>
      <c r="G1934" s="159" t="s">
        <v>101</v>
      </c>
      <c r="H1934" s="159"/>
      <c r="I1934" s="188"/>
      <c r="J1934" s="189"/>
      <c r="K1934" s="447"/>
      <c r="L1934" s="202"/>
      <c r="M1934" s="324">
        <v>9</v>
      </c>
      <c r="N1934" s="249">
        <v>5</v>
      </c>
      <c r="O1934" s="159" t="s">
        <v>21</v>
      </c>
      <c r="P1934" s="159"/>
      <c r="Q1934" s="159" t="s">
        <v>107</v>
      </c>
      <c r="R1934" s="159"/>
      <c r="S1934" s="188"/>
      <c r="T1934" s="189"/>
    </row>
    <row r="1935" spans="1:20" ht="21.75" customHeight="1">
      <c r="A1935" s="233"/>
      <c r="B1935" s="405"/>
      <c r="C1935" s="220">
        <v>13</v>
      </c>
      <c r="D1935" s="325" t="s">
        <v>102</v>
      </c>
      <c r="E1935" s="163"/>
      <c r="F1935" s="163" t="s">
        <v>21</v>
      </c>
      <c r="G1935" s="155" t="s">
        <v>103</v>
      </c>
      <c r="H1935" s="163" t="s">
        <v>25</v>
      </c>
      <c r="I1935" s="164">
        <v>9.5200000000000014</v>
      </c>
      <c r="J1935" s="167"/>
      <c r="K1935" s="420"/>
      <c r="L1935" s="202"/>
      <c r="M1935" s="220">
        <v>10</v>
      </c>
      <c r="N1935" s="325">
        <v>5.5</v>
      </c>
      <c r="O1935" s="163"/>
      <c r="P1935" s="163" t="s">
        <v>21</v>
      </c>
      <c r="Q1935" s="155" t="s">
        <v>110</v>
      </c>
      <c r="R1935" s="163" t="s">
        <v>73</v>
      </c>
      <c r="S1935" s="164">
        <v>8.1689999999999987</v>
      </c>
      <c r="T1935" s="167">
        <v>535504</v>
      </c>
    </row>
    <row r="1936" spans="1:20" ht="16.5" customHeight="1">
      <c r="A1936" s="233"/>
      <c r="B1936" s="405"/>
      <c r="C1936" s="629" t="s">
        <v>41</v>
      </c>
      <c r="D1936" s="630"/>
      <c r="E1936" s="630"/>
      <c r="F1936" s="630"/>
      <c r="G1936" s="630"/>
      <c r="H1936" s="631"/>
      <c r="I1936" s="163"/>
      <c r="J1936" s="163"/>
      <c r="K1936" s="414"/>
      <c r="L1936" s="202"/>
      <c r="M1936" s="629" t="s">
        <v>41</v>
      </c>
      <c r="N1936" s="630"/>
      <c r="O1936" s="630"/>
      <c r="P1936" s="630"/>
      <c r="Q1936" s="630"/>
      <c r="R1936" s="631"/>
      <c r="S1936" s="163"/>
      <c r="T1936" s="163"/>
    </row>
    <row r="1937" spans="1:20" ht="16.5" customHeight="1">
      <c r="A1937" s="233"/>
      <c r="B1937" s="405"/>
      <c r="C1937" s="470">
        <v>14</v>
      </c>
      <c r="D1937" s="249" t="s">
        <v>105</v>
      </c>
      <c r="E1937" s="159" t="s">
        <v>21</v>
      </c>
      <c r="F1937" s="159"/>
      <c r="G1937" s="159" t="s">
        <v>106</v>
      </c>
      <c r="H1937" s="159"/>
      <c r="I1937" s="188"/>
      <c r="J1937" s="189"/>
      <c r="K1937" s="447"/>
      <c r="L1937" s="202"/>
      <c r="M1937" s="324">
        <v>11</v>
      </c>
      <c r="N1937" s="249">
        <v>3.3</v>
      </c>
      <c r="O1937" s="159" t="s">
        <v>21</v>
      </c>
      <c r="P1937" s="159"/>
      <c r="Q1937" s="159" t="s">
        <v>111</v>
      </c>
      <c r="R1937" s="159"/>
      <c r="S1937" s="188"/>
      <c r="T1937" s="189"/>
    </row>
    <row r="1938" spans="1:20" ht="36" customHeight="1">
      <c r="A1938" s="233"/>
      <c r="B1938" s="405"/>
      <c r="C1938" s="220">
        <v>15</v>
      </c>
      <c r="D1938" s="325" t="s">
        <v>108</v>
      </c>
      <c r="E1938" s="163"/>
      <c r="F1938" s="163" t="s">
        <v>21</v>
      </c>
      <c r="G1938" s="155" t="s">
        <v>109</v>
      </c>
      <c r="H1938" s="163" t="s">
        <v>73</v>
      </c>
      <c r="I1938" s="164">
        <v>8.1689999999999987</v>
      </c>
      <c r="J1938" s="167"/>
      <c r="K1938" s="420"/>
      <c r="L1938" s="202"/>
      <c r="M1938" s="220">
        <v>12</v>
      </c>
      <c r="N1938" s="325" t="s">
        <v>112</v>
      </c>
      <c r="O1938" s="163"/>
      <c r="P1938" s="163" t="s">
        <v>21</v>
      </c>
      <c r="Q1938" s="155" t="s">
        <v>113</v>
      </c>
      <c r="R1938" s="163" t="s">
        <v>114</v>
      </c>
      <c r="S1938" s="164">
        <v>980.27999999999986</v>
      </c>
      <c r="T1938" s="167">
        <v>5903</v>
      </c>
    </row>
    <row r="1939" spans="1:20" ht="16.5" customHeight="1">
      <c r="A1939" s="233"/>
      <c r="B1939" s="405"/>
      <c r="C1939" s="629" t="s">
        <v>41</v>
      </c>
      <c r="D1939" s="630"/>
      <c r="E1939" s="630"/>
      <c r="F1939" s="630"/>
      <c r="G1939" s="630"/>
      <c r="H1939" s="631"/>
      <c r="I1939" s="163"/>
      <c r="J1939" s="163"/>
      <c r="K1939" s="414"/>
      <c r="L1939" s="202"/>
      <c r="M1939" s="629" t="s">
        <v>41</v>
      </c>
      <c r="N1939" s="630"/>
      <c r="O1939" s="630"/>
      <c r="P1939" s="630"/>
      <c r="Q1939" s="630"/>
      <c r="R1939" s="631"/>
      <c r="S1939" s="163"/>
      <c r="T1939" s="163"/>
    </row>
    <row r="1940" spans="1:20" ht="30" customHeight="1">
      <c r="A1940" s="233"/>
      <c r="B1940" s="405"/>
      <c r="C1940" s="470">
        <v>16</v>
      </c>
      <c r="D1940" s="249">
        <v>3.3</v>
      </c>
      <c r="E1940" s="159" t="s">
        <v>21</v>
      </c>
      <c r="F1940" s="159"/>
      <c r="G1940" s="159" t="s">
        <v>111</v>
      </c>
      <c r="H1940" s="159"/>
      <c r="I1940" s="188"/>
      <c r="J1940" s="189"/>
      <c r="K1940" s="447"/>
      <c r="L1940" s="202"/>
      <c r="M1940" s="324">
        <v>13</v>
      </c>
      <c r="N1940" s="249">
        <v>4.3</v>
      </c>
      <c r="O1940" s="159" t="s">
        <v>21</v>
      </c>
      <c r="P1940" s="159"/>
      <c r="Q1940" s="159" t="s">
        <v>234</v>
      </c>
      <c r="R1940" s="159"/>
      <c r="S1940" s="188"/>
      <c r="T1940" s="189"/>
    </row>
    <row r="1941" spans="1:20" ht="53.25" customHeight="1">
      <c r="A1941" s="233"/>
      <c r="B1941" s="405"/>
      <c r="C1941" s="220">
        <v>17</v>
      </c>
      <c r="D1941" s="163" t="s">
        <v>112</v>
      </c>
      <c r="E1941" s="163"/>
      <c r="F1941" s="163" t="s">
        <v>21</v>
      </c>
      <c r="G1941" s="155" t="s">
        <v>113</v>
      </c>
      <c r="H1941" s="163" t="s">
        <v>114</v>
      </c>
      <c r="I1941" s="164">
        <v>980.27999999999986</v>
      </c>
      <c r="J1941" s="167"/>
      <c r="K1941" s="420"/>
      <c r="L1941" s="202"/>
      <c r="M1941" s="220">
        <v>14</v>
      </c>
      <c r="N1941" s="163" t="s">
        <v>486</v>
      </c>
      <c r="O1941" s="163"/>
      <c r="P1941" s="163" t="s">
        <v>21</v>
      </c>
      <c r="Q1941" s="155" t="s">
        <v>487</v>
      </c>
      <c r="R1941" s="163" t="s">
        <v>32</v>
      </c>
      <c r="S1941" s="164">
        <v>4</v>
      </c>
      <c r="T1941" s="167">
        <v>13380</v>
      </c>
    </row>
    <row r="1942" spans="1:20" ht="16.5" customHeight="1">
      <c r="A1942" s="233"/>
      <c r="B1942" s="405"/>
      <c r="C1942" s="629" t="s">
        <v>41</v>
      </c>
      <c r="D1942" s="630"/>
      <c r="E1942" s="630"/>
      <c r="F1942" s="630"/>
      <c r="G1942" s="630"/>
      <c r="H1942" s="631"/>
      <c r="I1942" s="163"/>
      <c r="J1942" s="163"/>
      <c r="K1942" s="414"/>
      <c r="L1942" s="202"/>
      <c r="M1942" s="629" t="s">
        <v>41</v>
      </c>
      <c r="N1942" s="630"/>
      <c r="O1942" s="630"/>
      <c r="P1942" s="630"/>
      <c r="Q1942" s="630"/>
      <c r="R1942" s="631"/>
      <c r="S1942" s="163"/>
      <c r="T1942" s="163"/>
    </row>
    <row r="1943" spans="1:20" ht="19.5" customHeight="1">
      <c r="A1943" s="233"/>
      <c r="B1943" s="405"/>
      <c r="C1943" s="470">
        <v>18</v>
      </c>
      <c r="D1943" s="159">
        <v>4.3</v>
      </c>
      <c r="E1943" s="159" t="s">
        <v>21</v>
      </c>
      <c r="F1943" s="159"/>
      <c r="G1943" s="159" t="s">
        <v>234</v>
      </c>
      <c r="H1943" s="159"/>
      <c r="I1943" s="188"/>
      <c r="J1943" s="189"/>
      <c r="K1943" s="447"/>
      <c r="L1943" s="202"/>
      <c r="M1943" s="324">
        <v>16</v>
      </c>
      <c r="N1943" s="159">
        <v>4.4000000000000004</v>
      </c>
      <c r="O1943" s="159" t="s">
        <v>21</v>
      </c>
      <c r="P1943" s="159"/>
      <c r="Q1943" s="159" t="s">
        <v>121</v>
      </c>
      <c r="R1943" s="159"/>
      <c r="S1943" s="188"/>
      <c r="T1943" s="189"/>
    </row>
    <row r="1944" spans="1:20" ht="40.5" customHeight="1">
      <c r="A1944" s="233"/>
      <c r="B1944" s="405"/>
      <c r="C1944" s="220">
        <v>19</v>
      </c>
      <c r="D1944" s="163" t="s">
        <v>486</v>
      </c>
      <c r="E1944" s="163"/>
      <c r="F1944" s="163" t="s">
        <v>21</v>
      </c>
      <c r="G1944" s="155" t="s">
        <v>487</v>
      </c>
      <c r="H1944" s="163" t="s">
        <v>32</v>
      </c>
      <c r="I1944" s="164">
        <v>4</v>
      </c>
      <c r="J1944" s="167"/>
      <c r="K1944" s="420"/>
      <c r="L1944" s="202"/>
      <c r="M1944" s="220">
        <v>17</v>
      </c>
      <c r="N1944" s="163" t="s">
        <v>994</v>
      </c>
      <c r="O1944" s="163"/>
      <c r="P1944" s="163" t="s">
        <v>21</v>
      </c>
      <c r="Q1944" s="155" t="s">
        <v>995</v>
      </c>
      <c r="R1944" s="163" t="s">
        <v>32</v>
      </c>
      <c r="S1944" s="164">
        <v>3</v>
      </c>
      <c r="T1944" s="167">
        <v>38404</v>
      </c>
    </row>
    <row r="1945" spans="1:20" ht="53.25" customHeight="1">
      <c r="A1945" s="233"/>
      <c r="B1945" s="405"/>
      <c r="C1945" s="220">
        <v>20</v>
      </c>
      <c r="D1945" s="325" t="s">
        <v>372</v>
      </c>
      <c r="E1945" s="163"/>
      <c r="F1945" s="163" t="s">
        <v>21</v>
      </c>
      <c r="G1945" s="155" t="s">
        <v>996</v>
      </c>
      <c r="H1945" s="163" t="s">
        <v>32</v>
      </c>
      <c r="I1945" s="164">
        <v>4</v>
      </c>
      <c r="J1945" s="167"/>
      <c r="K1945" s="420"/>
      <c r="L1945" s="202"/>
      <c r="M1945" s="220">
        <v>18</v>
      </c>
      <c r="N1945" s="325" t="s">
        <v>997</v>
      </c>
      <c r="O1945" s="163"/>
      <c r="P1945" s="163" t="s">
        <v>21</v>
      </c>
      <c r="Q1945" s="155" t="s">
        <v>998</v>
      </c>
      <c r="R1945" s="163" t="s">
        <v>32</v>
      </c>
      <c r="S1945" s="164">
        <v>3</v>
      </c>
      <c r="T1945" s="167">
        <v>51205.333333333205</v>
      </c>
    </row>
    <row r="1946" spans="1:20" ht="16.5" customHeight="1">
      <c r="A1946" s="233"/>
      <c r="B1946" s="405"/>
      <c r="C1946" s="629" t="s">
        <v>41</v>
      </c>
      <c r="D1946" s="630"/>
      <c r="E1946" s="630"/>
      <c r="F1946" s="630"/>
      <c r="G1946" s="630"/>
      <c r="H1946" s="631"/>
      <c r="I1946" s="163"/>
      <c r="J1946" s="163"/>
      <c r="K1946" s="414"/>
      <c r="L1946" s="202"/>
      <c r="M1946" s="629" t="s">
        <v>41</v>
      </c>
      <c r="N1946" s="630"/>
      <c r="O1946" s="630"/>
      <c r="P1946" s="630"/>
      <c r="Q1946" s="630"/>
      <c r="R1946" s="631"/>
      <c r="S1946" s="163"/>
      <c r="T1946" s="163"/>
    </row>
    <row r="1947" spans="1:20" ht="32.25" customHeight="1">
      <c r="A1947" s="233"/>
      <c r="B1947" s="405"/>
      <c r="C1947" s="470">
        <v>21</v>
      </c>
      <c r="D1947" s="249">
        <v>4.4000000000000004</v>
      </c>
      <c r="E1947" s="159" t="s">
        <v>21</v>
      </c>
      <c r="F1947" s="159"/>
      <c r="G1947" s="159" t="s">
        <v>121</v>
      </c>
      <c r="H1947" s="159"/>
      <c r="I1947" s="188"/>
      <c r="J1947" s="189"/>
      <c r="K1947" s="447"/>
      <c r="L1947" s="202"/>
      <c r="M1947" s="324">
        <v>19</v>
      </c>
      <c r="N1947" s="249">
        <v>6</v>
      </c>
      <c r="O1947" s="159" t="s">
        <v>21</v>
      </c>
      <c r="P1947" s="159"/>
      <c r="Q1947" s="159" t="s">
        <v>955</v>
      </c>
      <c r="R1947" s="159"/>
      <c r="S1947" s="188"/>
      <c r="T1947" s="189"/>
    </row>
    <row r="1948" spans="1:20" ht="36.75" customHeight="1">
      <c r="A1948" s="233"/>
      <c r="B1948" s="405"/>
      <c r="C1948" s="220">
        <v>22</v>
      </c>
      <c r="D1948" s="163" t="s">
        <v>994</v>
      </c>
      <c r="E1948" s="163"/>
      <c r="F1948" s="163" t="s">
        <v>21</v>
      </c>
      <c r="G1948" s="155" t="s">
        <v>995</v>
      </c>
      <c r="H1948" s="163" t="s">
        <v>32</v>
      </c>
      <c r="I1948" s="164">
        <v>3</v>
      </c>
      <c r="J1948" s="167"/>
      <c r="K1948" s="420"/>
      <c r="L1948" s="202"/>
      <c r="M1948" s="220">
        <v>20</v>
      </c>
      <c r="N1948" s="163" t="s">
        <v>802</v>
      </c>
      <c r="O1948" s="163"/>
      <c r="P1948" s="163" t="s">
        <v>21</v>
      </c>
      <c r="Q1948" s="155" t="s">
        <v>999</v>
      </c>
      <c r="R1948" s="163" t="s">
        <v>1000</v>
      </c>
      <c r="S1948" s="164">
        <v>0.4</v>
      </c>
      <c r="T1948" s="167">
        <v>40659</v>
      </c>
    </row>
    <row r="1949" spans="1:20" ht="36.75" customHeight="1">
      <c r="A1949" s="233"/>
      <c r="B1949" s="405"/>
      <c r="C1949" s="163">
        <v>23</v>
      </c>
      <c r="D1949" s="163" t="s">
        <v>997</v>
      </c>
      <c r="E1949" s="163"/>
      <c r="F1949" s="163" t="s">
        <v>21</v>
      </c>
      <c r="G1949" s="155" t="s">
        <v>998</v>
      </c>
      <c r="H1949" s="163" t="s">
        <v>32</v>
      </c>
      <c r="I1949" s="164">
        <v>3</v>
      </c>
      <c r="J1949" s="167"/>
      <c r="K1949" s="420"/>
      <c r="L1949" s="202"/>
      <c r="M1949" s="220"/>
      <c r="N1949" s="182"/>
      <c r="O1949" s="182"/>
      <c r="P1949" s="182"/>
      <c r="Q1949" s="160"/>
      <c r="R1949" s="253"/>
      <c r="S1949" s="164"/>
      <c r="T1949" s="167"/>
    </row>
    <row r="1950" spans="1:20" ht="16.5" customHeight="1">
      <c r="A1950" s="233"/>
      <c r="B1950" s="405"/>
      <c r="C1950" s="629" t="s">
        <v>41</v>
      </c>
      <c r="D1950" s="630"/>
      <c r="E1950" s="630"/>
      <c r="F1950" s="630"/>
      <c r="G1950" s="630"/>
      <c r="H1950" s="631"/>
      <c r="I1950" s="163"/>
      <c r="J1950" s="163"/>
      <c r="K1950" s="414"/>
      <c r="L1950" s="202"/>
      <c r="M1950" s="629" t="s">
        <v>41</v>
      </c>
      <c r="N1950" s="630"/>
      <c r="O1950" s="630"/>
      <c r="P1950" s="630"/>
      <c r="Q1950" s="630"/>
      <c r="R1950" s="631"/>
      <c r="S1950" s="163"/>
      <c r="T1950" s="163"/>
    </row>
    <row r="1951" spans="1:20" ht="28.5" customHeight="1">
      <c r="A1951" s="233"/>
      <c r="B1951" s="405"/>
      <c r="C1951" s="470">
        <v>24</v>
      </c>
      <c r="D1951" s="249" t="s">
        <v>126</v>
      </c>
      <c r="E1951" s="159" t="s">
        <v>21</v>
      </c>
      <c r="F1951" s="159"/>
      <c r="G1951" s="159" t="s">
        <v>127</v>
      </c>
      <c r="H1951" s="159"/>
      <c r="I1951" s="188"/>
      <c r="J1951" s="189"/>
      <c r="K1951" s="447"/>
      <c r="L1951" s="202"/>
      <c r="M1951" s="324">
        <v>21</v>
      </c>
      <c r="N1951" s="249">
        <v>12</v>
      </c>
      <c r="O1951" s="159" t="s">
        <v>21</v>
      </c>
      <c r="P1951" s="159"/>
      <c r="Q1951" s="159" t="s">
        <v>708</v>
      </c>
      <c r="R1951" s="159"/>
      <c r="S1951" s="188"/>
      <c r="T1951" s="189"/>
    </row>
    <row r="1952" spans="1:20" ht="20.25" customHeight="1">
      <c r="A1952" s="233"/>
      <c r="B1952" s="405"/>
      <c r="C1952" s="220">
        <v>25</v>
      </c>
      <c r="D1952" s="163" t="s">
        <v>1001</v>
      </c>
      <c r="E1952" s="163"/>
      <c r="F1952" s="163" t="s">
        <v>21</v>
      </c>
      <c r="G1952" s="155" t="s">
        <v>1002</v>
      </c>
      <c r="H1952" s="163" t="s">
        <v>32</v>
      </c>
      <c r="I1952" s="164">
        <v>1</v>
      </c>
      <c r="J1952" s="167"/>
      <c r="K1952" s="420"/>
      <c r="L1952" s="202"/>
      <c r="M1952" s="220">
        <v>22</v>
      </c>
      <c r="N1952" s="163" t="s">
        <v>709</v>
      </c>
      <c r="O1952" s="163"/>
      <c r="P1952" s="163" t="s">
        <v>21</v>
      </c>
      <c r="Q1952" s="155" t="s">
        <v>201</v>
      </c>
      <c r="R1952" s="163" t="s">
        <v>32</v>
      </c>
      <c r="S1952" s="164">
        <v>2</v>
      </c>
      <c r="T1952" s="167">
        <v>1100000</v>
      </c>
    </row>
    <row r="1953" spans="1:20" ht="25.5" customHeight="1">
      <c r="A1953" s="233"/>
      <c r="B1953" s="405"/>
      <c r="C1953" s="220">
        <v>26</v>
      </c>
      <c r="D1953" s="163" t="s">
        <v>1003</v>
      </c>
      <c r="E1953" s="163"/>
      <c r="F1953" s="163" t="s">
        <v>21</v>
      </c>
      <c r="G1953" s="155" t="s">
        <v>1004</v>
      </c>
      <c r="H1953" s="163" t="s">
        <v>32</v>
      </c>
      <c r="I1953" s="164">
        <v>1</v>
      </c>
      <c r="J1953" s="167"/>
      <c r="K1953" s="420"/>
      <c r="L1953" s="202"/>
      <c r="M1953" s="220">
        <v>23</v>
      </c>
      <c r="N1953" s="163" t="s">
        <v>202</v>
      </c>
      <c r="O1953" s="163"/>
      <c r="P1953" s="163" t="s">
        <v>21</v>
      </c>
      <c r="Q1953" s="155" t="s">
        <v>756</v>
      </c>
      <c r="R1953" s="163" t="s">
        <v>712</v>
      </c>
      <c r="S1953" s="164">
        <v>1</v>
      </c>
      <c r="T1953" s="167">
        <v>7947674.4189725881</v>
      </c>
    </row>
    <row r="1954" spans="1:20" ht="38.25" customHeight="1">
      <c r="A1954" s="233"/>
      <c r="B1954" s="405"/>
      <c r="C1954" s="163">
        <v>27</v>
      </c>
      <c r="D1954" s="163" t="s">
        <v>754</v>
      </c>
      <c r="E1954" s="163"/>
      <c r="F1954" s="163" t="s">
        <v>21</v>
      </c>
      <c r="G1954" s="155" t="s">
        <v>755</v>
      </c>
      <c r="H1954" s="163" t="s">
        <v>32</v>
      </c>
      <c r="I1954" s="164">
        <v>1</v>
      </c>
      <c r="J1954" s="167"/>
      <c r="K1954" s="420"/>
      <c r="L1954" s="202"/>
      <c r="M1954" s="220"/>
      <c r="N1954" s="182"/>
      <c r="O1954" s="182"/>
      <c r="P1954" s="182"/>
      <c r="Q1954" s="160"/>
      <c r="R1954" s="253"/>
      <c r="S1954" s="164"/>
      <c r="T1954" s="167"/>
    </row>
    <row r="1955" spans="1:20" ht="16.5" customHeight="1">
      <c r="A1955" s="233"/>
      <c r="B1955" s="405"/>
      <c r="C1955" s="629" t="s">
        <v>41</v>
      </c>
      <c r="D1955" s="630"/>
      <c r="E1955" s="630"/>
      <c r="F1955" s="630"/>
      <c r="G1955" s="630"/>
      <c r="H1955" s="631"/>
      <c r="I1955" s="163"/>
      <c r="J1955" s="163"/>
      <c r="K1955" s="414"/>
      <c r="L1955" s="202"/>
      <c r="M1955" s="629" t="s">
        <v>41</v>
      </c>
      <c r="N1955" s="630"/>
      <c r="O1955" s="630"/>
      <c r="P1955" s="630"/>
      <c r="Q1955" s="630"/>
      <c r="R1955" s="631"/>
      <c r="S1955" s="163"/>
      <c r="T1955" s="163"/>
    </row>
    <row r="1956" spans="1:20" ht="16.5" customHeight="1">
      <c r="A1956" s="233"/>
      <c r="B1956" s="405"/>
      <c r="C1956" s="470">
        <v>28</v>
      </c>
      <c r="D1956" s="249">
        <v>5</v>
      </c>
      <c r="E1956" s="159" t="s">
        <v>21</v>
      </c>
      <c r="F1956" s="159"/>
      <c r="G1956" s="159" t="e">
        <v>#N/A</v>
      </c>
      <c r="H1956" s="159"/>
      <c r="I1956" s="188"/>
      <c r="J1956" s="189"/>
      <c r="K1956" s="447"/>
      <c r="L1956" s="202"/>
      <c r="M1956" s="283"/>
      <c r="N1956" s="160"/>
      <c r="O1956" s="160"/>
      <c r="P1956" s="160"/>
      <c r="Q1956" s="160"/>
      <c r="R1956" s="284"/>
      <c r="S1956" s="163"/>
      <c r="T1956" s="163"/>
    </row>
    <row r="1957" spans="1:20" ht="16.5" customHeight="1">
      <c r="A1957" s="233"/>
      <c r="B1957" s="405"/>
      <c r="C1957" s="220">
        <v>29</v>
      </c>
      <c r="D1957" s="325" t="s">
        <v>200</v>
      </c>
      <c r="E1957" s="163"/>
      <c r="F1957" s="163" t="s">
        <v>21</v>
      </c>
      <c r="G1957" s="155" t="s">
        <v>201</v>
      </c>
      <c r="H1957" s="163" t="s">
        <v>32</v>
      </c>
      <c r="I1957" s="164">
        <v>2</v>
      </c>
      <c r="J1957" s="167"/>
      <c r="K1957" s="420"/>
      <c r="L1957" s="202"/>
      <c r="M1957" s="283"/>
      <c r="N1957" s="160"/>
      <c r="O1957" s="160"/>
      <c r="P1957" s="160"/>
      <c r="Q1957" s="160"/>
      <c r="R1957" s="284"/>
      <c r="S1957" s="163"/>
      <c r="T1957" s="163"/>
    </row>
    <row r="1958" spans="1:20" ht="16.5" customHeight="1">
      <c r="A1958" s="233"/>
      <c r="B1958" s="405"/>
      <c r="C1958" s="629" t="s">
        <v>41</v>
      </c>
      <c r="D1958" s="630"/>
      <c r="E1958" s="630"/>
      <c r="F1958" s="630"/>
      <c r="G1958" s="630"/>
      <c r="H1958" s="631"/>
      <c r="I1958" s="163"/>
      <c r="J1958" s="163"/>
      <c r="K1958" s="414"/>
      <c r="L1958" s="202"/>
      <c r="M1958" s="283"/>
      <c r="N1958" s="160"/>
      <c r="O1958" s="160"/>
      <c r="P1958" s="160"/>
      <c r="Q1958" s="160"/>
      <c r="R1958" s="284"/>
      <c r="S1958" s="163"/>
      <c r="T1958" s="163"/>
    </row>
    <row r="1959" spans="1:20" ht="16.5" customHeight="1">
      <c r="A1959" s="233"/>
      <c r="B1959" s="405"/>
      <c r="C1959" s="470">
        <v>30</v>
      </c>
      <c r="D1959" s="249">
        <v>8</v>
      </c>
      <c r="E1959" s="159" t="s">
        <v>21</v>
      </c>
      <c r="F1959" s="159"/>
      <c r="G1959" s="159" t="s">
        <v>535</v>
      </c>
      <c r="H1959" s="159"/>
      <c r="I1959" s="188"/>
      <c r="J1959" s="189"/>
      <c r="K1959" s="447"/>
      <c r="L1959" s="202"/>
      <c r="M1959" s="324">
        <v>24</v>
      </c>
      <c r="N1959" s="249"/>
      <c r="O1959" s="159" t="s">
        <v>21</v>
      </c>
      <c r="P1959" s="159"/>
      <c r="Q1959" s="159" t="s">
        <v>29</v>
      </c>
      <c r="R1959" s="159"/>
      <c r="S1959" s="188"/>
      <c r="T1959" s="189"/>
    </row>
    <row r="1960" spans="1:20" ht="34.5" customHeight="1">
      <c r="A1960" s="233"/>
      <c r="B1960" s="405"/>
      <c r="C1960" s="220">
        <v>31</v>
      </c>
      <c r="D1960" s="325" t="s">
        <v>142</v>
      </c>
      <c r="E1960" s="163"/>
      <c r="F1960" s="163" t="s">
        <v>21</v>
      </c>
      <c r="G1960" s="155" t="s">
        <v>143</v>
      </c>
      <c r="H1960" s="163" t="s">
        <v>32</v>
      </c>
      <c r="I1960" s="164">
        <v>7</v>
      </c>
      <c r="J1960" s="167"/>
      <c r="K1960" s="420"/>
      <c r="L1960" s="202"/>
      <c r="M1960" s="220">
        <v>25</v>
      </c>
      <c r="N1960" s="325" t="s">
        <v>144</v>
      </c>
      <c r="O1960" s="163"/>
      <c r="P1960" s="163" t="s">
        <v>21</v>
      </c>
      <c r="Q1960" s="155" t="s">
        <v>145</v>
      </c>
      <c r="R1960" s="163" t="s">
        <v>146</v>
      </c>
      <c r="S1960" s="164">
        <v>7</v>
      </c>
      <c r="T1960" s="167">
        <v>15733</v>
      </c>
    </row>
    <row r="1961" spans="1:20" ht="34.5" customHeight="1">
      <c r="A1961" s="233"/>
      <c r="B1961" s="405"/>
      <c r="C1961" s="163">
        <v>32</v>
      </c>
      <c r="D1961" s="325">
        <v>8.6</v>
      </c>
      <c r="E1961" s="163"/>
      <c r="F1961" s="163" t="s">
        <v>21</v>
      </c>
      <c r="G1961" s="155" t="s">
        <v>147</v>
      </c>
      <c r="H1961" s="163" t="s">
        <v>32</v>
      </c>
      <c r="I1961" s="164">
        <v>2</v>
      </c>
      <c r="J1961" s="167"/>
      <c r="K1961" s="420"/>
      <c r="L1961" s="202"/>
      <c r="M1961" s="163">
        <v>26</v>
      </c>
      <c r="N1961" s="325">
        <v>20.6</v>
      </c>
      <c r="O1961" s="163"/>
      <c r="P1961" s="163" t="s">
        <v>21</v>
      </c>
      <c r="Q1961" s="155" t="s">
        <v>148</v>
      </c>
      <c r="R1961" s="163" t="s">
        <v>146</v>
      </c>
      <c r="S1961" s="164">
        <v>2</v>
      </c>
      <c r="T1961" s="167">
        <v>480677</v>
      </c>
    </row>
    <row r="1962" spans="1:20" ht="54.75" customHeight="1">
      <c r="A1962" s="233"/>
      <c r="B1962" s="405"/>
      <c r="C1962" s="163">
        <v>33</v>
      </c>
      <c r="D1962" s="325">
        <v>8.5</v>
      </c>
      <c r="E1962" s="163"/>
      <c r="F1962" s="163" t="s">
        <v>21</v>
      </c>
      <c r="G1962" s="155" t="s">
        <v>149</v>
      </c>
      <c r="H1962" s="163" t="s">
        <v>32</v>
      </c>
      <c r="I1962" s="164">
        <v>4</v>
      </c>
      <c r="J1962" s="167"/>
      <c r="K1962" s="420"/>
      <c r="L1962" s="202"/>
      <c r="M1962" s="163">
        <v>27</v>
      </c>
      <c r="N1962" s="325" t="s">
        <v>833</v>
      </c>
      <c r="O1962" s="163"/>
      <c r="P1962" s="163" t="s">
        <v>21</v>
      </c>
      <c r="Q1962" s="155" t="s">
        <v>834</v>
      </c>
      <c r="R1962" s="163" t="s">
        <v>32</v>
      </c>
      <c r="S1962" s="164">
        <v>4</v>
      </c>
      <c r="T1962" s="167">
        <v>250853</v>
      </c>
    </row>
    <row r="1963" spans="1:20" ht="16.5" customHeight="1" thickBot="1">
      <c r="A1963" s="233"/>
      <c r="B1963" s="405"/>
      <c r="C1963" s="629" t="s">
        <v>41</v>
      </c>
      <c r="D1963" s="630"/>
      <c r="E1963" s="630"/>
      <c r="F1963" s="630"/>
      <c r="G1963" s="630"/>
      <c r="H1963" s="631"/>
      <c r="I1963" s="163"/>
      <c r="J1963" s="163"/>
      <c r="K1963" s="414"/>
      <c r="L1963" s="202"/>
      <c r="M1963" s="629" t="s">
        <v>41</v>
      </c>
      <c r="N1963" s="630"/>
      <c r="O1963" s="630"/>
      <c r="P1963" s="630"/>
      <c r="Q1963" s="630"/>
      <c r="R1963" s="631"/>
      <c r="S1963" s="163"/>
      <c r="T1963" s="163"/>
    </row>
    <row r="1964" spans="1:20" ht="16.5" customHeight="1" thickBot="1">
      <c r="A1964" s="233"/>
      <c r="B1964" s="405"/>
      <c r="C1964" s="632" t="s">
        <v>42</v>
      </c>
      <c r="D1964" s="712"/>
      <c r="E1964" s="712"/>
      <c r="F1964" s="712"/>
      <c r="G1964" s="712"/>
      <c r="H1964" s="712"/>
      <c r="I1964" s="712"/>
      <c r="J1964" s="634"/>
      <c r="K1964" s="415"/>
      <c r="L1964" s="202"/>
      <c r="M1964" s="632" t="s">
        <v>42</v>
      </c>
      <c r="N1964" s="633"/>
      <c r="O1964" s="633"/>
      <c r="P1964" s="633"/>
      <c r="Q1964" s="633"/>
      <c r="R1964" s="633"/>
      <c r="S1964" s="633"/>
      <c r="T1964" s="634"/>
    </row>
    <row r="1965" spans="1:20" ht="16.5" customHeight="1">
      <c r="A1965" s="233"/>
      <c r="B1965" s="405"/>
      <c r="C1965" s="416"/>
      <c r="D1965" s="416"/>
      <c r="E1965" s="416"/>
      <c r="F1965" s="416"/>
      <c r="G1965" s="416"/>
      <c r="H1965" s="416"/>
      <c r="I1965" s="416"/>
      <c r="J1965" s="416"/>
      <c r="K1965" s="417"/>
      <c r="L1965" s="202"/>
      <c r="M1965" s="257"/>
      <c r="N1965" s="257"/>
      <c r="O1965" s="257"/>
      <c r="P1965" s="257"/>
      <c r="Q1965" s="257"/>
      <c r="R1965" s="257"/>
      <c r="S1965" s="257"/>
      <c r="T1965" s="257"/>
    </row>
    <row r="1966" spans="1:20" ht="16.5" customHeight="1" thickBot="1">
      <c r="A1966" s="233"/>
      <c r="B1966" s="405"/>
      <c r="C1966" s="714" t="s">
        <v>203</v>
      </c>
      <c r="D1966" s="689"/>
      <c r="E1966" s="689"/>
      <c r="F1966" s="689"/>
      <c r="G1966" s="689"/>
      <c r="H1966" s="689"/>
      <c r="I1966" s="689"/>
      <c r="J1966" s="689"/>
      <c r="K1966" s="715"/>
      <c r="L1966" s="202"/>
      <c r="M1966" s="644" t="s">
        <v>203</v>
      </c>
      <c r="N1966" s="645"/>
      <c r="O1966" s="645"/>
      <c r="P1966" s="645"/>
      <c r="Q1966" s="645"/>
      <c r="R1966" s="645"/>
      <c r="S1966" s="645"/>
      <c r="T1966" s="646"/>
    </row>
    <row r="1967" spans="1:20" ht="16.5" customHeight="1">
      <c r="A1967" s="233"/>
      <c r="B1967" s="405"/>
      <c r="C1967" s="641" t="s">
        <v>11</v>
      </c>
      <c r="D1967" s="707" t="s">
        <v>12</v>
      </c>
      <c r="E1967" s="717" t="s">
        <v>13</v>
      </c>
      <c r="F1967" s="718"/>
      <c r="G1967" s="641" t="s">
        <v>14</v>
      </c>
      <c r="H1967" s="707" t="s">
        <v>15</v>
      </c>
      <c r="I1967" s="707" t="s">
        <v>16</v>
      </c>
      <c r="J1967" s="709" t="s">
        <v>17</v>
      </c>
      <c r="K1967" s="710" t="s">
        <v>18</v>
      </c>
      <c r="L1967" s="202"/>
      <c r="M1967" s="641" t="s">
        <v>11</v>
      </c>
      <c r="N1967" s="635" t="s">
        <v>12</v>
      </c>
      <c r="O1967" s="637" t="s">
        <v>13</v>
      </c>
      <c r="P1967" s="638"/>
      <c r="Q1967" s="641" t="s">
        <v>14</v>
      </c>
      <c r="R1967" s="635" t="s">
        <v>15</v>
      </c>
      <c r="S1967" s="635" t="s">
        <v>16</v>
      </c>
      <c r="T1967" s="643" t="s">
        <v>17</v>
      </c>
    </row>
    <row r="1968" spans="1:20" ht="16.5" customHeight="1">
      <c r="A1968" s="233"/>
      <c r="B1968" s="405"/>
      <c r="C1968" s="716"/>
      <c r="D1968" s="708"/>
      <c r="E1968" s="154" t="s">
        <v>19</v>
      </c>
      <c r="F1968" s="154" t="s">
        <v>20</v>
      </c>
      <c r="G1968" s="716"/>
      <c r="H1968" s="708"/>
      <c r="I1968" s="708"/>
      <c r="J1968" s="708"/>
      <c r="K1968" s="711"/>
      <c r="L1968" s="202"/>
      <c r="M1968" s="642"/>
      <c r="N1968" s="636"/>
      <c r="O1968" s="154" t="s">
        <v>19</v>
      </c>
      <c r="P1968" s="154" t="s">
        <v>20</v>
      </c>
      <c r="Q1968" s="642"/>
      <c r="R1968" s="636"/>
      <c r="S1968" s="636"/>
      <c r="T1968" s="636"/>
    </row>
    <row r="1969" spans="1:20" ht="16.5" customHeight="1">
      <c r="A1969" s="233"/>
      <c r="B1969" s="405"/>
      <c r="C1969" s="159">
        <v>1</v>
      </c>
      <c r="D1969" s="159">
        <v>3</v>
      </c>
      <c r="E1969" s="159" t="s">
        <v>21</v>
      </c>
      <c r="F1969" s="159"/>
      <c r="G1969" s="159" t="s">
        <v>150</v>
      </c>
      <c r="H1969" s="159"/>
      <c r="I1969" s="159"/>
      <c r="J1969" s="159"/>
      <c r="K1969" s="411"/>
      <c r="L1969" s="202"/>
      <c r="M1969" s="159">
        <v>1</v>
      </c>
      <c r="N1969" s="159">
        <v>3</v>
      </c>
      <c r="O1969" s="159" t="s">
        <v>21</v>
      </c>
      <c r="P1969" s="159"/>
      <c r="Q1969" s="159" t="s">
        <v>150</v>
      </c>
      <c r="R1969" s="159"/>
      <c r="S1969" s="159"/>
      <c r="T1969" s="159"/>
    </row>
    <row r="1970" spans="1:20" ht="16.5" customHeight="1">
      <c r="A1970" s="233"/>
      <c r="B1970" s="405"/>
      <c r="C1970" s="412">
        <v>2</v>
      </c>
      <c r="D1970" s="163" t="s">
        <v>204</v>
      </c>
      <c r="E1970" s="155"/>
      <c r="F1970" s="163" t="s">
        <v>21</v>
      </c>
      <c r="G1970" s="155" t="s">
        <v>205</v>
      </c>
      <c r="H1970" s="163" t="s">
        <v>60</v>
      </c>
      <c r="I1970" s="163">
        <v>0</v>
      </c>
      <c r="J1970" s="206"/>
      <c r="K1970" s="413"/>
      <c r="L1970" s="202"/>
      <c r="M1970" s="178">
        <v>2</v>
      </c>
      <c r="N1970" s="163" t="s">
        <v>204</v>
      </c>
      <c r="O1970" s="155"/>
      <c r="P1970" s="163" t="s">
        <v>21</v>
      </c>
      <c r="Q1970" s="155" t="s">
        <v>205</v>
      </c>
      <c r="R1970" s="163" t="s">
        <v>60</v>
      </c>
      <c r="S1970" s="163">
        <v>0</v>
      </c>
      <c r="T1970" s="206">
        <v>418047</v>
      </c>
    </row>
    <row r="1971" spans="1:20" ht="16.5" customHeight="1">
      <c r="A1971" s="233"/>
      <c r="B1971" s="405"/>
      <c r="C1971" s="207">
        <v>3</v>
      </c>
      <c r="D1971" s="159" t="s">
        <v>161</v>
      </c>
      <c r="E1971" s="159" t="s">
        <v>21</v>
      </c>
      <c r="F1971" s="159"/>
      <c r="G1971" s="159" t="s">
        <v>206</v>
      </c>
      <c r="H1971" s="159"/>
      <c r="I1971" s="159"/>
      <c r="J1971" s="214"/>
      <c r="K1971" s="411"/>
      <c r="L1971" s="202"/>
      <c r="M1971" s="207">
        <v>3</v>
      </c>
      <c r="N1971" s="159" t="s">
        <v>161</v>
      </c>
      <c r="O1971" s="159" t="s">
        <v>21</v>
      </c>
      <c r="P1971" s="159"/>
      <c r="Q1971" s="159" t="s">
        <v>206</v>
      </c>
      <c r="R1971" s="159"/>
      <c r="S1971" s="159"/>
      <c r="T1971" s="214"/>
    </row>
    <row r="1972" spans="1:20" ht="16.5" customHeight="1">
      <c r="A1972" s="233"/>
      <c r="B1972" s="405"/>
      <c r="C1972" s="163">
        <v>4</v>
      </c>
      <c r="D1972" s="163" t="s">
        <v>1005</v>
      </c>
      <c r="E1972" s="163"/>
      <c r="F1972" s="163" t="s">
        <v>21</v>
      </c>
      <c r="G1972" s="155" t="s">
        <v>1006</v>
      </c>
      <c r="H1972" s="163" t="s">
        <v>32</v>
      </c>
      <c r="I1972" s="163">
        <v>3</v>
      </c>
      <c r="J1972" s="206"/>
      <c r="K1972" s="413"/>
      <c r="L1972" s="202"/>
      <c r="M1972" s="163">
        <v>4</v>
      </c>
      <c r="N1972" s="163" t="s">
        <v>1005</v>
      </c>
      <c r="O1972" s="163"/>
      <c r="P1972" s="163" t="s">
        <v>21</v>
      </c>
      <c r="Q1972" s="155" t="s">
        <v>1006</v>
      </c>
      <c r="R1972" s="163" t="s">
        <v>32</v>
      </c>
      <c r="S1972" s="163">
        <v>3</v>
      </c>
      <c r="T1972" s="206">
        <v>766360</v>
      </c>
    </row>
    <row r="1973" spans="1:20" ht="16.5" customHeight="1">
      <c r="A1973" s="233"/>
      <c r="B1973" s="405"/>
      <c r="C1973" s="163">
        <v>5</v>
      </c>
      <c r="D1973" s="163" t="s">
        <v>1007</v>
      </c>
      <c r="E1973" s="163"/>
      <c r="F1973" s="163" t="s">
        <v>21</v>
      </c>
      <c r="G1973" s="155" t="s">
        <v>1008</v>
      </c>
      <c r="H1973" s="163" t="s">
        <v>32</v>
      </c>
      <c r="I1973" s="163">
        <v>3</v>
      </c>
      <c r="J1973" s="206"/>
      <c r="K1973" s="413"/>
      <c r="L1973" s="202"/>
      <c r="M1973" s="163">
        <v>5</v>
      </c>
      <c r="N1973" s="163" t="s">
        <v>1007</v>
      </c>
      <c r="O1973" s="163"/>
      <c r="P1973" s="163" t="s">
        <v>21</v>
      </c>
      <c r="Q1973" s="155" t="s">
        <v>1008</v>
      </c>
      <c r="R1973" s="163" t="s">
        <v>32</v>
      </c>
      <c r="S1973" s="163">
        <v>3</v>
      </c>
      <c r="T1973" s="206">
        <v>548590</v>
      </c>
    </row>
    <row r="1974" spans="1:20" ht="16.5" customHeight="1">
      <c r="A1974" s="233"/>
      <c r="B1974" s="405"/>
      <c r="C1974" s="629" t="s">
        <v>41</v>
      </c>
      <c r="D1974" s="630"/>
      <c r="E1974" s="630"/>
      <c r="F1974" s="630"/>
      <c r="G1974" s="630"/>
      <c r="H1974" s="631"/>
      <c r="I1974" s="161"/>
      <c r="J1974" s="206"/>
      <c r="K1974" s="414"/>
      <c r="L1974" s="202"/>
      <c r="M1974" s="629" t="s">
        <v>41</v>
      </c>
      <c r="N1974" s="630"/>
      <c r="O1974" s="630"/>
      <c r="P1974" s="630"/>
      <c r="Q1974" s="630"/>
      <c r="R1974" s="631"/>
      <c r="S1974" s="161"/>
      <c r="T1974" s="206"/>
    </row>
    <row r="1975" spans="1:20" ht="16.5" customHeight="1">
      <c r="A1975" s="233"/>
      <c r="B1975" s="405"/>
      <c r="C1975" s="159">
        <v>6</v>
      </c>
      <c r="D1975" s="159" t="s">
        <v>871</v>
      </c>
      <c r="E1975" s="159" t="s">
        <v>21</v>
      </c>
      <c r="F1975" s="159"/>
      <c r="G1975" s="159" t="s">
        <v>872</v>
      </c>
      <c r="H1975" s="159"/>
      <c r="I1975" s="159"/>
      <c r="J1975" s="214"/>
      <c r="K1975" s="411"/>
      <c r="L1975" s="202"/>
      <c r="M1975" s="159">
        <v>6</v>
      </c>
      <c r="N1975" s="159" t="s">
        <v>744</v>
      </c>
      <c r="O1975" s="159" t="s">
        <v>21</v>
      </c>
      <c r="P1975" s="159"/>
      <c r="Q1975" s="159" t="s">
        <v>192</v>
      </c>
      <c r="R1975" s="159"/>
      <c r="S1975" s="159"/>
      <c r="T1975" s="214"/>
    </row>
    <row r="1976" spans="1:20" ht="16.5" customHeight="1">
      <c r="A1976" s="233"/>
      <c r="B1976" s="405"/>
      <c r="C1976" s="412">
        <v>7</v>
      </c>
      <c r="D1976" s="163" t="s">
        <v>1009</v>
      </c>
      <c r="E1976" s="163"/>
      <c r="F1976" s="163" t="s">
        <v>21</v>
      </c>
      <c r="G1976" s="155" t="s">
        <v>1010</v>
      </c>
      <c r="H1976" s="163" t="s">
        <v>32</v>
      </c>
      <c r="I1976" s="163">
        <v>2</v>
      </c>
      <c r="J1976" s="206"/>
      <c r="K1976" s="413"/>
      <c r="L1976" s="202"/>
      <c r="M1976" s="178">
        <v>7</v>
      </c>
      <c r="N1976" s="163"/>
      <c r="O1976" s="163"/>
      <c r="P1976" s="163" t="s">
        <v>21</v>
      </c>
      <c r="Q1976" s="155" t="s">
        <v>1011</v>
      </c>
      <c r="R1976" s="163" t="s">
        <v>32</v>
      </c>
      <c r="S1976" s="163">
        <v>2</v>
      </c>
      <c r="T1976" s="206">
        <v>257040</v>
      </c>
    </row>
    <row r="1977" spans="1:20" ht="16.5" customHeight="1">
      <c r="A1977" s="233"/>
      <c r="B1977" s="405"/>
      <c r="C1977" s="412">
        <v>8</v>
      </c>
      <c r="D1977" s="163" t="s">
        <v>1012</v>
      </c>
      <c r="E1977" s="163"/>
      <c r="F1977" s="163" t="s">
        <v>21</v>
      </c>
      <c r="G1977" s="155" t="s">
        <v>1013</v>
      </c>
      <c r="H1977" s="163" t="s">
        <v>32</v>
      </c>
      <c r="I1977" s="163">
        <v>1</v>
      </c>
      <c r="J1977" s="206"/>
      <c r="K1977" s="413"/>
      <c r="L1977" s="202"/>
      <c r="M1977" s="178">
        <v>8</v>
      </c>
      <c r="N1977" s="163"/>
      <c r="O1977" s="163"/>
      <c r="P1977" s="163" t="s">
        <v>21</v>
      </c>
      <c r="Q1977" s="155" t="s">
        <v>1014</v>
      </c>
      <c r="R1977" s="163" t="s">
        <v>32</v>
      </c>
      <c r="S1977" s="163">
        <v>1</v>
      </c>
      <c r="T1977" s="206">
        <v>2681178.5</v>
      </c>
    </row>
    <row r="1978" spans="1:20" ht="16.5" customHeight="1">
      <c r="A1978" s="233"/>
      <c r="B1978" s="405"/>
      <c r="C1978" s="412">
        <v>9</v>
      </c>
      <c r="D1978" s="163" t="s">
        <v>1015</v>
      </c>
      <c r="E1978" s="163"/>
      <c r="F1978" s="163" t="s">
        <v>21</v>
      </c>
      <c r="G1978" s="155" t="s">
        <v>1016</v>
      </c>
      <c r="H1978" s="163" t="s">
        <v>32</v>
      </c>
      <c r="I1978" s="163">
        <v>1</v>
      </c>
      <c r="J1978" s="206"/>
      <c r="K1978" s="413"/>
      <c r="L1978" s="202"/>
      <c r="M1978" s="178">
        <v>9</v>
      </c>
      <c r="N1978" s="163"/>
      <c r="O1978" s="163"/>
      <c r="P1978" s="163" t="s">
        <v>21</v>
      </c>
      <c r="Q1978" s="155" t="s">
        <v>1017</v>
      </c>
      <c r="R1978" s="163" t="s">
        <v>32</v>
      </c>
      <c r="S1978" s="163">
        <v>1</v>
      </c>
      <c r="T1978" s="206">
        <v>130900</v>
      </c>
    </row>
    <row r="1979" spans="1:20" ht="16.5" customHeight="1">
      <c r="A1979" s="233"/>
      <c r="B1979" s="405"/>
      <c r="C1979" s="163">
        <v>10</v>
      </c>
      <c r="D1979" s="163" t="s">
        <v>1018</v>
      </c>
      <c r="E1979" s="163"/>
      <c r="F1979" s="163" t="s">
        <v>21</v>
      </c>
      <c r="G1979" s="155" t="s">
        <v>1019</v>
      </c>
      <c r="H1979" s="163" t="s">
        <v>32</v>
      </c>
      <c r="I1979" s="163">
        <v>2</v>
      </c>
      <c r="J1979" s="206"/>
      <c r="K1979" s="413"/>
      <c r="L1979" s="202"/>
      <c r="M1979" s="163">
        <v>10</v>
      </c>
      <c r="N1979" s="163" t="s">
        <v>211</v>
      </c>
      <c r="O1979" s="163"/>
      <c r="P1979" s="163" t="s">
        <v>21</v>
      </c>
      <c r="Q1979" s="155" t="s">
        <v>1020</v>
      </c>
      <c r="R1979" s="163" t="s">
        <v>32</v>
      </c>
      <c r="S1979" s="163">
        <v>2</v>
      </c>
      <c r="T1979" s="206">
        <v>334390</v>
      </c>
    </row>
    <row r="1980" spans="1:20" ht="16.5" customHeight="1">
      <c r="A1980" s="233"/>
      <c r="B1980" s="405"/>
      <c r="C1980" s="163">
        <v>11</v>
      </c>
      <c r="D1980" s="163" t="s">
        <v>1021</v>
      </c>
      <c r="E1980" s="163"/>
      <c r="F1980" s="163" t="s">
        <v>21</v>
      </c>
      <c r="G1980" s="155" t="s">
        <v>1022</v>
      </c>
      <c r="H1980" s="163" t="s">
        <v>32</v>
      </c>
      <c r="I1980" s="163">
        <v>1</v>
      </c>
      <c r="J1980" s="206"/>
      <c r="K1980" s="413"/>
      <c r="L1980" s="202"/>
      <c r="M1980" s="163">
        <v>11</v>
      </c>
      <c r="N1980" s="163"/>
      <c r="O1980" s="163"/>
      <c r="P1980" s="163" t="s">
        <v>21</v>
      </c>
      <c r="Q1980" s="155" t="s">
        <v>1023</v>
      </c>
      <c r="R1980" s="163" t="s">
        <v>32</v>
      </c>
      <c r="S1980" s="163">
        <v>1</v>
      </c>
      <c r="T1980" s="206">
        <v>2681178.5</v>
      </c>
    </row>
    <row r="1981" spans="1:20" ht="16.5" customHeight="1">
      <c r="A1981" s="233"/>
      <c r="B1981" s="405"/>
      <c r="C1981" s="163">
        <v>12</v>
      </c>
      <c r="D1981" s="163" t="s">
        <v>1024</v>
      </c>
      <c r="E1981" s="163"/>
      <c r="F1981" s="163" t="s">
        <v>21</v>
      </c>
      <c r="G1981" s="155" t="s">
        <v>1025</v>
      </c>
      <c r="H1981" s="163" t="s">
        <v>32</v>
      </c>
      <c r="I1981" s="163">
        <v>1</v>
      </c>
      <c r="J1981" s="206"/>
      <c r="K1981" s="413"/>
      <c r="L1981" s="202"/>
      <c r="M1981" s="163">
        <v>12</v>
      </c>
      <c r="N1981" s="163" t="s">
        <v>1026</v>
      </c>
      <c r="O1981" s="163"/>
      <c r="P1981" s="163" t="s">
        <v>21</v>
      </c>
      <c r="Q1981" s="155" t="s">
        <v>1027</v>
      </c>
      <c r="R1981" s="163" t="s">
        <v>32</v>
      </c>
      <c r="S1981" s="163">
        <v>1</v>
      </c>
      <c r="T1981" s="206">
        <v>174533.33333333288</v>
      </c>
    </row>
    <row r="1982" spans="1:20" ht="16.5" customHeight="1">
      <c r="A1982" s="233"/>
      <c r="B1982" s="405"/>
      <c r="C1982" s="629" t="s">
        <v>41</v>
      </c>
      <c r="D1982" s="630"/>
      <c r="E1982" s="630"/>
      <c r="F1982" s="630"/>
      <c r="G1982" s="630"/>
      <c r="H1982" s="631"/>
      <c r="I1982" s="161"/>
      <c r="J1982" s="206"/>
      <c r="K1982" s="414"/>
      <c r="L1982" s="202"/>
      <c r="M1982" s="629" t="s">
        <v>41</v>
      </c>
      <c r="N1982" s="630"/>
      <c r="O1982" s="630"/>
      <c r="P1982" s="630"/>
      <c r="Q1982" s="630"/>
      <c r="R1982" s="631"/>
      <c r="S1982" s="161"/>
      <c r="T1982" s="206"/>
    </row>
    <row r="1983" spans="1:20" ht="16.5" customHeight="1">
      <c r="A1983" s="233"/>
      <c r="B1983" s="405"/>
      <c r="C1983" s="159">
        <v>13</v>
      </c>
      <c r="D1983" s="159" t="s">
        <v>743</v>
      </c>
      <c r="E1983" s="159" t="s">
        <v>21</v>
      </c>
      <c r="F1983" s="159"/>
      <c r="G1983" s="159" t="s">
        <v>133</v>
      </c>
      <c r="H1983" s="159"/>
      <c r="I1983" s="159"/>
      <c r="J1983" s="214"/>
      <c r="K1983" s="411"/>
      <c r="L1983" s="202"/>
      <c r="M1983" s="159">
        <v>13</v>
      </c>
      <c r="N1983" s="159"/>
      <c r="O1983" s="159" t="s">
        <v>21</v>
      </c>
      <c r="P1983" s="159"/>
      <c r="Q1983" s="159" t="s">
        <v>1028</v>
      </c>
      <c r="R1983" s="159"/>
      <c r="S1983" s="159"/>
      <c r="T1983" s="214"/>
    </row>
    <row r="1984" spans="1:20" ht="16.5" customHeight="1">
      <c r="A1984" s="233"/>
      <c r="B1984" s="405"/>
      <c r="C1984" s="163">
        <v>14</v>
      </c>
      <c r="D1984" s="163" t="s">
        <v>1029</v>
      </c>
      <c r="E1984" s="163"/>
      <c r="F1984" s="163" t="s">
        <v>21</v>
      </c>
      <c r="G1984" s="155" t="s">
        <v>1030</v>
      </c>
      <c r="H1984" s="163" t="s">
        <v>32</v>
      </c>
      <c r="I1984" s="163">
        <v>1</v>
      </c>
      <c r="J1984" s="206"/>
      <c r="K1984" s="413"/>
      <c r="L1984" s="202"/>
      <c r="M1984" s="163">
        <v>14</v>
      </c>
      <c r="N1984" s="163">
        <v>22.48</v>
      </c>
      <c r="O1984" s="163"/>
      <c r="P1984" s="163" t="s">
        <v>21</v>
      </c>
      <c r="Q1984" s="155" t="s">
        <v>1030</v>
      </c>
      <c r="R1984" s="163" t="s">
        <v>146</v>
      </c>
      <c r="S1984" s="163">
        <v>1</v>
      </c>
      <c r="T1984" s="206">
        <v>1016188</v>
      </c>
    </row>
    <row r="1985" spans="1:20" ht="16.5" customHeight="1">
      <c r="A1985" s="233"/>
      <c r="B1985" s="405"/>
      <c r="C1985" s="163">
        <v>15</v>
      </c>
      <c r="D1985" s="163" t="s">
        <v>1031</v>
      </c>
      <c r="E1985" s="163"/>
      <c r="F1985" s="163" t="s">
        <v>21</v>
      </c>
      <c r="G1985" s="155" t="s">
        <v>1032</v>
      </c>
      <c r="H1985" s="163" t="s">
        <v>32</v>
      </c>
      <c r="I1985" s="163">
        <v>1</v>
      </c>
      <c r="J1985" s="206"/>
      <c r="K1985" s="413"/>
      <c r="L1985" s="202"/>
      <c r="M1985" s="163">
        <v>15</v>
      </c>
      <c r="N1985" s="163" t="s">
        <v>1033</v>
      </c>
      <c r="O1985" s="163"/>
      <c r="P1985" s="163" t="s">
        <v>21</v>
      </c>
      <c r="Q1985" s="155" t="s">
        <v>1032</v>
      </c>
      <c r="R1985" s="163" t="s">
        <v>712</v>
      </c>
      <c r="S1985" s="163">
        <v>1</v>
      </c>
      <c r="T1985" s="206">
        <v>1769943.2</v>
      </c>
    </row>
    <row r="1986" spans="1:20" ht="16.5" customHeight="1" thickBot="1">
      <c r="A1986" s="233"/>
      <c r="B1986" s="405"/>
      <c r="C1986" s="629" t="s">
        <v>41</v>
      </c>
      <c r="D1986" s="630"/>
      <c r="E1986" s="630"/>
      <c r="F1986" s="630"/>
      <c r="G1986" s="630"/>
      <c r="H1986" s="631"/>
      <c r="I1986" s="161"/>
      <c r="J1986" s="206"/>
      <c r="K1986" s="414"/>
      <c r="L1986" s="202"/>
      <c r="M1986" s="629" t="s">
        <v>41</v>
      </c>
      <c r="N1986" s="630"/>
      <c r="O1986" s="630"/>
      <c r="P1986" s="630"/>
      <c r="Q1986" s="630"/>
      <c r="R1986" s="631"/>
      <c r="S1986" s="161"/>
      <c r="T1986" s="206"/>
    </row>
    <row r="1987" spans="1:20" ht="16.5" customHeight="1" thickBot="1">
      <c r="A1987" s="233"/>
      <c r="B1987" s="405"/>
      <c r="C1987" s="632" t="s">
        <v>52</v>
      </c>
      <c r="D1987" s="712"/>
      <c r="E1987" s="712"/>
      <c r="F1987" s="712"/>
      <c r="G1987" s="712"/>
      <c r="H1987" s="712"/>
      <c r="I1987" s="712"/>
      <c r="J1987" s="634"/>
      <c r="K1987" s="415"/>
      <c r="L1987" s="202"/>
      <c r="M1987" s="632" t="s">
        <v>52</v>
      </c>
      <c r="N1987" s="633"/>
      <c r="O1987" s="633"/>
      <c r="P1987" s="633"/>
      <c r="Q1987" s="633"/>
      <c r="R1987" s="633"/>
      <c r="S1987" s="633"/>
      <c r="T1987" s="634"/>
    </row>
    <row r="1988" spans="1:20" ht="16.5" customHeight="1" thickBot="1">
      <c r="A1988" s="233"/>
      <c r="B1988" s="405"/>
      <c r="C1988" s="416"/>
      <c r="D1988" s="416"/>
      <c r="E1988" s="416"/>
      <c r="F1988" s="416"/>
      <c r="G1988" s="416"/>
      <c r="H1988" s="416"/>
      <c r="I1988" s="416"/>
      <c r="J1988" s="416"/>
      <c r="K1988" s="417"/>
      <c r="L1988" s="202"/>
      <c r="M1988" s="257"/>
      <c r="N1988" s="257"/>
      <c r="O1988" s="257"/>
      <c r="P1988" s="257"/>
      <c r="Q1988" s="257"/>
      <c r="R1988" s="257"/>
      <c r="S1988" s="257"/>
      <c r="T1988" s="257"/>
    </row>
    <row r="1989" spans="1:20" ht="16.5" customHeight="1" thickBot="1">
      <c r="A1989" s="233"/>
      <c r="B1989" s="410">
        <v>34</v>
      </c>
      <c r="C1989" s="647" t="s">
        <v>1034</v>
      </c>
      <c r="D1989" s="712"/>
      <c r="E1989" s="712"/>
      <c r="F1989" s="712"/>
      <c r="G1989" s="712"/>
      <c r="H1989" s="712"/>
      <c r="I1989" s="712"/>
      <c r="J1989" s="712"/>
      <c r="K1989" s="713"/>
      <c r="L1989" s="202"/>
      <c r="M1989" s="647" t="s">
        <v>1034</v>
      </c>
      <c r="N1989" s="633"/>
      <c r="O1989" s="633"/>
      <c r="P1989" s="633"/>
      <c r="Q1989" s="633"/>
      <c r="R1989" s="633"/>
      <c r="S1989" s="633"/>
      <c r="T1989" s="633"/>
    </row>
    <row r="1990" spans="1:20" ht="16.5" customHeight="1" thickBot="1">
      <c r="A1990" s="233"/>
      <c r="B1990" s="405"/>
      <c r="C1990" s="714" t="s">
        <v>10</v>
      </c>
      <c r="D1990" s="689"/>
      <c r="E1990" s="689"/>
      <c r="F1990" s="689"/>
      <c r="G1990" s="689"/>
      <c r="H1990" s="689"/>
      <c r="I1990" s="689"/>
      <c r="J1990" s="689"/>
      <c r="K1990" s="715"/>
      <c r="L1990" s="202"/>
      <c r="M1990" s="644" t="s">
        <v>10</v>
      </c>
      <c r="N1990" s="645"/>
      <c r="O1990" s="645"/>
      <c r="P1990" s="645"/>
      <c r="Q1990" s="645"/>
      <c r="R1990" s="645"/>
      <c r="S1990" s="645"/>
      <c r="T1990" s="646"/>
    </row>
    <row r="1991" spans="1:20" ht="16.5" customHeight="1">
      <c r="A1991" s="233"/>
      <c r="B1991" s="405"/>
      <c r="C1991" s="641" t="s">
        <v>11</v>
      </c>
      <c r="D1991" s="707" t="s">
        <v>12</v>
      </c>
      <c r="E1991" s="717" t="s">
        <v>13</v>
      </c>
      <c r="F1991" s="718"/>
      <c r="G1991" s="641" t="s">
        <v>14</v>
      </c>
      <c r="H1991" s="707" t="s">
        <v>15</v>
      </c>
      <c r="I1991" s="707" t="s">
        <v>16</v>
      </c>
      <c r="J1991" s="709" t="s">
        <v>17</v>
      </c>
      <c r="K1991" s="710" t="s">
        <v>18</v>
      </c>
      <c r="L1991" s="202"/>
      <c r="M1991" s="641" t="s">
        <v>11</v>
      </c>
      <c r="N1991" s="635" t="s">
        <v>12</v>
      </c>
      <c r="O1991" s="637" t="s">
        <v>13</v>
      </c>
      <c r="P1991" s="638"/>
      <c r="Q1991" s="641" t="s">
        <v>14</v>
      </c>
      <c r="R1991" s="635" t="s">
        <v>15</v>
      </c>
      <c r="S1991" s="635" t="s">
        <v>16</v>
      </c>
      <c r="T1991" s="643" t="s">
        <v>17</v>
      </c>
    </row>
    <row r="1992" spans="1:20" ht="16.5" customHeight="1">
      <c r="A1992" s="233"/>
      <c r="B1992" s="405"/>
      <c r="C1992" s="716"/>
      <c r="D1992" s="708"/>
      <c r="E1992" s="154" t="s">
        <v>19</v>
      </c>
      <c r="F1992" s="154" t="s">
        <v>20</v>
      </c>
      <c r="G1992" s="716"/>
      <c r="H1992" s="708"/>
      <c r="I1992" s="708"/>
      <c r="J1992" s="708"/>
      <c r="K1992" s="711"/>
      <c r="L1992" s="202"/>
      <c r="M1992" s="642"/>
      <c r="N1992" s="636"/>
      <c r="O1992" s="154" t="s">
        <v>19</v>
      </c>
      <c r="P1992" s="154" t="s">
        <v>20</v>
      </c>
      <c r="Q1992" s="642"/>
      <c r="R1992" s="636"/>
      <c r="S1992" s="636"/>
      <c r="T1992" s="636"/>
    </row>
    <row r="1993" spans="1:20" ht="16.5" customHeight="1">
      <c r="A1993" s="233"/>
      <c r="B1993" s="405"/>
      <c r="C1993" s="470">
        <v>1</v>
      </c>
      <c r="D1993" s="357">
        <v>1</v>
      </c>
      <c r="E1993" s="159" t="s">
        <v>21</v>
      </c>
      <c r="F1993" s="159"/>
      <c r="G1993" s="159" t="s">
        <v>54</v>
      </c>
      <c r="H1993" s="159"/>
      <c r="I1993" s="159"/>
      <c r="J1993" s="159"/>
      <c r="K1993" s="411"/>
      <c r="L1993" s="202"/>
      <c r="M1993" s="324">
        <v>1</v>
      </c>
      <c r="N1993" s="357">
        <v>1</v>
      </c>
      <c r="O1993" s="159" t="s">
        <v>21</v>
      </c>
      <c r="P1993" s="159"/>
      <c r="Q1993" s="159" t="s">
        <v>56</v>
      </c>
      <c r="R1993" s="159"/>
      <c r="S1993" s="159"/>
      <c r="T1993" s="159"/>
    </row>
    <row r="1994" spans="1:20" ht="16.5" customHeight="1">
      <c r="A1994" s="233"/>
      <c r="B1994" s="405"/>
      <c r="C1994" s="488">
        <v>2</v>
      </c>
      <c r="D1994" s="322">
        <v>1.1000000000000001</v>
      </c>
      <c r="E1994" s="291"/>
      <c r="F1994" s="291"/>
      <c r="G1994" s="291" t="s">
        <v>57</v>
      </c>
      <c r="H1994" s="291"/>
      <c r="I1994" s="291"/>
      <c r="J1994" s="291"/>
      <c r="K1994" s="452"/>
      <c r="L1994" s="202"/>
      <c r="M1994" s="324"/>
      <c r="N1994" s="357"/>
      <c r="O1994" s="159"/>
      <c r="P1994" s="159"/>
      <c r="Q1994" s="159"/>
      <c r="R1994" s="159"/>
      <c r="S1994" s="159"/>
      <c r="T1994" s="159"/>
    </row>
    <row r="1995" spans="1:20" ht="42.75" customHeight="1">
      <c r="A1995" s="233"/>
      <c r="B1995" s="405"/>
      <c r="C1995" s="220">
        <v>3</v>
      </c>
      <c r="D1995" s="325" t="s">
        <v>58</v>
      </c>
      <c r="E1995" s="163"/>
      <c r="F1995" s="163" t="s">
        <v>21</v>
      </c>
      <c r="G1995" s="155" t="s">
        <v>59</v>
      </c>
      <c r="H1995" s="163" t="s">
        <v>60</v>
      </c>
      <c r="I1995" s="164">
        <v>15</v>
      </c>
      <c r="J1995" s="167"/>
      <c r="K1995" s="420"/>
      <c r="L1995" s="202"/>
      <c r="M1995" s="220">
        <v>2</v>
      </c>
      <c r="N1995" s="325" t="s">
        <v>58</v>
      </c>
      <c r="O1995" s="163"/>
      <c r="P1995" s="163" t="s">
        <v>21</v>
      </c>
      <c r="Q1995" s="155" t="s">
        <v>59</v>
      </c>
      <c r="R1995" s="163" t="s">
        <v>60</v>
      </c>
      <c r="S1995" s="164">
        <v>15</v>
      </c>
      <c r="T1995" s="167">
        <v>2030</v>
      </c>
    </row>
    <row r="1996" spans="1:20" ht="21" customHeight="1">
      <c r="A1996" s="233"/>
      <c r="B1996" s="405"/>
      <c r="C1996" s="220">
        <v>4</v>
      </c>
      <c r="D1996" s="164" t="s">
        <v>62</v>
      </c>
      <c r="E1996" s="163"/>
      <c r="F1996" s="163" t="s">
        <v>21</v>
      </c>
      <c r="G1996" s="155" t="s">
        <v>63</v>
      </c>
      <c r="H1996" s="163" t="s">
        <v>25</v>
      </c>
      <c r="I1996" s="164">
        <v>3.57</v>
      </c>
      <c r="J1996" s="167"/>
      <c r="K1996" s="420"/>
      <c r="L1996" s="202"/>
      <c r="M1996" s="220">
        <v>3</v>
      </c>
      <c r="N1996" s="164" t="s">
        <v>62</v>
      </c>
      <c r="O1996" s="163"/>
      <c r="P1996" s="163" t="s">
        <v>21</v>
      </c>
      <c r="Q1996" s="155" t="s">
        <v>63</v>
      </c>
      <c r="R1996" s="163" t="s">
        <v>25</v>
      </c>
      <c r="S1996" s="164">
        <v>3.57</v>
      </c>
      <c r="T1996" s="167">
        <v>2824</v>
      </c>
    </row>
    <row r="1997" spans="1:20" ht="16.5" customHeight="1">
      <c r="A1997" s="233"/>
      <c r="B1997" s="405"/>
      <c r="C1997" s="629" t="s">
        <v>41</v>
      </c>
      <c r="D1997" s="630"/>
      <c r="E1997" s="630"/>
      <c r="F1997" s="630"/>
      <c r="G1997" s="630"/>
      <c r="H1997" s="631"/>
      <c r="I1997" s="163"/>
      <c r="J1997" s="163"/>
      <c r="K1997" s="414"/>
      <c r="L1997" s="202"/>
      <c r="M1997" s="629" t="s">
        <v>41</v>
      </c>
      <c r="N1997" s="630"/>
      <c r="O1997" s="630"/>
      <c r="P1997" s="630"/>
      <c r="Q1997" s="630"/>
      <c r="R1997" s="631"/>
      <c r="S1997" s="163"/>
      <c r="T1997" s="163"/>
    </row>
    <row r="1998" spans="1:20" ht="16.5" customHeight="1">
      <c r="A1998" s="233"/>
      <c r="B1998" s="405"/>
      <c r="C1998" s="489">
        <v>5</v>
      </c>
      <c r="D1998" s="357" t="s">
        <v>336</v>
      </c>
      <c r="E1998" s="159" t="s">
        <v>21</v>
      </c>
      <c r="F1998" s="361"/>
      <c r="G1998" s="159" t="s">
        <v>337</v>
      </c>
      <c r="H1998" s="361"/>
      <c r="I1998" s="215"/>
      <c r="J1998" s="216"/>
      <c r="K1998" s="490"/>
      <c r="L1998" s="202"/>
      <c r="M1998" s="360">
        <v>4</v>
      </c>
      <c r="N1998" s="357">
        <v>4</v>
      </c>
      <c r="O1998" s="159" t="s">
        <v>21</v>
      </c>
      <c r="P1998" s="361"/>
      <c r="Q1998" s="159" t="s">
        <v>227</v>
      </c>
      <c r="R1998" s="361"/>
      <c r="S1998" s="215"/>
      <c r="T1998" s="216"/>
    </row>
    <row r="1999" spans="1:20" ht="20.25" customHeight="1">
      <c r="A1999" s="233"/>
      <c r="B1999" s="405"/>
      <c r="C1999" s="220">
        <v>6</v>
      </c>
      <c r="D1999" s="163" t="s">
        <v>338</v>
      </c>
      <c r="E1999" s="163"/>
      <c r="F1999" s="163" t="s">
        <v>21</v>
      </c>
      <c r="G1999" s="155" t="s">
        <v>339</v>
      </c>
      <c r="H1999" s="163" t="s">
        <v>73</v>
      </c>
      <c r="I1999" s="164">
        <v>101.42</v>
      </c>
      <c r="J1999" s="167"/>
      <c r="K1999" s="420"/>
      <c r="L1999" s="202"/>
      <c r="M1999" s="220">
        <v>5</v>
      </c>
      <c r="N1999" s="163">
        <v>4.0999999999999996</v>
      </c>
      <c r="O1999" s="163"/>
      <c r="P1999" s="163" t="s">
        <v>21</v>
      </c>
      <c r="Q1999" s="155" t="s">
        <v>767</v>
      </c>
      <c r="R1999" s="163" t="s">
        <v>73</v>
      </c>
      <c r="S1999" s="164">
        <v>101.42</v>
      </c>
      <c r="T1999" s="167">
        <v>13594</v>
      </c>
    </row>
    <row r="2000" spans="1:20" ht="16.5" customHeight="1">
      <c r="A2000" s="233"/>
      <c r="B2000" s="405"/>
      <c r="C2000" s="629" t="s">
        <v>41</v>
      </c>
      <c r="D2000" s="630"/>
      <c r="E2000" s="630"/>
      <c r="F2000" s="630"/>
      <c r="G2000" s="630"/>
      <c r="H2000" s="631"/>
      <c r="I2000" s="163"/>
      <c r="J2000" s="163"/>
      <c r="K2000" s="414"/>
      <c r="L2000" s="202"/>
      <c r="M2000" s="629" t="s">
        <v>41</v>
      </c>
      <c r="N2000" s="630"/>
      <c r="O2000" s="630"/>
      <c r="P2000" s="630"/>
      <c r="Q2000" s="630"/>
      <c r="R2000" s="631"/>
      <c r="S2000" s="163"/>
      <c r="T2000" s="163"/>
    </row>
    <row r="2001" spans="1:20" ht="26.25" customHeight="1">
      <c r="A2001" s="233"/>
      <c r="B2001" s="405"/>
      <c r="C2001" s="470">
        <v>7</v>
      </c>
      <c r="D2001" s="249">
        <v>2.2000000000000002</v>
      </c>
      <c r="E2001" s="159" t="s">
        <v>21</v>
      </c>
      <c r="F2001" s="159"/>
      <c r="G2001" s="159" t="s">
        <v>183</v>
      </c>
      <c r="H2001" s="159"/>
      <c r="I2001" s="188"/>
      <c r="J2001" s="189"/>
      <c r="K2001" s="447"/>
      <c r="L2001" s="202"/>
      <c r="M2001" s="324">
        <v>6</v>
      </c>
      <c r="N2001" s="249">
        <v>2.2000000000000002</v>
      </c>
      <c r="O2001" s="159" t="s">
        <v>21</v>
      </c>
      <c r="P2001" s="159"/>
      <c r="Q2001" s="159" t="s">
        <v>22</v>
      </c>
      <c r="R2001" s="159"/>
      <c r="S2001" s="188"/>
      <c r="T2001" s="189"/>
    </row>
    <row r="2002" spans="1:20" ht="42" customHeight="1">
      <c r="A2002" s="233"/>
      <c r="B2002" s="405"/>
      <c r="C2002" s="163">
        <v>8</v>
      </c>
      <c r="D2002" s="163" t="s">
        <v>83</v>
      </c>
      <c r="E2002" s="163"/>
      <c r="F2002" s="163" t="s">
        <v>21</v>
      </c>
      <c r="G2002" s="155" t="s">
        <v>84</v>
      </c>
      <c r="H2002" s="163" t="s">
        <v>85</v>
      </c>
      <c r="I2002" s="164">
        <v>89.263689221814886</v>
      </c>
      <c r="J2002" s="167"/>
      <c r="K2002" s="420"/>
      <c r="L2002" s="202"/>
      <c r="M2002" s="163">
        <v>7</v>
      </c>
      <c r="N2002" s="163" t="s">
        <v>86</v>
      </c>
      <c r="O2002" s="163"/>
      <c r="P2002" s="163" t="s">
        <v>21</v>
      </c>
      <c r="Q2002" s="155" t="s">
        <v>84</v>
      </c>
      <c r="R2002" s="163" t="s">
        <v>88</v>
      </c>
      <c r="S2002" s="164">
        <v>89.263689221814886</v>
      </c>
      <c r="T2002" s="167">
        <v>20619</v>
      </c>
    </row>
    <row r="2003" spans="1:20" ht="16.5" customHeight="1">
      <c r="A2003" s="233"/>
      <c r="B2003" s="405"/>
      <c r="C2003" s="629" t="s">
        <v>41</v>
      </c>
      <c r="D2003" s="630"/>
      <c r="E2003" s="630"/>
      <c r="F2003" s="630"/>
      <c r="G2003" s="630"/>
      <c r="H2003" s="631"/>
      <c r="I2003" s="163"/>
      <c r="J2003" s="163"/>
      <c r="K2003" s="414"/>
      <c r="L2003" s="202"/>
      <c r="M2003" s="629" t="s">
        <v>41</v>
      </c>
      <c r="N2003" s="630"/>
      <c r="O2003" s="630"/>
      <c r="P2003" s="630"/>
      <c r="Q2003" s="630"/>
      <c r="R2003" s="631"/>
      <c r="S2003" s="163"/>
      <c r="T2003" s="163"/>
    </row>
    <row r="2004" spans="1:20" ht="32.25" customHeight="1">
      <c r="A2004" s="233"/>
      <c r="B2004" s="405"/>
      <c r="C2004" s="470">
        <v>9</v>
      </c>
      <c r="D2004" s="249">
        <v>2.2999999999999998</v>
      </c>
      <c r="E2004" s="159" t="s">
        <v>21</v>
      </c>
      <c r="F2004" s="159"/>
      <c r="G2004" s="159" t="s">
        <v>89</v>
      </c>
      <c r="H2004" s="159"/>
      <c r="I2004" s="188"/>
      <c r="J2004" s="189"/>
      <c r="K2004" s="447"/>
      <c r="L2004" s="202"/>
      <c r="M2004" s="324">
        <v>8</v>
      </c>
      <c r="N2004" s="249">
        <v>2.2999999999999998</v>
      </c>
      <c r="O2004" s="159" t="s">
        <v>21</v>
      </c>
      <c r="P2004" s="159"/>
      <c r="Q2004" s="159" t="s">
        <v>89</v>
      </c>
      <c r="R2004" s="159"/>
      <c r="S2004" s="188"/>
      <c r="T2004" s="189"/>
    </row>
    <row r="2005" spans="1:20" ht="21.75" customHeight="1">
      <c r="A2005" s="233"/>
      <c r="B2005" s="405"/>
      <c r="C2005" s="220">
        <v>10</v>
      </c>
      <c r="D2005" s="325" t="s">
        <v>90</v>
      </c>
      <c r="E2005" s="163"/>
      <c r="F2005" s="163" t="s">
        <v>21</v>
      </c>
      <c r="G2005" s="155" t="s">
        <v>91</v>
      </c>
      <c r="H2005" s="163" t="s">
        <v>73</v>
      </c>
      <c r="I2005" s="164">
        <v>9.839810778185111</v>
      </c>
      <c r="J2005" s="167"/>
      <c r="K2005" s="420"/>
      <c r="L2005" s="202"/>
      <c r="M2005" s="220">
        <v>9</v>
      </c>
      <c r="N2005" s="325">
        <v>1.4</v>
      </c>
      <c r="O2005" s="163"/>
      <c r="P2005" s="163" t="s">
        <v>21</v>
      </c>
      <c r="Q2005" s="155" t="s">
        <v>689</v>
      </c>
      <c r="R2005" s="163" t="s">
        <v>73</v>
      </c>
      <c r="S2005" s="164">
        <v>9.839810778185111</v>
      </c>
      <c r="T2005" s="167">
        <v>43302.400000000001</v>
      </c>
    </row>
    <row r="2006" spans="1:20" ht="19.5" customHeight="1">
      <c r="A2006" s="233"/>
      <c r="B2006" s="405"/>
      <c r="C2006" s="220">
        <v>11</v>
      </c>
      <c r="D2006" s="325" t="s">
        <v>93</v>
      </c>
      <c r="E2006" s="163"/>
      <c r="F2006" s="163" t="s">
        <v>21</v>
      </c>
      <c r="G2006" s="155" t="s">
        <v>94</v>
      </c>
      <c r="H2006" s="163" t="s">
        <v>95</v>
      </c>
      <c r="I2006" s="164">
        <v>236.15545867644266</v>
      </c>
      <c r="J2006" s="167"/>
      <c r="K2006" s="420"/>
      <c r="L2006" s="202"/>
      <c r="M2006" s="220"/>
      <c r="N2006" s="362"/>
      <c r="O2006" s="182"/>
      <c r="P2006" s="182"/>
      <c r="Q2006" s="160"/>
      <c r="R2006" s="253"/>
      <c r="S2006" s="164"/>
      <c r="T2006" s="167"/>
    </row>
    <row r="2007" spans="1:20" ht="45.75" customHeight="1">
      <c r="A2007" s="233"/>
      <c r="B2007" s="405"/>
      <c r="C2007" s="163">
        <v>12</v>
      </c>
      <c r="D2007" s="325" t="s">
        <v>98</v>
      </c>
      <c r="E2007" s="163"/>
      <c r="F2007" s="163" t="s">
        <v>21</v>
      </c>
      <c r="G2007" s="155" t="s">
        <v>99</v>
      </c>
      <c r="H2007" s="163" t="s">
        <v>73</v>
      </c>
      <c r="I2007" s="164">
        <v>9.839810778185111</v>
      </c>
      <c r="J2007" s="167"/>
      <c r="K2007" s="420"/>
      <c r="L2007" s="202"/>
      <c r="M2007" s="220"/>
      <c r="N2007" s="362"/>
      <c r="O2007" s="182"/>
      <c r="P2007" s="182"/>
      <c r="Q2007" s="160"/>
      <c r="R2007" s="253"/>
      <c r="S2007" s="164"/>
      <c r="T2007" s="167"/>
    </row>
    <row r="2008" spans="1:20" ht="16.5" customHeight="1">
      <c r="A2008" s="233"/>
      <c r="B2008" s="405"/>
      <c r="C2008" s="629" t="s">
        <v>41</v>
      </c>
      <c r="D2008" s="630"/>
      <c r="E2008" s="630"/>
      <c r="F2008" s="630"/>
      <c r="G2008" s="630"/>
      <c r="H2008" s="631"/>
      <c r="I2008" s="163"/>
      <c r="J2008" s="163"/>
      <c r="K2008" s="414"/>
      <c r="L2008" s="202"/>
      <c r="M2008" s="629" t="s">
        <v>41</v>
      </c>
      <c r="N2008" s="630"/>
      <c r="O2008" s="630"/>
      <c r="P2008" s="630"/>
      <c r="Q2008" s="630"/>
      <c r="R2008" s="631"/>
      <c r="S2008" s="163"/>
      <c r="T2008" s="163"/>
    </row>
    <row r="2009" spans="1:20" ht="15" customHeight="1">
      <c r="A2009" s="233"/>
      <c r="B2009" s="405"/>
      <c r="C2009" s="470">
        <v>13</v>
      </c>
      <c r="D2009" s="249">
        <v>2.5</v>
      </c>
      <c r="E2009" s="159" t="s">
        <v>21</v>
      </c>
      <c r="F2009" s="159"/>
      <c r="G2009" s="159" t="s">
        <v>291</v>
      </c>
      <c r="H2009" s="159"/>
      <c r="I2009" s="188"/>
      <c r="J2009" s="189"/>
      <c r="K2009" s="447"/>
      <c r="L2009" s="202"/>
      <c r="M2009" s="324">
        <v>10</v>
      </c>
      <c r="N2009" s="249">
        <v>2.6</v>
      </c>
      <c r="O2009" s="159" t="s">
        <v>21</v>
      </c>
      <c r="P2009" s="159"/>
      <c r="Q2009" s="159" t="s">
        <v>101</v>
      </c>
      <c r="R2009" s="159"/>
      <c r="S2009" s="188"/>
      <c r="T2009" s="189"/>
    </row>
    <row r="2010" spans="1:20" ht="19.5" customHeight="1">
      <c r="A2010" s="233"/>
      <c r="B2010" s="405"/>
      <c r="C2010" s="220">
        <v>14</v>
      </c>
      <c r="D2010" s="325" t="s">
        <v>292</v>
      </c>
      <c r="E2010" s="163"/>
      <c r="F2010" s="163" t="s">
        <v>21</v>
      </c>
      <c r="G2010" s="155" t="s">
        <v>293</v>
      </c>
      <c r="H2010" s="163" t="s">
        <v>73</v>
      </c>
      <c r="I2010" s="164">
        <v>0.4</v>
      </c>
      <c r="J2010" s="167"/>
      <c r="K2010" s="420"/>
      <c r="L2010" s="202"/>
      <c r="M2010" s="220">
        <v>11</v>
      </c>
      <c r="N2010" s="325" t="s">
        <v>102</v>
      </c>
      <c r="O2010" s="163"/>
      <c r="P2010" s="163" t="s">
        <v>21</v>
      </c>
      <c r="Q2010" s="155" t="s">
        <v>103</v>
      </c>
      <c r="R2010" s="163" t="s">
        <v>25</v>
      </c>
      <c r="S2010" s="164">
        <v>23.119999999999997</v>
      </c>
      <c r="T2010" s="167">
        <v>37645.599999999999</v>
      </c>
    </row>
    <row r="2011" spans="1:20" ht="16.5" customHeight="1">
      <c r="A2011" s="233"/>
      <c r="B2011" s="405"/>
      <c r="C2011" s="629" t="s">
        <v>41</v>
      </c>
      <c r="D2011" s="630"/>
      <c r="E2011" s="630"/>
      <c r="F2011" s="630"/>
      <c r="G2011" s="630"/>
      <c r="H2011" s="631"/>
      <c r="I2011" s="163"/>
      <c r="J2011" s="163"/>
      <c r="K2011" s="414"/>
      <c r="L2011" s="202"/>
      <c r="M2011" s="629" t="s">
        <v>41</v>
      </c>
      <c r="N2011" s="630"/>
      <c r="O2011" s="630"/>
      <c r="P2011" s="630"/>
      <c r="Q2011" s="630"/>
      <c r="R2011" s="631"/>
      <c r="S2011" s="163"/>
      <c r="T2011" s="163"/>
    </row>
    <row r="2012" spans="1:20" ht="19.5" customHeight="1">
      <c r="A2012" s="233"/>
      <c r="B2012" s="405"/>
      <c r="C2012" s="470">
        <v>15</v>
      </c>
      <c r="D2012" s="249">
        <v>2.6</v>
      </c>
      <c r="E2012" s="159" t="s">
        <v>21</v>
      </c>
      <c r="F2012" s="159"/>
      <c r="G2012" s="159" t="s">
        <v>101</v>
      </c>
      <c r="H2012" s="159"/>
      <c r="I2012" s="188"/>
      <c r="J2012" s="189"/>
      <c r="K2012" s="447"/>
      <c r="L2012" s="202"/>
      <c r="M2012" s="324">
        <v>12</v>
      </c>
      <c r="N2012" s="249">
        <v>5</v>
      </c>
      <c r="O2012" s="159" t="s">
        <v>21</v>
      </c>
      <c r="P2012" s="159"/>
      <c r="Q2012" s="159" t="s">
        <v>107</v>
      </c>
      <c r="R2012" s="159"/>
      <c r="S2012" s="188"/>
      <c r="T2012" s="189"/>
    </row>
    <row r="2013" spans="1:20" ht="20.25" customHeight="1">
      <c r="A2013" s="233"/>
      <c r="B2013" s="405"/>
      <c r="C2013" s="220">
        <v>16</v>
      </c>
      <c r="D2013" s="325" t="s">
        <v>102</v>
      </c>
      <c r="E2013" s="163"/>
      <c r="F2013" s="163" t="s">
        <v>21</v>
      </c>
      <c r="G2013" s="155" t="s">
        <v>103</v>
      </c>
      <c r="H2013" s="163" t="s">
        <v>25</v>
      </c>
      <c r="I2013" s="164">
        <v>23.119999999999997</v>
      </c>
      <c r="J2013" s="167"/>
      <c r="K2013" s="420"/>
      <c r="L2013" s="202"/>
      <c r="M2013" s="220">
        <v>13</v>
      </c>
      <c r="N2013" s="325">
        <v>5.5</v>
      </c>
      <c r="O2013" s="163"/>
      <c r="P2013" s="163" t="s">
        <v>21</v>
      </c>
      <c r="Q2013" s="155" t="s">
        <v>110</v>
      </c>
      <c r="R2013" s="163" t="s">
        <v>73</v>
      </c>
      <c r="S2013" s="164">
        <v>9.8030249999999999</v>
      </c>
      <c r="T2013" s="167">
        <v>535504</v>
      </c>
    </row>
    <row r="2014" spans="1:20" ht="16.5" customHeight="1">
      <c r="A2014" s="233"/>
      <c r="B2014" s="405"/>
      <c r="C2014" s="629" t="s">
        <v>41</v>
      </c>
      <c r="D2014" s="630"/>
      <c r="E2014" s="630"/>
      <c r="F2014" s="630"/>
      <c r="G2014" s="630"/>
      <c r="H2014" s="631"/>
      <c r="I2014" s="163"/>
      <c r="J2014" s="163"/>
      <c r="K2014" s="414"/>
      <c r="L2014" s="202"/>
      <c r="M2014" s="629" t="s">
        <v>41</v>
      </c>
      <c r="N2014" s="630"/>
      <c r="O2014" s="630"/>
      <c r="P2014" s="630"/>
      <c r="Q2014" s="630"/>
      <c r="R2014" s="631"/>
      <c r="S2014" s="163"/>
      <c r="T2014" s="163"/>
    </row>
    <row r="2015" spans="1:20" ht="16.5" customHeight="1">
      <c r="A2015" s="233"/>
      <c r="B2015" s="405"/>
      <c r="C2015" s="470">
        <v>17</v>
      </c>
      <c r="D2015" s="249" t="s">
        <v>105</v>
      </c>
      <c r="E2015" s="159" t="s">
        <v>21</v>
      </c>
      <c r="F2015" s="159"/>
      <c r="G2015" s="159" t="s">
        <v>106</v>
      </c>
      <c r="H2015" s="159"/>
      <c r="I2015" s="188"/>
      <c r="J2015" s="189"/>
      <c r="K2015" s="447"/>
      <c r="L2015" s="202"/>
      <c r="M2015" s="324">
        <v>14</v>
      </c>
      <c r="N2015" s="249">
        <v>3.3</v>
      </c>
      <c r="O2015" s="159" t="s">
        <v>21</v>
      </c>
      <c r="P2015" s="159"/>
      <c r="Q2015" s="159" t="s">
        <v>111</v>
      </c>
      <c r="R2015" s="159"/>
      <c r="S2015" s="188"/>
      <c r="T2015" s="189"/>
    </row>
    <row r="2016" spans="1:20" ht="35.25" customHeight="1">
      <c r="A2016" s="233"/>
      <c r="B2016" s="405"/>
      <c r="C2016" s="220">
        <v>18</v>
      </c>
      <c r="D2016" s="325" t="s">
        <v>108</v>
      </c>
      <c r="E2016" s="163"/>
      <c r="F2016" s="163" t="s">
        <v>21</v>
      </c>
      <c r="G2016" s="155" t="s">
        <v>109</v>
      </c>
      <c r="H2016" s="163" t="s">
        <v>73</v>
      </c>
      <c r="I2016" s="164">
        <v>9.8030249999999999</v>
      </c>
      <c r="J2016" s="167"/>
      <c r="K2016" s="420"/>
      <c r="L2016" s="202"/>
      <c r="M2016" s="220">
        <v>15</v>
      </c>
      <c r="N2016" s="325" t="s">
        <v>112</v>
      </c>
      <c r="O2016" s="163"/>
      <c r="P2016" s="163" t="s">
        <v>21</v>
      </c>
      <c r="Q2016" s="155" t="s">
        <v>113</v>
      </c>
      <c r="R2016" s="163" t="s">
        <v>114</v>
      </c>
      <c r="S2016" s="164">
        <v>1176.3630000000001</v>
      </c>
      <c r="T2016" s="167">
        <v>5903</v>
      </c>
    </row>
    <row r="2017" spans="1:20" ht="16.5" customHeight="1">
      <c r="A2017" s="233"/>
      <c r="B2017" s="405"/>
      <c r="C2017" s="629" t="s">
        <v>41</v>
      </c>
      <c r="D2017" s="630"/>
      <c r="E2017" s="630"/>
      <c r="F2017" s="630"/>
      <c r="G2017" s="630"/>
      <c r="H2017" s="631"/>
      <c r="I2017" s="163"/>
      <c r="J2017" s="163"/>
      <c r="K2017" s="414"/>
      <c r="L2017" s="202"/>
      <c r="M2017" s="629" t="s">
        <v>41</v>
      </c>
      <c r="N2017" s="630"/>
      <c r="O2017" s="630"/>
      <c r="P2017" s="630"/>
      <c r="Q2017" s="630"/>
      <c r="R2017" s="631"/>
      <c r="S2017" s="163"/>
      <c r="T2017" s="163"/>
    </row>
    <row r="2018" spans="1:20" ht="23.25" customHeight="1">
      <c r="A2018" s="233"/>
      <c r="B2018" s="405"/>
      <c r="C2018" s="470">
        <v>19</v>
      </c>
      <c r="D2018" s="249">
        <v>3.3</v>
      </c>
      <c r="E2018" s="159" t="s">
        <v>21</v>
      </c>
      <c r="F2018" s="159"/>
      <c r="G2018" s="159" t="s">
        <v>111</v>
      </c>
      <c r="H2018" s="159"/>
      <c r="I2018" s="188"/>
      <c r="J2018" s="189"/>
      <c r="K2018" s="447"/>
      <c r="L2018" s="202"/>
      <c r="M2018" s="324">
        <v>20</v>
      </c>
      <c r="N2018" s="249">
        <v>4.4000000000000004</v>
      </c>
      <c r="O2018" s="159" t="s">
        <v>21</v>
      </c>
      <c r="P2018" s="159"/>
      <c r="Q2018" s="159" t="s">
        <v>1035</v>
      </c>
      <c r="R2018" s="159"/>
      <c r="S2018" s="188"/>
      <c r="T2018" s="189"/>
    </row>
    <row r="2019" spans="1:20" ht="51.75" customHeight="1">
      <c r="A2019" s="233"/>
      <c r="B2019" s="405"/>
      <c r="C2019" s="220">
        <v>20</v>
      </c>
      <c r="D2019" s="164" t="s">
        <v>112</v>
      </c>
      <c r="E2019" s="163"/>
      <c r="F2019" s="163" t="s">
        <v>21</v>
      </c>
      <c r="G2019" s="155" t="s">
        <v>113</v>
      </c>
      <c r="H2019" s="163" t="s">
        <v>114</v>
      </c>
      <c r="I2019" s="164">
        <v>1176.3630000000001</v>
      </c>
      <c r="J2019" s="167"/>
      <c r="K2019" s="420"/>
      <c r="L2019" s="202"/>
      <c r="M2019" s="220">
        <v>21</v>
      </c>
      <c r="N2019" s="164" t="s">
        <v>617</v>
      </c>
      <c r="O2019" s="163"/>
      <c r="P2019" s="163" t="s">
        <v>21</v>
      </c>
      <c r="Q2019" s="155" t="s">
        <v>618</v>
      </c>
      <c r="R2019" s="163" t="s">
        <v>60</v>
      </c>
      <c r="S2019" s="164">
        <v>15</v>
      </c>
      <c r="T2019" s="167">
        <v>5099</v>
      </c>
    </row>
    <row r="2020" spans="1:20" ht="16.5" customHeight="1">
      <c r="A2020" s="233"/>
      <c r="B2020" s="405"/>
      <c r="C2020" s="629" t="s">
        <v>41</v>
      </c>
      <c r="D2020" s="630"/>
      <c r="E2020" s="630"/>
      <c r="F2020" s="630"/>
      <c r="G2020" s="630"/>
      <c r="H2020" s="631"/>
      <c r="I2020" s="163"/>
      <c r="J2020" s="163"/>
      <c r="K2020" s="414"/>
      <c r="L2020" s="202"/>
      <c r="M2020" s="629" t="s">
        <v>41</v>
      </c>
      <c r="N2020" s="630"/>
      <c r="O2020" s="630"/>
      <c r="P2020" s="630"/>
      <c r="Q2020" s="630"/>
      <c r="R2020" s="631"/>
      <c r="S2020" s="163"/>
      <c r="T2020" s="163"/>
    </row>
    <row r="2021" spans="1:20" ht="16.5" customHeight="1">
      <c r="A2021" s="233"/>
      <c r="B2021" s="405"/>
      <c r="C2021" s="470">
        <v>21</v>
      </c>
      <c r="D2021" s="249">
        <v>4.2</v>
      </c>
      <c r="E2021" s="159" t="s">
        <v>21</v>
      </c>
      <c r="F2021" s="159"/>
      <c r="G2021" s="159" t="s">
        <v>616</v>
      </c>
      <c r="H2021" s="159"/>
      <c r="I2021" s="188"/>
      <c r="J2021" s="189"/>
      <c r="K2021" s="447"/>
      <c r="L2021" s="202"/>
      <c r="M2021" s="283"/>
      <c r="N2021" s="160"/>
      <c r="O2021" s="160"/>
      <c r="P2021" s="160"/>
      <c r="Q2021" s="160"/>
      <c r="R2021" s="284"/>
      <c r="S2021" s="163"/>
      <c r="T2021" s="163"/>
    </row>
    <row r="2022" spans="1:20" ht="16.5" customHeight="1">
      <c r="A2022" s="233"/>
      <c r="B2022" s="405"/>
      <c r="C2022" s="220">
        <v>22</v>
      </c>
      <c r="D2022" s="325" t="s">
        <v>617</v>
      </c>
      <c r="E2022" s="163"/>
      <c r="F2022" s="163" t="s">
        <v>21</v>
      </c>
      <c r="G2022" s="155" t="s">
        <v>618</v>
      </c>
      <c r="H2022" s="163" t="s">
        <v>60</v>
      </c>
      <c r="I2022" s="164">
        <v>15</v>
      </c>
      <c r="J2022" s="167"/>
      <c r="K2022" s="420"/>
      <c r="L2022" s="202"/>
      <c r="M2022" s="283"/>
      <c r="N2022" s="160"/>
      <c r="O2022" s="160"/>
      <c r="P2022" s="160"/>
      <c r="Q2022" s="160"/>
      <c r="R2022" s="284"/>
      <c r="S2022" s="163"/>
      <c r="T2022" s="163"/>
    </row>
    <row r="2023" spans="1:20" ht="16.5" customHeight="1">
      <c r="A2023" s="233"/>
      <c r="B2023" s="405"/>
      <c r="C2023" s="629" t="s">
        <v>41</v>
      </c>
      <c r="D2023" s="630"/>
      <c r="E2023" s="630"/>
      <c r="F2023" s="630"/>
      <c r="G2023" s="630"/>
      <c r="H2023" s="631"/>
      <c r="I2023" s="163"/>
      <c r="J2023" s="163"/>
      <c r="K2023" s="414"/>
      <c r="L2023" s="202"/>
      <c r="M2023" s="283"/>
      <c r="N2023" s="160"/>
      <c r="O2023" s="160"/>
      <c r="P2023" s="160"/>
      <c r="Q2023" s="160"/>
      <c r="R2023" s="284"/>
      <c r="S2023" s="163"/>
      <c r="T2023" s="163"/>
    </row>
    <row r="2024" spans="1:20" ht="32.25" customHeight="1">
      <c r="A2024" s="233"/>
      <c r="B2024" s="405"/>
      <c r="C2024" s="470">
        <v>23</v>
      </c>
      <c r="D2024" s="188">
        <v>4.4000000000000004</v>
      </c>
      <c r="E2024" s="159" t="s">
        <v>21</v>
      </c>
      <c r="F2024" s="159"/>
      <c r="G2024" s="159" t="s">
        <v>121</v>
      </c>
      <c r="H2024" s="159"/>
      <c r="I2024" s="188"/>
      <c r="J2024" s="189"/>
      <c r="K2024" s="447"/>
      <c r="L2024" s="202"/>
      <c r="M2024" s="324">
        <v>22</v>
      </c>
      <c r="N2024" s="188">
        <v>4.4000000000000004</v>
      </c>
      <c r="O2024" s="159" t="s">
        <v>21</v>
      </c>
      <c r="P2024" s="159"/>
      <c r="Q2024" s="159" t="s">
        <v>121</v>
      </c>
      <c r="R2024" s="159"/>
      <c r="S2024" s="188"/>
      <c r="T2024" s="189"/>
    </row>
    <row r="2025" spans="1:20" ht="39.75" customHeight="1">
      <c r="A2025" s="233"/>
      <c r="B2025" s="405"/>
      <c r="C2025" s="163">
        <v>24</v>
      </c>
      <c r="D2025" s="164" t="s">
        <v>997</v>
      </c>
      <c r="E2025" s="163"/>
      <c r="F2025" s="163" t="s">
        <v>21</v>
      </c>
      <c r="G2025" s="155" t="s">
        <v>998</v>
      </c>
      <c r="H2025" s="163" t="s">
        <v>32</v>
      </c>
      <c r="I2025" s="164">
        <v>4</v>
      </c>
      <c r="J2025" s="167"/>
      <c r="K2025" s="420"/>
      <c r="L2025" s="202"/>
      <c r="M2025" s="163">
        <v>23</v>
      </c>
      <c r="N2025" s="164" t="s">
        <v>997</v>
      </c>
      <c r="O2025" s="163"/>
      <c r="P2025" s="163" t="s">
        <v>21</v>
      </c>
      <c r="Q2025" s="155" t="s">
        <v>998</v>
      </c>
      <c r="R2025" s="163" t="s">
        <v>32</v>
      </c>
      <c r="S2025" s="164">
        <v>4</v>
      </c>
      <c r="T2025" s="167">
        <v>51205.333333333205</v>
      </c>
    </row>
    <row r="2026" spans="1:20" ht="33" customHeight="1">
      <c r="A2026" s="233"/>
      <c r="B2026" s="405"/>
      <c r="C2026" s="163">
        <v>25</v>
      </c>
      <c r="D2026" s="164" t="s">
        <v>372</v>
      </c>
      <c r="E2026" s="163"/>
      <c r="F2026" s="163" t="s">
        <v>21</v>
      </c>
      <c r="G2026" s="155" t="s">
        <v>996</v>
      </c>
      <c r="H2026" s="163" t="s">
        <v>32</v>
      </c>
      <c r="I2026" s="164">
        <v>2</v>
      </c>
      <c r="J2026" s="167"/>
      <c r="K2026" s="420"/>
      <c r="L2026" s="202"/>
      <c r="M2026" s="163">
        <v>24</v>
      </c>
      <c r="N2026" s="164" t="s">
        <v>372</v>
      </c>
      <c r="O2026" s="163"/>
      <c r="P2026" s="163" t="s">
        <v>21</v>
      </c>
      <c r="Q2026" s="155" t="s">
        <v>996</v>
      </c>
      <c r="R2026" s="163" t="s">
        <v>32</v>
      </c>
      <c r="S2026" s="164">
        <v>2</v>
      </c>
      <c r="T2026" s="167">
        <v>14008</v>
      </c>
    </row>
    <row r="2027" spans="1:20" ht="16.5" customHeight="1">
      <c r="A2027" s="233"/>
      <c r="B2027" s="405"/>
      <c r="C2027" s="629" t="s">
        <v>41</v>
      </c>
      <c r="D2027" s="630"/>
      <c r="E2027" s="630"/>
      <c r="F2027" s="630"/>
      <c r="G2027" s="630"/>
      <c r="H2027" s="631"/>
      <c r="I2027" s="163"/>
      <c r="J2027" s="163"/>
      <c r="K2027" s="414"/>
      <c r="L2027" s="202"/>
      <c r="M2027" s="629" t="s">
        <v>41</v>
      </c>
      <c r="N2027" s="630"/>
      <c r="O2027" s="630"/>
      <c r="P2027" s="630"/>
      <c r="Q2027" s="630"/>
      <c r="R2027" s="631"/>
      <c r="S2027" s="163"/>
      <c r="T2027" s="163"/>
    </row>
    <row r="2028" spans="1:20" ht="18" customHeight="1">
      <c r="A2028" s="233"/>
      <c r="B2028" s="405"/>
      <c r="C2028" s="470">
        <v>26</v>
      </c>
      <c r="D2028" s="249" t="s">
        <v>126</v>
      </c>
      <c r="E2028" s="159" t="s">
        <v>21</v>
      </c>
      <c r="F2028" s="159"/>
      <c r="G2028" s="159" t="s">
        <v>127</v>
      </c>
      <c r="H2028" s="159"/>
      <c r="I2028" s="188"/>
      <c r="J2028" s="189"/>
      <c r="K2028" s="447"/>
      <c r="L2028" s="202"/>
      <c r="M2028" s="324">
        <v>25</v>
      </c>
      <c r="N2028" s="249"/>
      <c r="O2028" s="159" t="s">
        <v>21</v>
      </c>
      <c r="P2028" s="159"/>
      <c r="Q2028" s="159" t="s">
        <v>927</v>
      </c>
      <c r="R2028" s="159"/>
      <c r="S2028" s="188"/>
      <c r="T2028" s="189"/>
    </row>
    <row r="2029" spans="1:20" ht="18.75" customHeight="1">
      <c r="A2029" s="233"/>
      <c r="B2029" s="405"/>
      <c r="C2029" s="220">
        <v>27</v>
      </c>
      <c r="D2029" s="163" t="s">
        <v>1003</v>
      </c>
      <c r="E2029" s="163"/>
      <c r="F2029" s="163" t="s">
        <v>21</v>
      </c>
      <c r="G2029" s="155" t="s">
        <v>1004</v>
      </c>
      <c r="H2029" s="163" t="s">
        <v>32</v>
      </c>
      <c r="I2029" s="164">
        <v>1</v>
      </c>
      <c r="J2029" s="167"/>
      <c r="K2029" s="420"/>
      <c r="L2029" s="202"/>
      <c r="M2029" s="220">
        <v>26</v>
      </c>
      <c r="N2029" s="163" t="s">
        <v>1003</v>
      </c>
      <c r="O2029" s="163"/>
      <c r="P2029" s="163" t="s">
        <v>21</v>
      </c>
      <c r="Q2029" s="155" t="s">
        <v>1004</v>
      </c>
      <c r="R2029" s="163" t="s">
        <v>32</v>
      </c>
      <c r="S2029" s="164">
        <v>1</v>
      </c>
      <c r="T2029" s="167">
        <v>44602</v>
      </c>
    </row>
    <row r="2030" spans="1:20" ht="16.5" customHeight="1">
      <c r="A2030" s="233"/>
      <c r="B2030" s="405"/>
      <c r="C2030" s="629" t="s">
        <v>41</v>
      </c>
      <c r="D2030" s="630"/>
      <c r="E2030" s="630"/>
      <c r="F2030" s="630"/>
      <c r="G2030" s="630"/>
      <c r="H2030" s="631"/>
      <c r="I2030" s="163"/>
      <c r="J2030" s="163"/>
      <c r="K2030" s="414"/>
      <c r="L2030" s="202"/>
      <c r="M2030" s="629" t="s">
        <v>41</v>
      </c>
      <c r="N2030" s="630"/>
      <c r="O2030" s="630"/>
      <c r="P2030" s="630"/>
      <c r="Q2030" s="630"/>
      <c r="R2030" s="631"/>
      <c r="S2030" s="163"/>
      <c r="T2030" s="163"/>
    </row>
    <row r="2031" spans="1:20" ht="16.5" customHeight="1">
      <c r="A2031" s="233"/>
      <c r="B2031" s="405"/>
      <c r="C2031" s="470">
        <v>28</v>
      </c>
      <c r="D2031" s="249">
        <v>8</v>
      </c>
      <c r="E2031" s="159" t="s">
        <v>21</v>
      </c>
      <c r="F2031" s="159"/>
      <c r="G2031" s="159" t="s">
        <v>535</v>
      </c>
      <c r="H2031" s="159"/>
      <c r="I2031" s="188"/>
      <c r="J2031" s="189"/>
      <c r="K2031" s="447"/>
      <c r="L2031" s="202"/>
      <c r="M2031" s="324">
        <v>29</v>
      </c>
      <c r="N2031" s="249"/>
      <c r="O2031" s="159" t="s">
        <v>21</v>
      </c>
      <c r="P2031" s="159"/>
      <c r="Q2031" s="159" t="s">
        <v>29</v>
      </c>
      <c r="R2031" s="159"/>
      <c r="S2031" s="188"/>
      <c r="T2031" s="189"/>
    </row>
    <row r="2032" spans="1:20" ht="33" customHeight="1">
      <c r="A2032" s="233"/>
      <c r="B2032" s="405"/>
      <c r="C2032" s="220">
        <v>29</v>
      </c>
      <c r="D2032" s="163" t="s">
        <v>142</v>
      </c>
      <c r="E2032" s="163"/>
      <c r="F2032" s="163" t="s">
        <v>21</v>
      </c>
      <c r="G2032" s="155" t="s">
        <v>143</v>
      </c>
      <c r="H2032" s="163" t="s">
        <v>32</v>
      </c>
      <c r="I2032" s="164">
        <v>10.4</v>
      </c>
      <c r="J2032" s="167"/>
      <c r="K2032" s="420"/>
      <c r="L2032" s="202"/>
      <c r="M2032" s="220">
        <v>30</v>
      </c>
      <c r="N2032" s="163" t="s">
        <v>144</v>
      </c>
      <c r="O2032" s="163"/>
      <c r="P2032" s="163" t="s">
        <v>21</v>
      </c>
      <c r="Q2032" s="155" t="s">
        <v>145</v>
      </c>
      <c r="R2032" s="163" t="s">
        <v>146</v>
      </c>
      <c r="S2032" s="164">
        <v>10.4</v>
      </c>
      <c r="T2032" s="167">
        <v>15733</v>
      </c>
    </row>
    <row r="2033" spans="1:20" ht="36.75" customHeight="1">
      <c r="A2033" s="233"/>
      <c r="B2033" s="405"/>
      <c r="C2033" s="163">
        <v>30</v>
      </c>
      <c r="D2033" s="163">
        <v>8.6</v>
      </c>
      <c r="E2033" s="163"/>
      <c r="F2033" s="163" t="s">
        <v>21</v>
      </c>
      <c r="G2033" s="155" t="s">
        <v>147</v>
      </c>
      <c r="H2033" s="163" t="s">
        <v>32</v>
      </c>
      <c r="I2033" s="164">
        <v>1</v>
      </c>
      <c r="J2033" s="167"/>
      <c r="K2033" s="420"/>
      <c r="L2033" s="202"/>
      <c r="M2033" s="163">
        <v>31</v>
      </c>
      <c r="N2033" s="163">
        <v>20.6</v>
      </c>
      <c r="O2033" s="163"/>
      <c r="P2033" s="163" t="s">
        <v>21</v>
      </c>
      <c r="Q2033" s="155" t="s">
        <v>148</v>
      </c>
      <c r="R2033" s="163" t="s">
        <v>146</v>
      </c>
      <c r="S2033" s="164">
        <v>1</v>
      </c>
      <c r="T2033" s="167">
        <v>480677</v>
      </c>
    </row>
    <row r="2034" spans="1:20" ht="51" customHeight="1">
      <c r="A2034" s="233"/>
      <c r="B2034" s="405"/>
      <c r="C2034" s="163">
        <v>31</v>
      </c>
      <c r="D2034" s="163">
        <v>8.5</v>
      </c>
      <c r="E2034" s="163"/>
      <c r="F2034" s="163" t="s">
        <v>21</v>
      </c>
      <c r="G2034" s="155" t="s">
        <v>149</v>
      </c>
      <c r="H2034" s="163" t="s">
        <v>32</v>
      </c>
      <c r="I2034" s="164">
        <v>2</v>
      </c>
      <c r="J2034" s="167"/>
      <c r="K2034" s="420"/>
      <c r="L2034" s="202"/>
      <c r="M2034" s="163">
        <v>32</v>
      </c>
      <c r="N2034" s="163" t="s">
        <v>833</v>
      </c>
      <c r="O2034" s="163"/>
      <c r="P2034" s="163" t="s">
        <v>21</v>
      </c>
      <c r="Q2034" s="155" t="s">
        <v>834</v>
      </c>
      <c r="R2034" s="163" t="s">
        <v>32</v>
      </c>
      <c r="S2034" s="164">
        <v>2</v>
      </c>
      <c r="T2034" s="167">
        <v>250853</v>
      </c>
    </row>
    <row r="2035" spans="1:20" ht="16.5" customHeight="1" thickBot="1">
      <c r="A2035" s="233"/>
      <c r="B2035" s="405"/>
      <c r="C2035" s="629" t="s">
        <v>41</v>
      </c>
      <c r="D2035" s="630"/>
      <c r="E2035" s="630"/>
      <c r="F2035" s="630"/>
      <c r="G2035" s="630"/>
      <c r="H2035" s="631"/>
      <c r="I2035" s="163"/>
      <c r="J2035" s="163"/>
      <c r="K2035" s="414"/>
      <c r="L2035" s="202"/>
      <c r="M2035" s="629" t="s">
        <v>41</v>
      </c>
      <c r="N2035" s="630"/>
      <c r="O2035" s="630"/>
      <c r="P2035" s="630"/>
      <c r="Q2035" s="630"/>
      <c r="R2035" s="631"/>
      <c r="S2035" s="163"/>
      <c r="T2035" s="163"/>
    </row>
    <row r="2036" spans="1:20" ht="16.5" customHeight="1" thickBot="1">
      <c r="A2036" s="233"/>
      <c r="B2036" s="405"/>
      <c r="C2036" s="632" t="s">
        <v>42</v>
      </c>
      <c r="D2036" s="712"/>
      <c r="E2036" s="712"/>
      <c r="F2036" s="712"/>
      <c r="G2036" s="712"/>
      <c r="H2036" s="712"/>
      <c r="I2036" s="712"/>
      <c r="J2036" s="634"/>
      <c r="K2036" s="494"/>
      <c r="L2036" s="202"/>
      <c r="M2036" s="632" t="s">
        <v>42</v>
      </c>
      <c r="N2036" s="633"/>
      <c r="O2036" s="633"/>
      <c r="P2036" s="633"/>
      <c r="Q2036" s="633"/>
      <c r="R2036" s="633"/>
      <c r="S2036" s="633"/>
      <c r="T2036" s="634"/>
    </row>
    <row r="2037" spans="1:20" ht="16.5" customHeight="1">
      <c r="A2037" s="233"/>
      <c r="B2037" s="405"/>
      <c r="C2037" s="416"/>
      <c r="D2037" s="416"/>
      <c r="E2037" s="416"/>
      <c r="F2037" s="416"/>
      <c r="G2037" s="416"/>
      <c r="H2037" s="416"/>
      <c r="I2037" s="416"/>
      <c r="J2037" s="416"/>
      <c r="K2037" s="417"/>
      <c r="L2037" s="202"/>
      <c r="M2037" s="257"/>
      <c r="N2037" s="257"/>
      <c r="O2037" s="257"/>
      <c r="P2037" s="257"/>
      <c r="Q2037" s="257"/>
      <c r="R2037" s="257"/>
      <c r="S2037" s="257"/>
      <c r="T2037" s="257"/>
    </row>
    <row r="2038" spans="1:20" ht="16.5" customHeight="1" thickBot="1">
      <c r="A2038" s="233"/>
      <c r="B2038" s="405"/>
      <c r="C2038" s="714" t="s">
        <v>203</v>
      </c>
      <c r="D2038" s="689"/>
      <c r="E2038" s="689"/>
      <c r="F2038" s="689"/>
      <c r="G2038" s="689"/>
      <c r="H2038" s="689"/>
      <c r="I2038" s="689"/>
      <c r="J2038" s="689"/>
      <c r="K2038" s="715"/>
      <c r="L2038" s="202"/>
      <c r="M2038" s="644" t="s">
        <v>203</v>
      </c>
      <c r="N2038" s="645"/>
      <c r="O2038" s="645"/>
      <c r="P2038" s="645"/>
      <c r="Q2038" s="645"/>
      <c r="R2038" s="645"/>
      <c r="S2038" s="645"/>
      <c r="T2038" s="646"/>
    </row>
    <row r="2039" spans="1:20" ht="16.5" customHeight="1">
      <c r="A2039" s="233"/>
      <c r="B2039" s="405"/>
      <c r="C2039" s="641" t="s">
        <v>11</v>
      </c>
      <c r="D2039" s="707" t="s">
        <v>12</v>
      </c>
      <c r="E2039" s="717" t="s">
        <v>13</v>
      </c>
      <c r="F2039" s="718"/>
      <c r="G2039" s="641" t="s">
        <v>14</v>
      </c>
      <c r="H2039" s="707" t="s">
        <v>15</v>
      </c>
      <c r="I2039" s="707" t="s">
        <v>16</v>
      </c>
      <c r="J2039" s="709" t="s">
        <v>17</v>
      </c>
      <c r="K2039" s="710" t="s">
        <v>18</v>
      </c>
      <c r="L2039" s="202"/>
      <c r="M2039" s="641" t="s">
        <v>11</v>
      </c>
      <c r="N2039" s="635" t="s">
        <v>12</v>
      </c>
      <c r="O2039" s="637" t="s">
        <v>13</v>
      </c>
      <c r="P2039" s="638"/>
      <c r="Q2039" s="641" t="s">
        <v>14</v>
      </c>
      <c r="R2039" s="635" t="s">
        <v>15</v>
      </c>
      <c r="S2039" s="635" t="s">
        <v>16</v>
      </c>
      <c r="T2039" s="643" t="s">
        <v>17</v>
      </c>
    </row>
    <row r="2040" spans="1:20" ht="16.5" customHeight="1">
      <c r="A2040" s="233"/>
      <c r="B2040" s="405"/>
      <c r="C2040" s="716"/>
      <c r="D2040" s="708"/>
      <c r="E2040" s="154" t="s">
        <v>19</v>
      </c>
      <c r="F2040" s="154" t="s">
        <v>20</v>
      </c>
      <c r="G2040" s="716"/>
      <c r="H2040" s="708"/>
      <c r="I2040" s="708"/>
      <c r="J2040" s="708"/>
      <c r="K2040" s="711"/>
      <c r="L2040" s="202"/>
      <c r="M2040" s="642"/>
      <c r="N2040" s="636"/>
      <c r="O2040" s="154" t="s">
        <v>19</v>
      </c>
      <c r="P2040" s="154" t="s">
        <v>20</v>
      </c>
      <c r="Q2040" s="642"/>
      <c r="R2040" s="636"/>
      <c r="S2040" s="636"/>
      <c r="T2040" s="636"/>
    </row>
    <row r="2041" spans="1:20" ht="16.5" customHeight="1">
      <c r="A2041" s="233"/>
      <c r="B2041" s="405"/>
      <c r="C2041" s="159">
        <v>1</v>
      </c>
      <c r="D2041" s="159">
        <v>3</v>
      </c>
      <c r="E2041" s="159" t="s">
        <v>21</v>
      </c>
      <c r="F2041" s="159"/>
      <c r="G2041" s="159" t="s">
        <v>150</v>
      </c>
      <c r="H2041" s="159"/>
      <c r="I2041" s="159"/>
      <c r="J2041" s="159"/>
      <c r="K2041" s="411"/>
      <c r="L2041" s="202"/>
      <c r="M2041" s="159">
        <v>1</v>
      </c>
      <c r="N2041" s="159">
        <v>3</v>
      </c>
      <c r="O2041" s="159" t="s">
        <v>21</v>
      </c>
      <c r="P2041" s="159"/>
      <c r="Q2041" s="159" t="s">
        <v>150</v>
      </c>
      <c r="R2041" s="159"/>
      <c r="S2041" s="159"/>
      <c r="T2041" s="159"/>
    </row>
    <row r="2042" spans="1:20" ht="22.5" customHeight="1">
      <c r="A2042" s="233"/>
      <c r="B2042" s="405"/>
      <c r="C2042" s="301">
        <v>2</v>
      </c>
      <c r="D2042" s="302" t="s">
        <v>151</v>
      </c>
      <c r="E2042" s="302"/>
      <c r="F2042" s="302"/>
      <c r="G2042" s="193" t="s">
        <v>152</v>
      </c>
      <c r="H2042" s="302"/>
      <c r="I2042" s="302"/>
      <c r="J2042" s="302"/>
      <c r="K2042" s="466"/>
      <c r="L2042" s="202"/>
      <c r="M2042" s="301">
        <v>2</v>
      </c>
      <c r="N2042" s="302"/>
      <c r="O2042" s="302"/>
      <c r="P2042" s="302"/>
      <c r="Q2042" s="193" t="s">
        <v>153</v>
      </c>
      <c r="R2042" s="302"/>
      <c r="S2042" s="302"/>
      <c r="T2042" s="302"/>
    </row>
    <row r="2043" spans="1:20" ht="16.5" customHeight="1">
      <c r="A2043" s="233"/>
      <c r="B2043" s="405"/>
      <c r="C2043" s="412">
        <v>3</v>
      </c>
      <c r="D2043" s="163" t="s">
        <v>636</v>
      </c>
      <c r="E2043" s="163"/>
      <c r="F2043" s="163" t="s">
        <v>21</v>
      </c>
      <c r="G2043" s="155" t="s">
        <v>637</v>
      </c>
      <c r="H2043" s="163" t="s">
        <v>32</v>
      </c>
      <c r="I2043" s="163">
        <v>15</v>
      </c>
      <c r="J2043" s="206"/>
      <c r="K2043" s="413"/>
      <c r="L2043" s="202"/>
      <c r="M2043" s="178">
        <v>3</v>
      </c>
      <c r="N2043" s="163" t="s">
        <v>638</v>
      </c>
      <c r="O2043" s="163"/>
      <c r="P2043" s="163" t="s">
        <v>21</v>
      </c>
      <c r="Q2043" s="155" t="s">
        <v>639</v>
      </c>
      <c r="R2043" s="163" t="s">
        <v>60</v>
      </c>
      <c r="S2043" s="163">
        <v>15</v>
      </c>
      <c r="T2043" s="206">
        <v>55507</v>
      </c>
    </row>
    <row r="2044" spans="1:20" ht="16.5" customHeight="1">
      <c r="A2044" s="233"/>
      <c r="B2044" s="405"/>
      <c r="C2044" s="629" t="s">
        <v>41</v>
      </c>
      <c r="D2044" s="630"/>
      <c r="E2044" s="630"/>
      <c r="F2044" s="630"/>
      <c r="G2044" s="630"/>
      <c r="H2044" s="631"/>
      <c r="I2044" s="161"/>
      <c r="J2044" s="206"/>
      <c r="K2044" s="414"/>
      <c r="L2044" s="202"/>
      <c r="M2044" s="629" t="s">
        <v>41</v>
      </c>
      <c r="N2044" s="630"/>
      <c r="O2044" s="630"/>
      <c r="P2044" s="630"/>
      <c r="Q2044" s="630"/>
      <c r="R2044" s="631"/>
      <c r="S2044" s="161"/>
      <c r="T2044" s="206"/>
    </row>
    <row r="2045" spans="1:20" ht="16.5" customHeight="1">
      <c r="A2045" s="233"/>
      <c r="B2045" s="405"/>
      <c r="C2045" s="159">
        <v>4</v>
      </c>
      <c r="D2045" s="159" t="s">
        <v>161</v>
      </c>
      <c r="E2045" s="159" t="s">
        <v>21</v>
      </c>
      <c r="F2045" s="159"/>
      <c r="G2045" s="159" t="s">
        <v>206</v>
      </c>
      <c r="H2045" s="159"/>
      <c r="I2045" s="159"/>
      <c r="J2045" s="214"/>
      <c r="K2045" s="411"/>
      <c r="L2045" s="202"/>
      <c r="M2045" s="159">
        <v>4</v>
      </c>
      <c r="N2045" s="159" t="s">
        <v>161</v>
      </c>
      <c r="O2045" s="159" t="s">
        <v>21</v>
      </c>
      <c r="P2045" s="159"/>
      <c r="Q2045" s="159" t="s">
        <v>206</v>
      </c>
      <c r="R2045" s="159"/>
      <c r="S2045" s="159"/>
      <c r="T2045" s="214"/>
    </row>
    <row r="2046" spans="1:20" ht="16.5" customHeight="1">
      <c r="A2046" s="233"/>
      <c r="B2046" s="405"/>
      <c r="C2046" s="412">
        <v>5</v>
      </c>
      <c r="D2046" s="163" t="s">
        <v>1005</v>
      </c>
      <c r="E2046" s="163"/>
      <c r="F2046" s="163" t="s">
        <v>21</v>
      </c>
      <c r="G2046" s="155" t="s">
        <v>1006</v>
      </c>
      <c r="H2046" s="163" t="s">
        <v>32</v>
      </c>
      <c r="I2046" s="163">
        <v>4</v>
      </c>
      <c r="J2046" s="206"/>
      <c r="K2046" s="413"/>
      <c r="L2046" s="202"/>
      <c r="M2046" s="178">
        <v>5</v>
      </c>
      <c r="N2046" s="163" t="s">
        <v>1005</v>
      </c>
      <c r="O2046" s="163"/>
      <c r="P2046" s="163" t="s">
        <v>21</v>
      </c>
      <c r="Q2046" s="155" t="s">
        <v>1006</v>
      </c>
      <c r="R2046" s="163" t="s">
        <v>32</v>
      </c>
      <c r="S2046" s="163">
        <v>4</v>
      </c>
      <c r="T2046" s="206">
        <v>766360</v>
      </c>
    </row>
    <row r="2047" spans="1:20" ht="16.5" customHeight="1">
      <c r="A2047" s="233"/>
      <c r="B2047" s="405"/>
      <c r="C2047" s="629" t="s">
        <v>41</v>
      </c>
      <c r="D2047" s="630"/>
      <c r="E2047" s="630"/>
      <c r="F2047" s="630"/>
      <c r="G2047" s="630"/>
      <c r="H2047" s="631"/>
      <c r="I2047" s="161"/>
      <c r="J2047" s="206"/>
      <c r="K2047" s="414"/>
      <c r="L2047" s="202"/>
      <c r="M2047" s="629" t="s">
        <v>41</v>
      </c>
      <c r="N2047" s="630"/>
      <c r="O2047" s="630"/>
      <c r="P2047" s="630"/>
      <c r="Q2047" s="630"/>
      <c r="R2047" s="631"/>
      <c r="S2047" s="161"/>
      <c r="T2047" s="206"/>
    </row>
    <row r="2048" spans="1:20" ht="16.5" customHeight="1">
      <c r="A2048" s="233"/>
      <c r="B2048" s="405"/>
      <c r="C2048" s="159">
        <v>6</v>
      </c>
      <c r="D2048" s="159" t="s">
        <v>871</v>
      </c>
      <c r="E2048" s="159" t="s">
        <v>21</v>
      </c>
      <c r="F2048" s="159"/>
      <c r="G2048" s="159" t="s">
        <v>872</v>
      </c>
      <c r="H2048" s="159"/>
      <c r="I2048" s="159"/>
      <c r="J2048" s="214"/>
      <c r="K2048" s="411"/>
      <c r="L2048" s="202"/>
      <c r="M2048" s="159">
        <v>6</v>
      </c>
      <c r="N2048" s="159" t="s">
        <v>744</v>
      </c>
      <c r="O2048" s="159" t="s">
        <v>21</v>
      </c>
      <c r="P2048" s="159"/>
      <c r="Q2048" s="159" t="s">
        <v>192</v>
      </c>
      <c r="R2048" s="159"/>
      <c r="S2048" s="159"/>
      <c r="T2048" s="214"/>
    </row>
    <row r="2049" spans="1:20" ht="16.5" customHeight="1">
      <c r="A2049" s="233"/>
      <c r="B2049" s="405"/>
      <c r="C2049" s="412">
        <v>7</v>
      </c>
      <c r="D2049" s="163" t="s">
        <v>1036</v>
      </c>
      <c r="E2049" s="163"/>
      <c r="F2049" s="163" t="s">
        <v>21</v>
      </c>
      <c r="G2049" s="155" t="s">
        <v>1019</v>
      </c>
      <c r="H2049" s="163" t="s">
        <v>32</v>
      </c>
      <c r="I2049" s="163">
        <v>1</v>
      </c>
      <c r="J2049" s="206"/>
      <c r="K2049" s="413"/>
      <c r="L2049" s="202"/>
      <c r="M2049" s="178">
        <v>7</v>
      </c>
      <c r="N2049" s="163"/>
      <c r="O2049" s="163"/>
      <c r="P2049" s="163" t="s">
        <v>21</v>
      </c>
      <c r="Q2049" s="155" t="s">
        <v>1037</v>
      </c>
      <c r="R2049" s="163" t="s">
        <v>712</v>
      </c>
      <c r="S2049" s="163">
        <v>1</v>
      </c>
      <c r="T2049" s="206">
        <v>334390</v>
      </c>
    </row>
    <row r="2050" spans="1:20" ht="16.5" customHeight="1">
      <c r="A2050" s="233"/>
      <c r="B2050" s="405"/>
      <c r="C2050" s="412">
        <v>8</v>
      </c>
      <c r="D2050" s="163" t="s">
        <v>1038</v>
      </c>
      <c r="E2050" s="163"/>
      <c r="F2050" s="163" t="s">
        <v>21</v>
      </c>
      <c r="G2050" s="155" t="s">
        <v>1039</v>
      </c>
      <c r="H2050" s="163" t="s">
        <v>32</v>
      </c>
      <c r="I2050" s="163">
        <v>1</v>
      </c>
      <c r="J2050" s="206"/>
      <c r="K2050" s="413"/>
      <c r="L2050" s="202"/>
      <c r="M2050" s="178">
        <v>8</v>
      </c>
      <c r="N2050" s="163"/>
      <c r="O2050" s="163"/>
      <c r="P2050" s="163" t="s">
        <v>21</v>
      </c>
      <c r="Q2050" s="155" t="s">
        <v>1023</v>
      </c>
      <c r="R2050" s="163" t="s">
        <v>712</v>
      </c>
      <c r="S2050" s="163">
        <v>1</v>
      </c>
      <c r="T2050" s="206">
        <v>2681178.5</v>
      </c>
    </row>
    <row r="2051" spans="1:20" ht="16.5" customHeight="1">
      <c r="A2051" s="233"/>
      <c r="B2051" s="405"/>
      <c r="C2051" s="629" t="s">
        <v>41</v>
      </c>
      <c r="D2051" s="630"/>
      <c r="E2051" s="630"/>
      <c r="F2051" s="630"/>
      <c r="G2051" s="630"/>
      <c r="H2051" s="631"/>
      <c r="I2051" s="161"/>
      <c r="J2051" s="206"/>
      <c r="K2051" s="414"/>
      <c r="L2051" s="202"/>
      <c r="M2051" s="629" t="s">
        <v>41</v>
      </c>
      <c r="N2051" s="630"/>
      <c r="O2051" s="630"/>
      <c r="P2051" s="630"/>
      <c r="Q2051" s="630"/>
      <c r="R2051" s="631"/>
      <c r="S2051" s="161"/>
      <c r="T2051" s="206"/>
    </row>
    <row r="2052" spans="1:20" ht="16.5" customHeight="1">
      <c r="A2052" s="233"/>
      <c r="B2052" s="405"/>
      <c r="C2052" s="159">
        <v>9</v>
      </c>
      <c r="D2052" s="159" t="s">
        <v>743</v>
      </c>
      <c r="E2052" s="159" t="s">
        <v>21</v>
      </c>
      <c r="F2052" s="159"/>
      <c r="G2052" s="159" t="s">
        <v>133</v>
      </c>
      <c r="H2052" s="159"/>
      <c r="I2052" s="159"/>
      <c r="J2052" s="214"/>
      <c r="K2052" s="411"/>
      <c r="L2052" s="202"/>
      <c r="M2052" s="159">
        <v>9</v>
      </c>
      <c r="N2052" s="159"/>
      <c r="O2052" s="159" t="s">
        <v>21</v>
      </c>
      <c r="P2052" s="159"/>
      <c r="Q2052" s="159" t="s">
        <v>133</v>
      </c>
      <c r="R2052" s="159"/>
      <c r="S2052" s="159"/>
      <c r="T2052" s="214"/>
    </row>
    <row r="2053" spans="1:20" ht="16.5" customHeight="1">
      <c r="A2053" s="233"/>
      <c r="B2053" s="405"/>
      <c r="C2053" s="163">
        <v>10</v>
      </c>
      <c r="D2053" s="163" t="s">
        <v>1040</v>
      </c>
      <c r="E2053" s="163"/>
      <c r="F2053" s="163" t="s">
        <v>21</v>
      </c>
      <c r="G2053" s="155" t="s">
        <v>1041</v>
      </c>
      <c r="H2053" s="163" t="s">
        <v>32</v>
      </c>
      <c r="I2053" s="163">
        <v>1</v>
      </c>
      <c r="J2053" s="206"/>
      <c r="K2053" s="413"/>
      <c r="L2053" s="202"/>
      <c r="M2053" s="163">
        <v>10</v>
      </c>
      <c r="N2053" s="163"/>
      <c r="O2053" s="163"/>
      <c r="P2053" s="163" t="s">
        <v>21</v>
      </c>
      <c r="Q2053" s="155" t="s">
        <v>1042</v>
      </c>
      <c r="R2053" s="163" t="s">
        <v>712</v>
      </c>
      <c r="S2053" s="163">
        <v>1</v>
      </c>
      <c r="T2053" s="206">
        <v>2373269</v>
      </c>
    </row>
    <row r="2054" spans="1:20" ht="16.5" customHeight="1" thickBot="1">
      <c r="A2054" s="233"/>
      <c r="B2054" s="405"/>
      <c r="C2054" s="629" t="s">
        <v>41</v>
      </c>
      <c r="D2054" s="630"/>
      <c r="E2054" s="630"/>
      <c r="F2054" s="630"/>
      <c r="G2054" s="630"/>
      <c r="H2054" s="631"/>
      <c r="I2054" s="161"/>
      <c r="J2054" s="206"/>
      <c r="K2054" s="414"/>
      <c r="L2054" s="202"/>
      <c r="M2054" s="629" t="s">
        <v>41</v>
      </c>
      <c r="N2054" s="630"/>
      <c r="O2054" s="630"/>
      <c r="P2054" s="630"/>
      <c r="Q2054" s="630"/>
      <c r="R2054" s="631"/>
      <c r="S2054" s="161"/>
      <c r="T2054" s="206"/>
    </row>
    <row r="2055" spans="1:20" ht="16.5" customHeight="1" thickBot="1">
      <c r="A2055" s="233"/>
      <c r="B2055" s="405"/>
      <c r="C2055" s="632" t="s">
        <v>52</v>
      </c>
      <c r="D2055" s="712"/>
      <c r="E2055" s="712"/>
      <c r="F2055" s="712"/>
      <c r="G2055" s="712"/>
      <c r="H2055" s="712"/>
      <c r="I2055" s="712"/>
      <c r="J2055" s="634"/>
      <c r="K2055" s="415"/>
      <c r="L2055" s="202"/>
      <c r="M2055" s="632" t="s">
        <v>52</v>
      </c>
      <c r="N2055" s="633"/>
      <c r="O2055" s="633"/>
      <c r="P2055" s="633"/>
      <c r="Q2055" s="633"/>
      <c r="R2055" s="633"/>
      <c r="S2055" s="633"/>
      <c r="T2055" s="634"/>
    </row>
    <row r="2056" spans="1:20" ht="16.5" customHeight="1" thickBot="1">
      <c r="A2056" s="233"/>
      <c r="B2056" s="405"/>
      <c r="C2056" s="416"/>
      <c r="D2056" s="416"/>
      <c r="E2056" s="416"/>
      <c r="F2056" s="416"/>
      <c r="G2056" s="416"/>
      <c r="H2056" s="416"/>
      <c r="I2056" s="416"/>
      <c r="J2056" s="416"/>
      <c r="K2056" s="417"/>
      <c r="L2056" s="202"/>
      <c r="M2056" s="257"/>
      <c r="N2056" s="257"/>
      <c r="O2056" s="257"/>
      <c r="P2056" s="257"/>
      <c r="Q2056" s="257"/>
      <c r="R2056" s="257"/>
      <c r="S2056" s="257"/>
      <c r="T2056" s="257"/>
    </row>
    <row r="2057" spans="1:20" ht="16.5" customHeight="1" thickBot="1">
      <c r="A2057" s="233"/>
      <c r="B2057" s="410">
        <v>35</v>
      </c>
      <c r="C2057" s="647" t="s">
        <v>1043</v>
      </c>
      <c r="D2057" s="712"/>
      <c r="E2057" s="712"/>
      <c r="F2057" s="712"/>
      <c r="G2057" s="712"/>
      <c r="H2057" s="712"/>
      <c r="I2057" s="712"/>
      <c r="J2057" s="712"/>
      <c r="K2057" s="713"/>
      <c r="L2057" s="202"/>
      <c r="M2057" s="647" t="s">
        <v>1043</v>
      </c>
      <c r="N2057" s="633"/>
      <c r="O2057" s="633"/>
      <c r="P2057" s="633"/>
      <c r="Q2057" s="633"/>
      <c r="R2057" s="633"/>
      <c r="S2057" s="633"/>
      <c r="T2057" s="633"/>
    </row>
    <row r="2058" spans="1:20" ht="16.5" customHeight="1" thickBot="1">
      <c r="A2058" s="233"/>
      <c r="B2058" s="405"/>
      <c r="C2058" s="714" t="s">
        <v>10</v>
      </c>
      <c r="D2058" s="689"/>
      <c r="E2058" s="689"/>
      <c r="F2058" s="689"/>
      <c r="G2058" s="689"/>
      <c r="H2058" s="689"/>
      <c r="I2058" s="689"/>
      <c r="J2058" s="689"/>
      <c r="K2058" s="715"/>
      <c r="L2058" s="202"/>
      <c r="M2058" s="644" t="s">
        <v>10</v>
      </c>
      <c r="N2058" s="645"/>
      <c r="O2058" s="645"/>
      <c r="P2058" s="645"/>
      <c r="Q2058" s="645"/>
      <c r="R2058" s="645"/>
      <c r="S2058" s="645"/>
      <c r="T2058" s="646"/>
    </row>
    <row r="2059" spans="1:20" ht="16.5" customHeight="1">
      <c r="A2059" s="233"/>
      <c r="B2059" s="405"/>
      <c r="C2059" s="641" t="s">
        <v>11</v>
      </c>
      <c r="D2059" s="707" t="s">
        <v>12</v>
      </c>
      <c r="E2059" s="717" t="s">
        <v>13</v>
      </c>
      <c r="F2059" s="718"/>
      <c r="G2059" s="641" t="s">
        <v>14</v>
      </c>
      <c r="H2059" s="707" t="s">
        <v>15</v>
      </c>
      <c r="I2059" s="707" t="s">
        <v>16</v>
      </c>
      <c r="J2059" s="709" t="s">
        <v>17</v>
      </c>
      <c r="K2059" s="710" t="s">
        <v>18</v>
      </c>
      <c r="L2059" s="202"/>
      <c r="M2059" s="641" t="s">
        <v>11</v>
      </c>
      <c r="N2059" s="635" t="s">
        <v>12</v>
      </c>
      <c r="O2059" s="637" t="s">
        <v>13</v>
      </c>
      <c r="P2059" s="638"/>
      <c r="Q2059" s="641" t="s">
        <v>14</v>
      </c>
      <c r="R2059" s="635" t="s">
        <v>15</v>
      </c>
      <c r="S2059" s="635" t="s">
        <v>16</v>
      </c>
      <c r="T2059" s="643" t="s">
        <v>17</v>
      </c>
    </row>
    <row r="2060" spans="1:20" ht="16.5" customHeight="1">
      <c r="A2060" s="233"/>
      <c r="B2060" s="405"/>
      <c r="C2060" s="716"/>
      <c r="D2060" s="708"/>
      <c r="E2060" s="154" t="s">
        <v>19</v>
      </c>
      <c r="F2060" s="154" t="s">
        <v>20</v>
      </c>
      <c r="G2060" s="716"/>
      <c r="H2060" s="708"/>
      <c r="I2060" s="708"/>
      <c r="J2060" s="708"/>
      <c r="K2060" s="711"/>
      <c r="L2060" s="202"/>
      <c r="M2060" s="642"/>
      <c r="N2060" s="636"/>
      <c r="O2060" s="154" t="s">
        <v>19</v>
      </c>
      <c r="P2060" s="154" t="s">
        <v>20</v>
      </c>
      <c r="Q2060" s="642"/>
      <c r="R2060" s="636"/>
      <c r="S2060" s="636"/>
      <c r="T2060" s="636"/>
    </row>
    <row r="2061" spans="1:20" ht="16.5" customHeight="1">
      <c r="A2061" s="233"/>
      <c r="B2061" s="405"/>
      <c r="C2061" s="470">
        <v>1</v>
      </c>
      <c r="D2061" s="357">
        <v>5</v>
      </c>
      <c r="E2061" s="159" t="s">
        <v>21</v>
      </c>
      <c r="F2061" s="159"/>
      <c r="G2061" s="159" t="s">
        <v>708</v>
      </c>
      <c r="H2061" s="159"/>
      <c r="I2061" s="159"/>
      <c r="J2061" s="159"/>
      <c r="K2061" s="411"/>
      <c r="L2061" s="202"/>
      <c r="M2061" s="324">
        <v>1</v>
      </c>
      <c r="N2061" s="357">
        <v>12</v>
      </c>
      <c r="O2061" s="159" t="s">
        <v>21</v>
      </c>
      <c r="P2061" s="159"/>
      <c r="Q2061" s="159" t="s">
        <v>708</v>
      </c>
      <c r="R2061" s="159"/>
      <c r="S2061" s="159"/>
      <c r="T2061" s="159"/>
    </row>
    <row r="2062" spans="1:20" ht="20.25" customHeight="1">
      <c r="A2062" s="233"/>
      <c r="B2062" s="405"/>
      <c r="C2062" s="220">
        <v>2</v>
      </c>
      <c r="D2062" s="325" t="s">
        <v>1044</v>
      </c>
      <c r="E2062" s="163"/>
      <c r="F2062" s="163" t="s">
        <v>21</v>
      </c>
      <c r="G2062" s="155" t="s">
        <v>1045</v>
      </c>
      <c r="H2062" s="163" t="s">
        <v>60</v>
      </c>
      <c r="I2062" s="164">
        <v>1230.73</v>
      </c>
      <c r="J2062" s="167"/>
      <c r="K2062" s="420"/>
      <c r="L2062" s="202"/>
      <c r="M2062" s="220">
        <v>2</v>
      </c>
      <c r="N2062" s="325"/>
      <c r="O2062" s="163"/>
      <c r="P2062" s="163" t="s">
        <v>21</v>
      </c>
      <c r="Q2062" s="155" t="s">
        <v>1046</v>
      </c>
      <c r="R2062" s="163" t="s">
        <v>60</v>
      </c>
      <c r="S2062" s="164">
        <v>707.58</v>
      </c>
      <c r="T2062" s="167">
        <v>1698.62</v>
      </c>
    </row>
    <row r="2063" spans="1:20" ht="18.75" customHeight="1">
      <c r="A2063" s="233"/>
      <c r="B2063" s="405"/>
      <c r="C2063" s="163">
        <v>3</v>
      </c>
      <c r="D2063" s="325" t="s">
        <v>1047</v>
      </c>
      <c r="E2063" s="163"/>
      <c r="F2063" s="163" t="s">
        <v>21</v>
      </c>
      <c r="G2063" s="155" t="s">
        <v>1048</v>
      </c>
      <c r="H2063" s="163" t="s">
        <v>60</v>
      </c>
      <c r="I2063" s="164">
        <v>707.58</v>
      </c>
      <c r="J2063" s="167"/>
      <c r="K2063" s="420"/>
      <c r="L2063" s="202"/>
      <c r="M2063" s="163">
        <v>3</v>
      </c>
      <c r="N2063" s="325"/>
      <c r="O2063" s="163"/>
      <c r="P2063" s="163" t="s">
        <v>21</v>
      </c>
      <c r="Q2063" s="155" t="s">
        <v>1049</v>
      </c>
      <c r="R2063" s="163" t="s">
        <v>60</v>
      </c>
      <c r="S2063" s="164">
        <v>1230.73</v>
      </c>
      <c r="T2063" s="167">
        <v>1455.96</v>
      </c>
    </row>
    <row r="2064" spans="1:20" ht="16.5" customHeight="1" thickBot="1">
      <c r="A2064" s="233"/>
      <c r="B2064" s="405"/>
      <c r="C2064" s="629" t="s">
        <v>41</v>
      </c>
      <c r="D2064" s="630"/>
      <c r="E2064" s="630"/>
      <c r="F2064" s="630"/>
      <c r="G2064" s="630"/>
      <c r="H2064" s="631"/>
      <c r="I2064" s="163"/>
      <c r="J2064" s="163"/>
      <c r="K2064" s="414"/>
      <c r="L2064" s="202"/>
      <c r="M2064" s="629" t="s">
        <v>41</v>
      </c>
      <c r="N2064" s="630"/>
      <c r="O2064" s="630"/>
      <c r="P2064" s="630"/>
      <c r="Q2064" s="630"/>
      <c r="R2064" s="631"/>
      <c r="S2064" s="163"/>
      <c r="T2064" s="163"/>
    </row>
    <row r="2065" spans="1:20" ht="16.5" customHeight="1" thickBot="1">
      <c r="A2065" s="233"/>
      <c r="B2065" s="405"/>
      <c r="C2065" s="632" t="s">
        <v>180</v>
      </c>
      <c r="D2065" s="712"/>
      <c r="E2065" s="712"/>
      <c r="F2065" s="712"/>
      <c r="G2065" s="712"/>
      <c r="H2065" s="712"/>
      <c r="I2065" s="712"/>
      <c r="J2065" s="634"/>
      <c r="K2065" s="415"/>
      <c r="L2065" s="202"/>
      <c r="M2065" s="632" t="s">
        <v>180</v>
      </c>
      <c r="N2065" s="633"/>
      <c r="O2065" s="633"/>
      <c r="P2065" s="633"/>
      <c r="Q2065" s="633"/>
      <c r="R2065" s="633"/>
      <c r="S2065" s="633"/>
      <c r="T2065" s="634"/>
    </row>
    <row r="2066" spans="1:20" ht="16.5" customHeight="1" thickBot="1">
      <c r="A2066" s="233"/>
      <c r="B2066" s="405"/>
      <c r="C2066" s="416"/>
      <c r="D2066" s="416"/>
      <c r="E2066" s="416"/>
      <c r="F2066" s="416"/>
      <c r="G2066" s="416"/>
      <c r="H2066" s="416"/>
      <c r="I2066" s="416"/>
      <c r="J2066" s="416"/>
      <c r="K2066" s="417"/>
      <c r="L2066" s="202"/>
      <c r="M2066" s="257"/>
      <c r="N2066" s="257"/>
      <c r="O2066" s="257"/>
      <c r="P2066" s="257"/>
      <c r="Q2066" s="257"/>
      <c r="R2066" s="257"/>
      <c r="S2066" s="257"/>
      <c r="T2066" s="257"/>
    </row>
    <row r="2067" spans="1:20" ht="16.5" customHeight="1" thickBot="1">
      <c r="A2067" s="233"/>
      <c r="B2067" s="410">
        <v>36</v>
      </c>
      <c r="C2067" s="647" t="s">
        <v>1050</v>
      </c>
      <c r="D2067" s="712"/>
      <c r="E2067" s="712"/>
      <c r="F2067" s="712"/>
      <c r="G2067" s="712"/>
      <c r="H2067" s="712"/>
      <c r="I2067" s="712"/>
      <c r="J2067" s="712"/>
      <c r="K2067" s="713"/>
      <c r="L2067" s="202"/>
      <c r="M2067" s="647" t="s">
        <v>1050</v>
      </c>
      <c r="N2067" s="633"/>
      <c r="O2067" s="633"/>
      <c r="P2067" s="633"/>
      <c r="Q2067" s="633"/>
      <c r="R2067" s="633"/>
      <c r="S2067" s="633"/>
      <c r="T2067" s="633"/>
    </row>
    <row r="2068" spans="1:20" ht="16.5" customHeight="1" thickBot="1">
      <c r="A2068" s="233"/>
      <c r="B2068" s="405"/>
      <c r="C2068" s="714" t="s">
        <v>10</v>
      </c>
      <c r="D2068" s="689"/>
      <c r="E2068" s="689"/>
      <c r="F2068" s="689"/>
      <c r="G2068" s="689"/>
      <c r="H2068" s="689"/>
      <c r="I2068" s="689"/>
      <c r="J2068" s="689"/>
      <c r="K2068" s="715"/>
      <c r="L2068" s="202"/>
      <c r="M2068" s="644" t="s">
        <v>10</v>
      </c>
      <c r="N2068" s="645"/>
      <c r="O2068" s="645"/>
      <c r="P2068" s="645"/>
      <c r="Q2068" s="645"/>
      <c r="R2068" s="645"/>
      <c r="S2068" s="645"/>
      <c r="T2068" s="646"/>
    </row>
    <row r="2069" spans="1:20" ht="16.5" customHeight="1">
      <c r="A2069" s="233"/>
      <c r="B2069" s="405"/>
      <c r="C2069" s="641" t="s">
        <v>11</v>
      </c>
      <c r="D2069" s="707" t="s">
        <v>12</v>
      </c>
      <c r="E2069" s="717" t="s">
        <v>13</v>
      </c>
      <c r="F2069" s="718"/>
      <c r="G2069" s="641" t="s">
        <v>14</v>
      </c>
      <c r="H2069" s="707" t="s">
        <v>15</v>
      </c>
      <c r="I2069" s="707" t="s">
        <v>16</v>
      </c>
      <c r="J2069" s="709" t="s">
        <v>17</v>
      </c>
      <c r="K2069" s="710" t="s">
        <v>18</v>
      </c>
      <c r="L2069" s="202"/>
      <c r="M2069" s="641" t="s">
        <v>11</v>
      </c>
      <c r="N2069" s="635" t="s">
        <v>12</v>
      </c>
      <c r="O2069" s="637" t="s">
        <v>13</v>
      </c>
      <c r="P2069" s="638"/>
      <c r="Q2069" s="641" t="s">
        <v>14</v>
      </c>
      <c r="R2069" s="635" t="s">
        <v>15</v>
      </c>
      <c r="S2069" s="635" t="s">
        <v>16</v>
      </c>
      <c r="T2069" s="643" t="s">
        <v>17</v>
      </c>
    </row>
    <row r="2070" spans="1:20" ht="16.5" customHeight="1">
      <c r="A2070" s="233"/>
      <c r="B2070" s="405"/>
      <c r="C2070" s="716"/>
      <c r="D2070" s="708"/>
      <c r="E2070" s="154" t="s">
        <v>19</v>
      </c>
      <c r="F2070" s="154" t="s">
        <v>20</v>
      </c>
      <c r="G2070" s="716"/>
      <c r="H2070" s="708"/>
      <c r="I2070" s="708"/>
      <c r="J2070" s="708"/>
      <c r="K2070" s="711"/>
      <c r="L2070" s="202"/>
      <c r="M2070" s="642"/>
      <c r="N2070" s="636"/>
      <c r="O2070" s="154" t="s">
        <v>19</v>
      </c>
      <c r="P2070" s="154" t="s">
        <v>20</v>
      </c>
      <c r="Q2070" s="642"/>
      <c r="R2070" s="636"/>
      <c r="S2070" s="636"/>
      <c r="T2070" s="636"/>
    </row>
    <row r="2071" spans="1:20" ht="20.25" customHeight="1">
      <c r="A2071" s="233"/>
      <c r="B2071" s="405"/>
      <c r="C2071" s="489">
        <v>1</v>
      </c>
      <c r="D2071" s="357" t="s">
        <v>336</v>
      </c>
      <c r="E2071" s="159" t="s">
        <v>21</v>
      </c>
      <c r="F2071" s="361"/>
      <c r="G2071" s="159" t="s">
        <v>337</v>
      </c>
      <c r="H2071" s="361"/>
      <c r="I2071" s="215"/>
      <c r="J2071" s="216"/>
      <c r="K2071" s="490"/>
      <c r="L2071" s="202"/>
      <c r="M2071" s="360">
        <v>4</v>
      </c>
      <c r="N2071" s="357">
        <v>4</v>
      </c>
      <c r="O2071" s="159" t="s">
        <v>21</v>
      </c>
      <c r="P2071" s="361"/>
      <c r="Q2071" s="159" t="s">
        <v>227</v>
      </c>
      <c r="R2071" s="361"/>
      <c r="S2071" s="215"/>
      <c r="T2071" s="216"/>
    </row>
    <row r="2072" spans="1:20" ht="21" customHeight="1">
      <c r="A2072" s="233"/>
      <c r="B2072" s="405"/>
      <c r="C2072" s="220">
        <v>2</v>
      </c>
      <c r="D2072" s="163" t="s">
        <v>338</v>
      </c>
      <c r="E2072" s="163"/>
      <c r="F2072" s="163" t="s">
        <v>21</v>
      </c>
      <c r="G2072" s="155" t="s">
        <v>339</v>
      </c>
      <c r="H2072" s="163" t="s">
        <v>73</v>
      </c>
      <c r="I2072" s="164">
        <v>504</v>
      </c>
      <c r="J2072" s="167"/>
      <c r="K2072" s="420"/>
      <c r="L2072" s="202"/>
      <c r="M2072" s="220">
        <v>5</v>
      </c>
      <c r="N2072" s="163">
        <v>4.0999999999999996</v>
      </c>
      <c r="O2072" s="163"/>
      <c r="P2072" s="163" t="s">
        <v>21</v>
      </c>
      <c r="Q2072" s="155" t="s">
        <v>767</v>
      </c>
      <c r="R2072" s="163" t="s">
        <v>73</v>
      </c>
      <c r="S2072" s="164">
        <v>504</v>
      </c>
      <c r="T2072" s="167">
        <v>13594</v>
      </c>
    </row>
    <row r="2073" spans="1:20" ht="16.5" customHeight="1">
      <c r="A2073" s="233"/>
      <c r="B2073" s="405"/>
      <c r="C2073" s="629" t="s">
        <v>41</v>
      </c>
      <c r="D2073" s="630"/>
      <c r="E2073" s="630"/>
      <c r="F2073" s="630"/>
      <c r="G2073" s="630"/>
      <c r="H2073" s="631"/>
      <c r="I2073" s="163"/>
      <c r="J2073" s="163"/>
      <c r="K2073" s="414"/>
      <c r="L2073" s="202"/>
      <c r="M2073" s="629" t="s">
        <v>41</v>
      </c>
      <c r="N2073" s="630"/>
      <c r="O2073" s="630"/>
      <c r="P2073" s="630"/>
      <c r="Q2073" s="630"/>
      <c r="R2073" s="631"/>
      <c r="S2073" s="163"/>
      <c r="T2073" s="163"/>
    </row>
    <row r="2074" spans="1:20" ht="16.5" customHeight="1">
      <c r="A2074" s="233"/>
      <c r="B2074" s="405"/>
      <c r="C2074" s="470">
        <v>3</v>
      </c>
      <c r="D2074" s="249">
        <v>2.2000000000000002</v>
      </c>
      <c r="E2074" s="159" t="s">
        <v>21</v>
      </c>
      <c r="F2074" s="159"/>
      <c r="G2074" s="159" t="s">
        <v>183</v>
      </c>
      <c r="H2074" s="159"/>
      <c r="I2074" s="188"/>
      <c r="J2074" s="189"/>
      <c r="K2074" s="447"/>
      <c r="L2074" s="202"/>
      <c r="M2074" s="324">
        <v>6</v>
      </c>
      <c r="N2074" s="249"/>
      <c r="O2074" s="159" t="s">
        <v>21</v>
      </c>
      <c r="P2074" s="159"/>
      <c r="Q2074" s="159" t="s">
        <v>22</v>
      </c>
      <c r="R2074" s="159"/>
      <c r="S2074" s="188"/>
      <c r="T2074" s="189"/>
    </row>
    <row r="2075" spans="1:20" ht="31.5" customHeight="1">
      <c r="A2075" s="233"/>
      <c r="B2075" s="405"/>
      <c r="C2075" s="163">
        <v>4</v>
      </c>
      <c r="D2075" s="163" t="s">
        <v>341</v>
      </c>
      <c r="E2075" s="163"/>
      <c r="F2075" s="163" t="s">
        <v>21</v>
      </c>
      <c r="G2075" s="155" t="s">
        <v>342</v>
      </c>
      <c r="H2075" s="163" t="s">
        <v>85</v>
      </c>
      <c r="I2075" s="164">
        <v>37.799999999999997</v>
      </c>
      <c r="J2075" s="167"/>
      <c r="K2075" s="420"/>
      <c r="L2075" s="202"/>
      <c r="M2075" s="163">
        <v>7</v>
      </c>
      <c r="N2075" s="163" t="s">
        <v>343</v>
      </c>
      <c r="O2075" s="163"/>
      <c r="P2075" s="163" t="s">
        <v>21</v>
      </c>
      <c r="Q2075" s="155" t="s">
        <v>1051</v>
      </c>
      <c r="R2075" s="163" t="s">
        <v>73</v>
      </c>
      <c r="S2075" s="164">
        <v>37.799999999999997</v>
      </c>
      <c r="T2075" s="167">
        <v>97848.8</v>
      </c>
    </row>
    <row r="2076" spans="1:20" ht="46.5" customHeight="1">
      <c r="A2076" s="233"/>
      <c r="B2076" s="405"/>
      <c r="C2076" s="163">
        <v>5</v>
      </c>
      <c r="D2076" s="163" t="s">
        <v>289</v>
      </c>
      <c r="E2076" s="163"/>
      <c r="F2076" s="163" t="s">
        <v>21</v>
      </c>
      <c r="G2076" s="155" t="s">
        <v>290</v>
      </c>
      <c r="H2076" s="163" t="s">
        <v>85</v>
      </c>
      <c r="I2076" s="164">
        <v>504</v>
      </c>
      <c r="J2076" s="167"/>
      <c r="K2076" s="420"/>
      <c r="L2076" s="202"/>
      <c r="M2076" s="163">
        <v>8</v>
      </c>
      <c r="N2076" s="163">
        <v>1.1100000000000001</v>
      </c>
      <c r="O2076" s="163"/>
      <c r="P2076" s="163" t="s">
        <v>21</v>
      </c>
      <c r="Q2076" s="155" t="s">
        <v>232</v>
      </c>
      <c r="R2076" s="163" t="s">
        <v>88</v>
      </c>
      <c r="S2076" s="164">
        <v>504</v>
      </c>
      <c r="T2076" s="167">
        <v>54921.599999999999</v>
      </c>
    </row>
    <row r="2077" spans="1:20" ht="16.5" customHeight="1">
      <c r="A2077" s="233"/>
      <c r="B2077" s="405"/>
      <c r="C2077" s="629" t="s">
        <v>41</v>
      </c>
      <c r="D2077" s="630"/>
      <c r="E2077" s="630"/>
      <c r="F2077" s="630"/>
      <c r="G2077" s="630"/>
      <c r="H2077" s="631"/>
      <c r="I2077" s="163"/>
      <c r="J2077" s="163"/>
      <c r="K2077" s="414"/>
      <c r="L2077" s="202"/>
      <c r="M2077" s="629" t="s">
        <v>41</v>
      </c>
      <c r="N2077" s="630"/>
      <c r="O2077" s="630"/>
      <c r="P2077" s="630"/>
      <c r="Q2077" s="630"/>
      <c r="R2077" s="631"/>
      <c r="S2077" s="163"/>
      <c r="T2077" s="163"/>
    </row>
    <row r="2078" spans="1:20" ht="36.75" customHeight="1">
      <c r="A2078" s="233"/>
      <c r="B2078" s="405"/>
      <c r="C2078" s="470">
        <v>6</v>
      </c>
      <c r="D2078" s="249">
        <v>2.2999999999999998</v>
      </c>
      <c r="E2078" s="159" t="s">
        <v>21</v>
      </c>
      <c r="F2078" s="159"/>
      <c r="G2078" s="159" t="s">
        <v>89</v>
      </c>
      <c r="H2078" s="159"/>
      <c r="I2078" s="188"/>
      <c r="J2078" s="189"/>
      <c r="K2078" s="447"/>
      <c r="L2078" s="202"/>
      <c r="M2078" s="324">
        <v>10</v>
      </c>
      <c r="N2078" s="249">
        <v>2.2999999999999998</v>
      </c>
      <c r="O2078" s="159" t="s">
        <v>21</v>
      </c>
      <c r="P2078" s="159"/>
      <c r="Q2078" s="159" t="s">
        <v>89</v>
      </c>
      <c r="R2078" s="159"/>
      <c r="S2078" s="188"/>
      <c r="T2078" s="189"/>
    </row>
    <row r="2079" spans="1:20" ht="23.25" customHeight="1">
      <c r="A2079" s="233"/>
      <c r="B2079" s="405"/>
      <c r="C2079" s="220">
        <v>7</v>
      </c>
      <c r="D2079" s="325" t="s">
        <v>90</v>
      </c>
      <c r="E2079" s="163"/>
      <c r="F2079" s="163" t="s">
        <v>21</v>
      </c>
      <c r="G2079" s="155" t="s">
        <v>91</v>
      </c>
      <c r="H2079" s="163" t="s">
        <v>73</v>
      </c>
      <c r="I2079" s="164">
        <v>504</v>
      </c>
      <c r="J2079" s="167"/>
      <c r="K2079" s="420"/>
      <c r="L2079" s="202"/>
      <c r="M2079" s="220">
        <v>11</v>
      </c>
      <c r="N2079" s="325">
        <v>1.4</v>
      </c>
      <c r="O2079" s="163"/>
      <c r="P2079" s="163" t="s">
        <v>21</v>
      </c>
      <c r="Q2079" s="155" t="s">
        <v>689</v>
      </c>
      <c r="R2079" s="163" t="s">
        <v>73</v>
      </c>
      <c r="S2079" s="164">
        <v>504</v>
      </c>
      <c r="T2079" s="167">
        <v>43302.400000000001</v>
      </c>
    </row>
    <row r="2080" spans="1:20" ht="23.25" customHeight="1">
      <c r="A2080" s="233"/>
      <c r="B2080" s="405"/>
      <c r="C2080" s="163">
        <v>8</v>
      </c>
      <c r="D2080" s="325" t="s">
        <v>93</v>
      </c>
      <c r="E2080" s="163"/>
      <c r="F2080" s="163" t="s">
        <v>21</v>
      </c>
      <c r="G2080" s="155" t="s">
        <v>94</v>
      </c>
      <c r="H2080" s="163" t="s">
        <v>95</v>
      </c>
      <c r="I2080" s="164">
        <v>12096</v>
      </c>
      <c r="J2080" s="167"/>
      <c r="K2080" s="420"/>
      <c r="L2080" s="202"/>
      <c r="M2080" s="220"/>
      <c r="N2080" s="362"/>
      <c r="O2080" s="182"/>
      <c r="P2080" s="182"/>
      <c r="Q2080" s="160"/>
      <c r="R2080" s="253"/>
      <c r="S2080" s="164"/>
      <c r="T2080" s="167"/>
    </row>
    <row r="2081" spans="1:20" ht="40.5" customHeight="1">
      <c r="A2081" s="233"/>
      <c r="B2081" s="405"/>
      <c r="C2081" s="163">
        <v>9</v>
      </c>
      <c r="D2081" s="325" t="s">
        <v>98</v>
      </c>
      <c r="E2081" s="163"/>
      <c r="F2081" s="163" t="s">
        <v>21</v>
      </c>
      <c r="G2081" s="155" t="s">
        <v>99</v>
      </c>
      <c r="H2081" s="163" t="s">
        <v>73</v>
      </c>
      <c r="I2081" s="164">
        <v>504</v>
      </c>
      <c r="J2081" s="167"/>
      <c r="K2081" s="420"/>
      <c r="L2081" s="202"/>
      <c r="M2081" s="220"/>
      <c r="N2081" s="362"/>
      <c r="O2081" s="182"/>
      <c r="P2081" s="182"/>
      <c r="Q2081" s="160"/>
      <c r="R2081" s="253"/>
      <c r="S2081" s="164"/>
      <c r="T2081" s="167"/>
    </row>
    <row r="2082" spans="1:20" ht="16.5" customHeight="1">
      <c r="A2082" s="233"/>
      <c r="B2082" s="405"/>
      <c r="C2082" s="629" t="s">
        <v>41</v>
      </c>
      <c r="D2082" s="630"/>
      <c r="E2082" s="630"/>
      <c r="F2082" s="630"/>
      <c r="G2082" s="630"/>
      <c r="H2082" s="631"/>
      <c r="I2082" s="163"/>
      <c r="J2082" s="163"/>
      <c r="K2082" s="414"/>
      <c r="L2082" s="202"/>
      <c r="M2082" s="629" t="s">
        <v>41</v>
      </c>
      <c r="N2082" s="630"/>
      <c r="O2082" s="630"/>
      <c r="P2082" s="630"/>
      <c r="Q2082" s="630"/>
      <c r="R2082" s="631"/>
      <c r="S2082" s="163"/>
      <c r="T2082" s="163"/>
    </row>
    <row r="2083" spans="1:20" ht="21" customHeight="1">
      <c r="A2083" s="233"/>
      <c r="B2083" s="405"/>
      <c r="C2083" s="470">
        <v>10</v>
      </c>
      <c r="D2083" s="249">
        <v>4.2</v>
      </c>
      <c r="E2083" s="159" t="s">
        <v>21</v>
      </c>
      <c r="F2083" s="159"/>
      <c r="G2083" s="159" t="s">
        <v>616</v>
      </c>
      <c r="H2083" s="159"/>
      <c r="I2083" s="188"/>
      <c r="J2083" s="189"/>
      <c r="K2083" s="447"/>
      <c r="L2083" s="202"/>
      <c r="M2083" s="324">
        <v>12</v>
      </c>
      <c r="N2083" s="249">
        <v>2.6</v>
      </c>
      <c r="O2083" s="159" t="s">
        <v>21</v>
      </c>
      <c r="P2083" s="159"/>
      <c r="Q2083" s="159" t="s">
        <v>101</v>
      </c>
      <c r="R2083" s="159"/>
      <c r="S2083" s="188"/>
      <c r="T2083" s="189"/>
    </row>
    <row r="2084" spans="1:20" ht="21" customHeight="1">
      <c r="A2084" s="233"/>
      <c r="B2084" s="405"/>
      <c r="C2084" s="220">
        <v>11</v>
      </c>
      <c r="D2084" s="325" t="s">
        <v>918</v>
      </c>
      <c r="E2084" s="163"/>
      <c r="F2084" s="163" t="s">
        <v>21</v>
      </c>
      <c r="G2084" s="155" t="s">
        <v>919</v>
      </c>
      <c r="H2084" s="163" t="s">
        <v>60</v>
      </c>
      <c r="I2084" s="164">
        <v>252</v>
      </c>
      <c r="J2084" s="167"/>
      <c r="K2084" s="420"/>
      <c r="L2084" s="202"/>
      <c r="M2084" s="220">
        <v>13</v>
      </c>
      <c r="N2084" s="325" t="s">
        <v>102</v>
      </c>
      <c r="O2084" s="163"/>
      <c r="P2084" s="163" t="s">
        <v>21</v>
      </c>
      <c r="Q2084" s="155" t="s">
        <v>103</v>
      </c>
      <c r="R2084" s="163" t="s">
        <v>25</v>
      </c>
      <c r="S2084" s="164"/>
      <c r="T2084" s="167">
        <v>37645.599999999999</v>
      </c>
    </row>
    <row r="2085" spans="1:20" ht="16.5" customHeight="1">
      <c r="A2085" s="233"/>
      <c r="B2085" s="405"/>
      <c r="C2085" s="629" t="s">
        <v>41</v>
      </c>
      <c r="D2085" s="630"/>
      <c r="E2085" s="630"/>
      <c r="F2085" s="630"/>
      <c r="G2085" s="630"/>
      <c r="H2085" s="631"/>
      <c r="I2085" s="163"/>
      <c r="J2085" s="163"/>
      <c r="K2085" s="414"/>
      <c r="L2085" s="202"/>
      <c r="M2085" s="629" t="s">
        <v>41</v>
      </c>
      <c r="N2085" s="630"/>
      <c r="O2085" s="630"/>
      <c r="P2085" s="630"/>
      <c r="Q2085" s="630"/>
      <c r="R2085" s="631"/>
      <c r="S2085" s="163"/>
      <c r="T2085" s="163"/>
    </row>
    <row r="2086" spans="1:20" ht="19.5" customHeight="1">
      <c r="A2086" s="233"/>
      <c r="B2086" s="405"/>
      <c r="C2086" s="470">
        <v>12</v>
      </c>
      <c r="D2086" s="249">
        <v>4.3</v>
      </c>
      <c r="E2086" s="159" t="s">
        <v>21</v>
      </c>
      <c r="F2086" s="159"/>
      <c r="G2086" s="159" t="s">
        <v>234</v>
      </c>
      <c r="H2086" s="159"/>
      <c r="I2086" s="188"/>
      <c r="J2086" s="189"/>
      <c r="K2086" s="447"/>
      <c r="L2086" s="202"/>
      <c r="M2086" s="324">
        <v>14</v>
      </c>
      <c r="N2086" s="249">
        <v>5</v>
      </c>
      <c r="O2086" s="159" t="s">
        <v>21</v>
      </c>
      <c r="P2086" s="159"/>
      <c r="Q2086" s="159" t="s">
        <v>107</v>
      </c>
      <c r="R2086" s="159"/>
      <c r="S2086" s="188"/>
      <c r="T2086" s="189"/>
    </row>
    <row r="2087" spans="1:20" ht="36.75" customHeight="1">
      <c r="A2087" s="233"/>
      <c r="B2087" s="405"/>
      <c r="C2087" s="220">
        <v>13</v>
      </c>
      <c r="D2087" s="325" t="s">
        <v>758</v>
      </c>
      <c r="E2087" s="163"/>
      <c r="F2087" s="163" t="s">
        <v>21</v>
      </c>
      <c r="G2087" s="155" t="s">
        <v>759</v>
      </c>
      <c r="H2087" s="163" t="s">
        <v>32</v>
      </c>
      <c r="I2087" s="164">
        <v>16</v>
      </c>
      <c r="J2087" s="167"/>
      <c r="K2087" s="420"/>
      <c r="L2087" s="202"/>
      <c r="M2087" s="220">
        <v>15</v>
      </c>
      <c r="N2087" s="325">
        <v>5.5</v>
      </c>
      <c r="O2087" s="163"/>
      <c r="P2087" s="163" t="s">
        <v>21</v>
      </c>
      <c r="Q2087" s="155" t="s">
        <v>110</v>
      </c>
      <c r="R2087" s="163" t="s">
        <v>73</v>
      </c>
      <c r="S2087" s="164"/>
      <c r="T2087" s="167">
        <v>535504</v>
      </c>
    </row>
    <row r="2088" spans="1:20" ht="33" customHeight="1">
      <c r="A2088" s="233"/>
      <c r="B2088" s="405"/>
      <c r="C2088" s="163">
        <v>14</v>
      </c>
      <c r="D2088" s="325" t="s">
        <v>538</v>
      </c>
      <c r="E2088" s="163"/>
      <c r="F2088" s="163" t="s">
        <v>21</v>
      </c>
      <c r="G2088" s="155" t="s">
        <v>539</v>
      </c>
      <c r="H2088" s="163" t="s">
        <v>32</v>
      </c>
      <c r="I2088" s="164"/>
      <c r="J2088" s="167"/>
      <c r="K2088" s="420"/>
      <c r="L2088" s="202"/>
      <c r="M2088" s="220"/>
      <c r="N2088" s="362"/>
      <c r="O2088" s="182"/>
      <c r="P2088" s="182"/>
      <c r="Q2088" s="160"/>
      <c r="R2088" s="253"/>
      <c r="S2088" s="164"/>
      <c r="T2088" s="167"/>
    </row>
    <row r="2089" spans="1:20" ht="34.5" customHeight="1">
      <c r="A2089" s="233"/>
      <c r="B2089" s="405"/>
      <c r="C2089" s="163">
        <v>15</v>
      </c>
      <c r="D2089" s="325" t="s">
        <v>837</v>
      </c>
      <c r="E2089" s="163"/>
      <c r="F2089" s="163" t="s">
        <v>21</v>
      </c>
      <c r="G2089" s="155" t="s">
        <v>838</v>
      </c>
      <c r="H2089" s="163" t="s">
        <v>32</v>
      </c>
      <c r="I2089" s="164"/>
      <c r="J2089" s="167"/>
      <c r="K2089" s="420"/>
      <c r="L2089" s="202"/>
      <c r="M2089" s="220"/>
      <c r="N2089" s="362"/>
      <c r="O2089" s="182"/>
      <c r="P2089" s="182"/>
      <c r="Q2089" s="160"/>
      <c r="R2089" s="253"/>
      <c r="S2089" s="164"/>
      <c r="T2089" s="167"/>
    </row>
    <row r="2090" spans="1:20" ht="20.25" customHeight="1">
      <c r="A2090" s="233"/>
      <c r="B2090" s="405"/>
      <c r="C2090" s="163">
        <v>16</v>
      </c>
      <c r="D2090" s="325" t="s">
        <v>119</v>
      </c>
      <c r="E2090" s="163"/>
      <c r="F2090" s="163" t="s">
        <v>21</v>
      </c>
      <c r="G2090" s="155" t="s">
        <v>120</v>
      </c>
      <c r="H2090" s="163" t="s">
        <v>32</v>
      </c>
      <c r="I2090" s="164"/>
      <c r="J2090" s="167"/>
      <c r="K2090" s="420"/>
      <c r="L2090" s="202"/>
      <c r="M2090" s="220"/>
      <c r="N2090" s="362"/>
      <c r="O2090" s="182"/>
      <c r="P2090" s="182"/>
      <c r="Q2090" s="160"/>
      <c r="R2090" s="253"/>
      <c r="S2090" s="164"/>
      <c r="T2090" s="167"/>
    </row>
    <row r="2091" spans="1:20" ht="16.5" customHeight="1">
      <c r="A2091" s="233"/>
      <c r="B2091" s="405"/>
      <c r="C2091" s="629" t="s">
        <v>41</v>
      </c>
      <c r="D2091" s="630"/>
      <c r="E2091" s="630"/>
      <c r="F2091" s="630"/>
      <c r="G2091" s="630"/>
      <c r="H2091" s="631"/>
      <c r="I2091" s="163"/>
      <c r="J2091" s="163"/>
      <c r="K2091" s="414"/>
      <c r="L2091" s="202"/>
      <c r="M2091" s="629" t="s">
        <v>41</v>
      </c>
      <c r="N2091" s="630"/>
      <c r="O2091" s="630"/>
      <c r="P2091" s="630"/>
      <c r="Q2091" s="630"/>
      <c r="R2091" s="631"/>
      <c r="S2091" s="163"/>
      <c r="T2091" s="163"/>
    </row>
    <row r="2092" spans="1:20" ht="16.5" customHeight="1">
      <c r="A2092" s="233"/>
      <c r="B2092" s="405"/>
      <c r="C2092" s="470">
        <v>17</v>
      </c>
      <c r="D2092" s="249" t="s">
        <v>126</v>
      </c>
      <c r="E2092" s="159" t="s">
        <v>21</v>
      </c>
      <c r="F2092" s="159"/>
      <c r="G2092" s="159" t="s">
        <v>127</v>
      </c>
      <c r="H2092" s="159"/>
      <c r="I2092" s="188"/>
      <c r="J2092" s="189"/>
      <c r="K2092" s="447"/>
      <c r="L2092" s="202"/>
      <c r="M2092" s="324">
        <v>16</v>
      </c>
      <c r="N2092" s="249">
        <v>3.3</v>
      </c>
      <c r="O2092" s="159" t="s">
        <v>21</v>
      </c>
      <c r="P2092" s="159"/>
      <c r="Q2092" s="159" t="s">
        <v>111</v>
      </c>
      <c r="R2092" s="159"/>
      <c r="S2092" s="188"/>
      <c r="T2092" s="189"/>
    </row>
    <row r="2093" spans="1:20" ht="18" customHeight="1">
      <c r="A2093" s="233"/>
      <c r="B2093" s="405"/>
      <c r="C2093" s="220">
        <v>18</v>
      </c>
      <c r="D2093" s="325" t="s">
        <v>704</v>
      </c>
      <c r="E2093" s="163"/>
      <c r="F2093" s="163" t="s">
        <v>21</v>
      </c>
      <c r="G2093" s="155" t="s">
        <v>705</v>
      </c>
      <c r="H2093" s="163" t="s">
        <v>32</v>
      </c>
      <c r="I2093" s="164">
        <v>2</v>
      </c>
      <c r="J2093" s="167"/>
      <c r="K2093" s="420"/>
      <c r="L2093" s="202"/>
      <c r="M2093" s="220">
        <v>17</v>
      </c>
      <c r="N2093" s="325" t="s">
        <v>112</v>
      </c>
      <c r="O2093" s="163"/>
      <c r="P2093" s="163" t="s">
        <v>21</v>
      </c>
      <c r="Q2093" s="155" t="s">
        <v>113</v>
      </c>
      <c r="R2093" s="163" t="s">
        <v>114</v>
      </c>
      <c r="S2093" s="164"/>
      <c r="T2093" s="167">
        <v>5903</v>
      </c>
    </row>
    <row r="2094" spans="1:20" ht="16.5" customHeight="1">
      <c r="A2094" s="233"/>
      <c r="B2094" s="405"/>
      <c r="C2094" s="629" t="s">
        <v>41</v>
      </c>
      <c r="D2094" s="630"/>
      <c r="E2094" s="630"/>
      <c r="F2094" s="630"/>
      <c r="G2094" s="630"/>
      <c r="H2094" s="631"/>
      <c r="I2094" s="163"/>
      <c r="J2094" s="163"/>
      <c r="K2094" s="414"/>
      <c r="L2094" s="202"/>
      <c r="M2094" s="629" t="s">
        <v>41</v>
      </c>
      <c r="N2094" s="630"/>
      <c r="O2094" s="630"/>
      <c r="P2094" s="630"/>
      <c r="Q2094" s="630"/>
      <c r="R2094" s="631"/>
      <c r="S2094" s="163"/>
      <c r="T2094" s="163"/>
    </row>
    <row r="2095" spans="1:20" ht="27" customHeight="1">
      <c r="A2095" s="233"/>
      <c r="B2095" s="405"/>
      <c r="C2095" s="470">
        <v>19</v>
      </c>
      <c r="D2095" s="188">
        <v>5.3</v>
      </c>
      <c r="E2095" s="159" t="s">
        <v>21</v>
      </c>
      <c r="F2095" s="159"/>
      <c r="G2095" s="159" t="s">
        <v>1052</v>
      </c>
      <c r="H2095" s="159"/>
      <c r="I2095" s="188"/>
      <c r="J2095" s="189"/>
      <c r="K2095" s="447"/>
      <c r="L2095" s="202"/>
      <c r="M2095" s="324">
        <v>18</v>
      </c>
      <c r="N2095" s="188">
        <v>12</v>
      </c>
      <c r="O2095" s="159" t="s">
        <v>21</v>
      </c>
      <c r="P2095" s="159"/>
      <c r="Q2095" s="159" t="s">
        <v>708</v>
      </c>
      <c r="R2095" s="159"/>
      <c r="S2095" s="188"/>
      <c r="T2095" s="189"/>
    </row>
    <row r="2096" spans="1:20" ht="33.75" customHeight="1">
      <c r="A2096" s="233"/>
      <c r="B2096" s="405"/>
      <c r="C2096" s="163">
        <v>20</v>
      </c>
      <c r="D2096" s="164" t="s">
        <v>1053</v>
      </c>
      <c r="E2096" s="163"/>
      <c r="F2096" s="163" t="s">
        <v>21</v>
      </c>
      <c r="G2096" s="155" t="s">
        <v>1054</v>
      </c>
      <c r="H2096" s="163" t="s">
        <v>32</v>
      </c>
      <c r="I2096" s="164">
        <v>3</v>
      </c>
      <c r="J2096" s="167"/>
      <c r="K2096" s="420"/>
      <c r="L2096" s="202"/>
      <c r="M2096" s="163">
        <v>19</v>
      </c>
      <c r="N2096" s="164" t="s">
        <v>1055</v>
      </c>
      <c r="O2096" s="163"/>
      <c r="P2096" s="163" t="s">
        <v>21</v>
      </c>
      <c r="Q2096" s="155" t="s">
        <v>1056</v>
      </c>
      <c r="R2096" s="163" t="s">
        <v>32</v>
      </c>
      <c r="S2096" s="164">
        <v>3</v>
      </c>
      <c r="T2096" s="167">
        <v>678633</v>
      </c>
    </row>
    <row r="2097" spans="1:20" ht="39" customHeight="1">
      <c r="A2097" s="233"/>
      <c r="B2097" s="405"/>
      <c r="C2097" s="163">
        <v>21</v>
      </c>
      <c r="D2097" s="164" t="s">
        <v>1057</v>
      </c>
      <c r="E2097" s="163"/>
      <c r="F2097" s="163" t="s">
        <v>21</v>
      </c>
      <c r="G2097" s="155" t="s">
        <v>1058</v>
      </c>
      <c r="H2097" s="163" t="s">
        <v>32</v>
      </c>
      <c r="I2097" s="164">
        <v>3</v>
      </c>
      <c r="J2097" s="167"/>
      <c r="K2097" s="420"/>
      <c r="L2097" s="202"/>
      <c r="M2097" s="163">
        <v>20</v>
      </c>
      <c r="N2097" s="164" t="s">
        <v>1059</v>
      </c>
      <c r="O2097" s="163"/>
      <c r="P2097" s="163" t="s">
        <v>21</v>
      </c>
      <c r="Q2097" s="155" t="s">
        <v>1060</v>
      </c>
      <c r="R2097" s="163" t="s">
        <v>32</v>
      </c>
      <c r="S2097" s="164">
        <v>3</v>
      </c>
      <c r="T2097" s="167">
        <v>251856</v>
      </c>
    </row>
    <row r="2098" spans="1:20" ht="42.75" customHeight="1">
      <c r="A2098" s="233"/>
      <c r="B2098" s="405"/>
      <c r="C2098" s="163">
        <v>22</v>
      </c>
      <c r="D2098" s="164" t="s">
        <v>1061</v>
      </c>
      <c r="E2098" s="163"/>
      <c r="F2098" s="163" t="s">
        <v>21</v>
      </c>
      <c r="G2098" s="155" t="s">
        <v>1062</v>
      </c>
      <c r="H2098" s="163" t="s">
        <v>60</v>
      </c>
      <c r="I2098" s="164">
        <v>3</v>
      </c>
      <c r="J2098" s="167"/>
      <c r="K2098" s="420"/>
      <c r="L2098" s="202"/>
      <c r="M2098" s="163">
        <v>21</v>
      </c>
      <c r="N2098" s="164" t="s">
        <v>1063</v>
      </c>
      <c r="O2098" s="163"/>
      <c r="P2098" s="163" t="s">
        <v>21</v>
      </c>
      <c r="Q2098" s="155" t="s">
        <v>1064</v>
      </c>
      <c r="R2098" s="163" t="s">
        <v>727</v>
      </c>
      <c r="S2098" s="164">
        <v>3</v>
      </c>
      <c r="T2098" s="167">
        <v>490988</v>
      </c>
    </row>
    <row r="2099" spans="1:20" ht="16.5" customHeight="1" thickBot="1">
      <c r="A2099" s="233"/>
      <c r="B2099" s="405"/>
      <c r="C2099" s="629" t="s">
        <v>41</v>
      </c>
      <c r="D2099" s="630"/>
      <c r="E2099" s="630"/>
      <c r="F2099" s="630"/>
      <c r="G2099" s="630"/>
      <c r="H2099" s="631"/>
      <c r="I2099" s="163"/>
      <c r="J2099" s="163"/>
      <c r="K2099" s="414"/>
      <c r="L2099" s="202"/>
      <c r="M2099" s="629" t="s">
        <v>41</v>
      </c>
      <c r="N2099" s="630"/>
      <c r="O2099" s="630"/>
      <c r="P2099" s="630"/>
      <c r="Q2099" s="630"/>
      <c r="R2099" s="631"/>
      <c r="S2099" s="163"/>
      <c r="T2099" s="163"/>
    </row>
    <row r="2100" spans="1:20" ht="16.5" customHeight="1" thickBot="1">
      <c r="A2100" s="233"/>
      <c r="B2100" s="405"/>
      <c r="C2100" s="632" t="s">
        <v>42</v>
      </c>
      <c r="D2100" s="712"/>
      <c r="E2100" s="712"/>
      <c r="F2100" s="712"/>
      <c r="G2100" s="712"/>
      <c r="H2100" s="712"/>
      <c r="I2100" s="712"/>
      <c r="J2100" s="634"/>
      <c r="K2100" s="494"/>
      <c r="L2100" s="202"/>
      <c r="M2100" s="632" t="s">
        <v>42</v>
      </c>
      <c r="N2100" s="633"/>
      <c r="O2100" s="633"/>
      <c r="P2100" s="633"/>
      <c r="Q2100" s="633"/>
      <c r="R2100" s="633"/>
      <c r="S2100" s="633"/>
      <c r="T2100" s="634"/>
    </row>
    <row r="2101" spans="1:20" ht="16.5" customHeight="1">
      <c r="A2101" s="233"/>
      <c r="B2101" s="405"/>
      <c r="C2101" s="416"/>
      <c r="D2101" s="416"/>
      <c r="E2101" s="416"/>
      <c r="F2101" s="416"/>
      <c r="G2101" s="416"/>
      <c r="H2101" s="416"/>
      <c r="I2101" s="416"/>
      <c r="J2101" s="416"/>
      <c r="K2101" s="417"/>
      <c r="L2101" s="202"/>
      <c r="M2101" s="257"/>
      <c r="N2101" s="257"/>
      <c r="O2101" s="257"/>
      <c r="P2101" s="257"/>
      <c r="Q2101" s="257"/>
      <c r="R2101" s="257"/>
      <c r="S2101" s="257"/>
      <c r="T2101" s="257"/>
    </row>
    <row r="2102" spans="1:20" ht="16.5" customHeight="1" thickBot="1">
      <c r="A2102" s="233"/>
      <c r="B2102" s="405"/>
      <c r="C2102" s="714" t="s">
        <v>203</v>
      </c>
      <c r="D2102" s="689"/>
      <c r="E2102" s="689"/>
      <c r="F2102" s="689"/>
      <c r="G2102" s="689"/>
      <c r="H2102" s="689"/>
      <c r="I2102" s="689"/>
      <c r="J2102" s="689"/>
      <c r="K2102" s="715"/>
      <c r="L2102" s="202"/>
      <c r="M2102" s="644" t="s">
        <v>203</v>
      </c>
      <c r="N2102" s="645"/>
      <c r="O2102" s="645"/>
      <c r="P2102" s="645"/>
      <c r="Q2102" s="645"/>
      <c r="R2102" s="645"/>
      <c r="S2102" s="645"/>
      <c r="T2102" s="646"/>
    </row>
    <row r="2103" spans="1:20" ht="16.5" customHeight="1">
      <c r="A2103" s="233"/>
      <c r="B2103" s="405"/>
      <c r="C2103" s="641" t="s">
        <v>11</v>
      </c>
      <c r="D2103" s="707" t="s">
        <v>12</v>
      </c>
      <c r="E2103" s="717" t="s">
        <v>13</v>
      </c>
      <c r="F2103" s="718"/>
      <c r="G2103" s="641" t="s">
        <v>14</v>
      </c>
      <c r="H2103" s="707" t="s">
        <v>15</v>
      </c>
      <c r="I2103" s="707" t="s">
        <v>16</v>
      </c>
      <c r="J2103" s="709" t="s">
        <v>17</v>
      </c>
      <c r="K2103" s="710" t="s">
        <v>18</v>
      </c>
      <c r="L2103" s="202"/>
      <c r="M2103" s="641" t="s">
        <v>11</v>
      </c>
      <c r="N2103" s="635" t="s">
        <v>12</v>
      </c>
      <c r="O2103" s="637" t="s">
        <v>13</v>
      </c>
      <c r="P2103" s="638"/>
      <c r="Q2103" s="641" t="s">
        <v>14</v>
      </c>
      <c r="R2103" s="635" t="s">
        <v>15</v>
      </c>
      <c r="S2103" s="635" t="s">
        <v>16</v>
      </c>
      <c r="T2103" s="643" t="s">
        <v>17</v>
      </c>
    </row>
    <row r="2104" spans="1:20" ht="16.5" customHeight="1">
      <c r="A2104" s="233"/>
      <c r="B2104" s="405"/>
      <c r="C2104" s="716"/>
      <c r="D2104" s="708"/>
      <c r="E2104" s="154" t="s">
        <v>19</v>
      </c>
      <c r="F2104" s="154" t="s">
        <v>20</v>
      </c>
      <c r="G2104" s="716"/>
      <c r="H2104" s="708"/>
      <c r="I2104" s="708"/>
      <c r="J2104" s="708"/>
      <c r="K2104" s="711"/>
      <c r="L2104" s="202"/>
      <c r="M2104" s="642"/>
      <c r="N2104" s="636"/>
      <c r="O2104" s="154" t="s">
        <v>19</v>
      </c>
      <c r="P2104" s="154" t="s">
        <v>20</v>
      </c>
      <c r="Q2104" s="642"/>
      <c r="R2104" s="636"/>
      <c r="S2104" s="636"/>
      <c r="T2104" s="636"/>
    </row>
    <row r="2105" spans="1:20" ht="16.5" customHeight="1">
      <c r="A2105" s="233"/>
      <c r="B2105" s="405"/>
      <c r="C2105" s="159">
        <v>1</v>
      </c>
      <c r="D2105" s="159" t="s">
        <v>151</v>
      </c>
      <c r="E2105" s="159" t="s">
        <v>21</v>
      </c>
      <c r="F2105" s="159"/>
      <c r="G2105" s="159" t="s">
        <v>152</v>
      </c>
      <c r="H2105" s="159"/>
      <c r="I2105" s="159"/>
      <c r="J2105" s="159"/>
      <c r="K2105" s="411"/>
      <c r="L2105" s="202"/>
      <c r="M2105" s="159">
        <v>1</v>
      </c>
      <c r="N2105" s="159" t="s">
        <v>782</v>
      </c>
      <c r="O2105" s="159" t="s">
        <v>21</v>
      </c>
      <c r="P2105" s="159"/>
      <c r="Q2105" s="159" t="s">
        <v>1065</v>
      </c>
      <c r="R2105" s="159"/>
      <c r="S2105" s="159"/>
      <c r="T2105" s="159"/>
    </row>
    <row r="2106" spans="1:20" ht="16.5" customHeight="1">
      <c r="A2106" s="233"/>
      <c r="B2106" s="405"/>
      <c r="C2106" s="412">
        <v>2</v>
      </c>
      <c r="D2106" s="163" t="s">
        <v>929</v>
      </c>
      <c r="E2106" s="163"/>
      <c r="F2106" s="163" t="s">
        <v>21</v>
      </c>
      <c r="G2106" s="155" t="s">
        <v>930</v>
      </c>
      <c r="H2106" s="163" t="s">
        <v>32</v>
      </c>
      <c r="I2106" s="163">
        <v>252</v>
      </c>
      <c r="J2106" s="206"/>
      <c r="K2106" s="413"/>
      <c r="L2106" s="202"/>
      <c r="M2106" s="178">
        <v>2</v>
      </c>
      <c r="N2106" s="163" t="s">
        <v>929</v>
      </c>
      <c r="O2106" s="163"/>
      <c r="P2106" s="163" t="s">
        <v>21</v>
      </c>
      <c r="Q2106" s="155" t="s">
        <v>1066</v>
      </c>
      <c r="R2106" s="163" t="s">
        <v>727</v>
      </c>
      <c r="S2106" s="163">
        <v>252</v>
      </c>
      <c r="T2106" s="206">
        <v>199551</v>
      </c>
    </row>
    <row r="2107" spans="1:20" ht="16.5" customHeight="1">
      <c r="A2107" s="233"/>
      <c r="B2107" s="405"/>
      <c r="C2107" s="629" t="s">
        <v>41</v>
      </c>
      <c r="D2107" s="630"/>
      <c r="E2107" s="630"/>
      <c r="F2107" s="630"/>
      <c r="G2107" s="630"/>
      <c r="H2107" s="631"/>
      <c r="I2107" s="161"/>
      <c r="J2107" s="206"/>
      <c r="K2107" s="414"/>
      <c r="L2107" s="202"/>
      <c r="M2107" s="629" t="s">
        <v>41</v>
      </c>
      <c r="N2107" s="630"/>
      <c r="O2107" s="630"/>
      <c r="P2107" s="630"/>
      <c r="Q2107" s="630"/>
      <c r="R2107" s="631"/>
      <c r="S2107" s="161"/>
      <c r="T2107" s="206"/>
    </row>
    <row r="2108" spans="1:20" ht="16.5" customHeight="1">
      <c r="A2108" s="233"/>
      <c r="B2108" s="405"/>
      <c r="C2108" s="159">
        <v>3</v>
      </c>
      <c r="D2108" s="159" t="s">
        <v>161</v>
      </c>
      <c r="E2108" s="159" t="s">
        <v>21</v>
      </c>
      <c r="F2108" s="159"/>
      <c r="G2108" s="159" t="s">
        <v>206</v>
      </c>
      <c r="H2108" s="159"/>
      <c r="I2108" s="159"/>
      <c r="J2108" s="214"/>
      <c r="K2108" s="411"/>
      <c r="L2108" s="202"/>
      <c r="M2108" s="159">
        <v>3</v>
      </c>
      <c r="N2108" s="159" t="s">
        <v>161</v>
      </c>
      <c r="O2108" s="159" t="s">
        <v>21</v>
      </c>
      <c r="P2108" s="159"/>
      <c r="Q2108" s="159" t="s">
        <v>206</v>
      </c>
      <c r="R2108" s="159"/>
      <c r="S2108" s="159"/>
      <c r="T2108" s="214"/>
    </row>
    <row r="2109" spans="1:20" ht="16.5" customHeight="1">
      <c r="A2109" s="233"/>
      <c r="B2109" s="405"/>
      <c r="C2109" s="412">
        <v>4</v>
      </c>
      <c r="D2109" s="163" t="s">
        <v>1067</v>
      </c>
      <c r="E2109" s="163"/>
      <c r="F2109" s="163" t="s">
        <v>21</v>
      </c>
      <c r="G2109" s="155" t="s">
        <v>1068</v>
      </c>
      <c r="H2109" s="163" t="s">
        <v>32</v>
      </c>
      <c r="I2109" s="163">
        <v>4</v>
      </c>
      <c r="J2109" s="206"/>
      <c r="K2109" s="413"/>
      <c r="L2109" s="202"/>
      <c r="M2109" s="178">
        <v>4</v>
      </c>
      <c r="N2109" s="163"/>
      <c r="O2109" s="163"/>
      <c r="P2109" s="163" t="s">
        <v>21</v>
      </c>
      <c r="Q2109" s="155" t="s">
        <v>1069</v>
      </c>
      <c r="R2109" s="163" t="s">
        <v>32</v>
      </c>
      <c r="S2109" s="163">
        <v>4</v>
      </c>
      <c r="T2109" s="206">
        <v>716992.13599999994</v>
      </c>
    </row>
    <row r="2110" spans="1:20" ht="16.5" customHeight="1">
      <c r="A2110" s="233"/>
      <c r="B2110" s="405"/>
      <c r="C2110" s="163">
        <v>5</v>
      </c>
      <c r="D2110" s="163" t="s">
        <v>1070</v>
      </c>
      <c r="E2110" s="163"/>
      <c r="F2110" s="163" t="s">
        <v>21</v>
      </c>
      <c r="G2110" s="155" t="s">
        <v>1071</v>
      </c>
      <c r="H2110" s="163" t="s">
        <v>32</v>
      </c>
      <c r="I2110" s="163">
        <v>2</v>
      </c>
      <c r="J2110" s="206"/>
      <c r="K2110" s="413"/>
      <c r="L2110" s="202"/>
      <c r="M2110" s="163">
        <v>5</v>
      </c>
      <c r="N2110" s="163"/>
      <c r="O2110" s="163"/>
      <c r="P2110" s="163" t="s">
        <v>21</v>
      </c>
      <c r="Q2110" s="155" t="s">
        <v>1072</v>
      </c>
      <c r="R2110" s="163" t="s">
        <v>32</v>
      </c>
      <c r="S2110" s="163">
        <v>2</v>
      </c>
      <c r="T2110" s="206">
        <v>896240.16999999993</v>
      </c>
    </row>
    <row r="2111" spans="1:20" ht="16.5" customHeight="1">
      <c r="A2111" s="233"/>
      <c r="B2111" s="405"/>
      <c r="C2111" s="163">
        <v>6</v>
      </c>
      <c r="D2111" s="163" t="s">
        <v>1073</v>
      </c>
      <c r="E2111" s="163"/>
      <c r="F2111" s="163" t="s">
        <v>21</v>
      </c>
      <c r="G2111" s="155" t="s">
        <v>1074</v>
      </c>
      <c r="H2111" s="163" t="s">
        <v>32</v>
      </c>
      <c r="I2111" s="163">
        <v>1</v>
      </c>
      <c r="J2111" s="206"/>
      <c r="K2111" s="413"/>
      <c r="L2111" s="202"/>
      <c r="M2111" s="163">
        <v>6</v>
      </c>
      <c r="N2111" s="163"/>
      <c r="O2111" s="163"/>
      <c r="P2111" s="163" t="s">
        <v>21</v>
      </c>
      <c r="Q2111" s="155" t="s">
        <v>1075</v>
      </c>
      <c r="R2111" s="163" t="s">
        <v>32</v>
      </c>
      <c r="S2111" s="163"/>
      <c r="T2111" s="206">
        <v>1455753.18</v>
      </c>
    </row>
    <row r="2112" spans="1:20" ht="16.5" customHeight="1">
      <c r="A2112" s="233"/>
      <c r="B2112" s="405"/>
      <c r="C2112" s="163">
        <v>7</v>
      </c>
      <c r="D2112" s="163" t="s">
        <v>1076</v>
      </c>
      <c r="E2112" s="163"/>
      <c r="F2112" s="163" t="s">
        <v>21</v>
      </c>
      <c r="G2112" s="155" t="s">
        <v>1077</v>
      </c>
      <c r="H2112" s="163" t="s">
        <v>32</v>
      </c>
      <c r="I2112" s="163">
        <v>2</v>
      </c>
      <c r="J2112" s="206"/>
      <c r="K2112" s="413"/>
      <c r="L2112" s="202"/>
      <c r="M2112" s="163">
        <v>7</v>
      </c>
      <c r="N2112" s="163"/>
      <c r="O2112" s="163"/>
      <c r="P2112" s="163" t="s">
        <v>21</v>
      </c>
      <c r="Q2112" s="155" t="s">
        <v>1078</v>
      </c>
      <c r="R2112" s="163" t="s">
        <v>32</v>
      </c>
      <c r="S2112" s="163">
        <v>1</v>
      </c>
      <c r="T2112" s="206">
        <v>2651800.7599999998</v>
      </c>
    </row>
    <row r="2113" spans="1:20" ht="16.5" customHeight="1">
      <c r="A2113" s="233"/>
      <c r="B2113" s="405"/>
      <c r="C2113" s="629" t="s">
        <v>41</v>
      </c>
      <c r="D2113" s="630"/>
      <c r="E2113" s="630"/>
      <c r="F2113" s="630"/>
      <c r="G2113" s="630"/>
      <c r="H2113" s="631"/>
      <c r="I2113" s="161"/>
      <c r="J2113" s="206"/>
      <c r="K2113" s="414"/>
      <c r="L2113" s="202"/>
      <c r="M2113" s="629" t="s">
        <v>41</v>
      </c>
      <c r="N2113" s="630"/>
      <c r="O2113" s="630"/>
      <c r="P2113" s="630"/>
      <c r="Q2113" s="630"/>
      <c r="R2113" s="631"/>
      <c r="S2113" s="161"/>
      <c r="T2113" s="206"/>
    </row>
    <row r="2114" spans="1:20" ht="16.5" customHeight="1">
      <c r="A2114" s="233"/>
      <c r="B2114" s="405"/>
      <c r="C2114" s="159">
        <v>8</v>
      </c>
      <c r="D2114" s="159" t="s">
        <v>871</v>
      </c>
      <c r="E2114" s="159" t="s">
        <v>21</v>
      </c>
      <c r="F2114" s="159"/>
      <c r="G2114" s="159" t="s">
        <v>872</v>
      </c>
      <c r="H2114" s="159"/>
      <c r="I2114" s="159"/>
      <c r="J2114" s="214"/>
      <c r="K2114" s="411"/>
      <c r="L2114" s="202"/>
      <c r="M2114" s="159">
        <v>9</v>
      </c>
      <c r="N2114" s="159" t="s">
        <v>744</v>
      </c>
      <c r="O2114" s="159" t="s">
        <v>21</v>
      </c>
      <c r="P2114" s="159"/>
      <c r="Q2114" s="159" t="s">
        <v>192</v>
      </c>
      <c r="R2114" s="159"/>
      <c r="S2114" s="159"/>
      <c r="T2114" s="214"/>
    </row>
    <row r="2115" spans="1:20" ht="16.5" customHeight="1">
      <c r="A2115" s="233"/>
      <c r="B2115" s="405"/>
      <c r="C2115" s="412">
        <v>9</v>
      </c>
      <c r="D2115" s="163" t="s">
        <v>1079</v>
      </c>
      <c r="E2115" s="163"/>
      <c r="F2115" s="163" t="s">
        <v>21</v>
      </c>
      <c r="G2115" s="155" t="s">
        <v>1080</v>
      </c>
      <c r="H2115" s="163" t="s">
        <v>32</v>
      </c>
      <c r="I2115" s="163">
        <v>6</v>
      </c>
      <c r="J2115" s="206"/>
      <c r="K2115" s="413"/>
      <c r="L2115" s="202"/>
      <c r="M2115" s="178">
        <v>10</v>
      </c>
      <c r="N2115" s="163" t="s">
        <v>1079</v>
      </c>
      <c r="O2115" s="163"/>
      <c r="P2115" s="163" t="s">
        <v>21</v>
      </c>
      <c r="Q2115" s="155" t="s">
        <v>1081</v>
      </c>
      <c r="R2115" s="163" t="s">
        <v>32</v>
      </c>
      <c r="S2115" s="163">
        <v>6</v>
      </c>
      <c r="T2115" s="206">
        <v>745896</v>
      </c>
    </row>
    <row r="2116" spans="1:20" ht="16.5" customHeight="1">
      <c r="A2116" s="233"/>
      <c r="B2116" s="405"/>
      <c r="C2116" s="412">
        <v>10</v>
      </c>
      <c r="D2116" s="163" t="s">
        <v>1082</v>
      </c>
      <c r="E2116" s="163"/>
      <c r="F2116" s="163" t="s">
        <v>21</v>
      </c>
      <c r="G2116" s="155" t="s">
        <v>1083</v>
      </c>
      <c r="H2116" s="163" t="s">
        <v>32</v>
      </c>
      <c r="I2116" s="163">
        <v>1</v>
      </c>
      <c r="J2116" s="206"/>
      <c r="K2116" s="413"/>
      <c r="L2116" s="202"/>
      <c r="M2116" s="178">
        <v>11</v>
      </c>
      <c r="N2116" s="163" t="s">
        <v>572</v>
      </c>
      <c r="O2116" s="163"/>
      <c r="P2116" s="163" t="s">
        <v>21</v>
      </c>
      <c r="Q2116" s="155" t="s">
        <v>1084</v>
      </c>
      <c r="R2116" s="163" t="s">
        <v>32</v>
      </c>
      <c r="S2116" s="163">
        <v>1</v>
      </c>
      <c r="T2116" s="206">
        <v>227740</v>
      </c>
    </row>
    <row r="2117" spans="1:20" ht="16.5" customHeight="1">
      <c r="A2117" s="233"/>
      <c r="B2117" s="405"/>
      <c r="C2117" s="629" t="s">
        <v>41</v>
      </c>
      <c r="D2117" s="630"/>
      <c r="E2117" s="630"/>
      <c r="F2117" s="630"/>
      <c r="G2117" s="630"/>
      <c r="H2117" s="631"/>
      <c r="I2117" s="161"/>
      <c r="J2117" s="206"/>
      <c r="K2117" s="414"/>
      <c r="L2117" s="202"/>
      <c r="M2117" s="629" t="s">
        <v>41</v>
      </c>
      <c r="N2117" s="630"/>
      <c r="O2117" s="630"/>
      <c r="P2117" s="630"/>
      <c r="Q2117" s="630"/>
      <c r="R2117" s="631"/>
      <c r="S2117" s="161"/>
      <c r="T2117" s="206"/>
    </row>
    <row r="2118" spans="1:20" ht="30.75" customHeight="1">
      <c r="A2118" s="233"/>
      <c r="B2118" s="405"/>
      <c r="C2118" s="159">
        <v>11</v>
      </c>
      <c r="D2118" s="159" t="s">
        <v>743</v>
      </c>
      <c r="E2118" s="159" t="s">
        <v>21</v>
      </c>
      <c r="F2118" s="159"/>
      <c r="G2118" s="159" t="s">
        <v>133</v>
      </c>
      <c r="H2118" s="159"/>
      <c r="I2118" s="159"/>
      <c r="J2118" s="214"/>
      <c r="K2118" s="411"/>
      <c r="L2118" s="202"/>
      <c r="M2118" s="159">
        <v>12</v>
      </c>
      <c r="N2118" s="159"/>
      <c r="O2118" s="159" t="s">
        <v>21</v>
      </c>
      <c r="P2118" s="159"/>
      <c r="Q2118" s="159" t="s">
        <v>898</v>
      </c>
      <c r="R2118" s="159"/>
      <c r="S2118" s="159"/>
      <c r="T2118" s="214"/>
    </row>
    <row r="2119" spans="1:20" ht="16.5" customHeight="1">
      <c r="A2119" s="233"/>
      <c r="B2119" s="405"/>
      <c r="C2119" s="163">
        <v>12</v>
      </c>
      <c r="D2119" s="163" t="s">
        <v>1085</v>
      </c>
      <c r="E2119" s="163"/>
      <c r="F2119" s="163" t="s">
        <v>21</v>
      </c>
      <c r="G2119" s="155" t="s">
        <v>1086</v>
      </c>
      <c r="H2119" s="163" t="s">
        <v>32</v>
      </c>
      <c r="I2119" s="163">
        <v>1</v>
      </c>
      <c r="J2119" s="206"/>
      <c r="K2119" s="413"/>
      <c r="L2119" s="202"/>
      <c r="M2119" s="163">
        <v>13</v>
      </c>
      <c r="N2119" s="163" t="s">
        <v>1085</v>
      </c>
      <c r="O2119" s="163"/>
      <c r="P2119" s="163" t="s">
        <v>21</v>
      </c>
      <c r="Q2119" s="155" t="s">
        <v>1087</v>
      </c>
      <c r="R2119" s="163" t="s">
        <v>32</v>
      </c>
      <c r="S2119" s="163">
        <v>1</v>
      </c>
      <c r="T2119" s="206">
        <v>2261000</v>
      </c>
    </row>
    <row r="2120" spans="1:20" ht="18" customHeight="1" thickBot="1">
      <c r="A2120" s="233"/>
      <c r="B2120" s="405"/>
      <c r="C2120" s="629" t="s">
        <v>41</v>
      </c>
      <c r="D2120" s="630"/>
      <c r="E2120" s="630"/>
      <c r="F2120" s="630"/>
      <c r="G2120" s="630"/>
      <c r="H2120" s="631"/>
      <c r="I2120" s="161"/>
      <c r="J2120" s="206"/>
      <c r="K2120" s="414"/>
      <c r="L2120" s="202"/>
      <c r="M2120" s="629" t="s">
        <v>41</v>
      </c>
      <c r="N2120" s="630"/>
      <c r="O2120" s="630"/>
      <c r="P2120" s="630"/>
      <c r="Q2120" s="630"/>
      <c r="R2120" s="631"/>
      <c r="S2120" s="161"/>
      <c r="T2120" s="206"/>
    </row>
    <row r="2121" spans="1:20" ht="16.5" customHeight="1" thickBot="1">
      <c r="A2121" s="233"/>
      <c r="B2121" s="405"/>
      <c r="C2121" s="632" t="s">
        <v>52</v>
      </c>
      <c r="D2121" s="712"/>
      <c r="E2121" s="712"/>
      <c r="F2121" s="712"/>
      <c r="G2121" s="712"/>
      <c r="H2121" s="712"/>
      <c r="I2121" s="712"/>
      <c r="J2121" s="634"/>
      <c r="K2121" s="415"/>
      <c r="L2121" s="202"/>
      <c r="M2121" s="632" t="s">
        <v>52</v>
      </c>
      <c r="N2121" s="633"/>
      <c r="O2121" s="633"/>
      <c r="P2121" s="633"/>
      <c r="Q2121" s="633"/>
      <c r="R2121" s="633"/>
      <c r="S2121" s="633"/>
      <c r="T2121" s="634"/>
    </row>
    <row r="2122" spans="1:20" ht="16.5" customHeight="1" thickBot="1">
      <c r="A2122" s="233"/>
      <c r="B2122" s="405"/>
      <c r="C2122" s="416"/>
      <c r="D2122" s="416"/>
      <c r="E2122" s="416"/>
      <c r="F2122" s="416"/>
      <c r="G2122" s="416"/>
      <c r="H2122" s="416"/>
      <c r="I2122" s="416"/>
      <c r="J2122" s="416"/>
      <c r="K2122" s="417"/>
      <c r="L2122" s="202"/>
      <c r="M2122" s="257"/>
      <c r="N2122" s="257"/>
      <c r="O2122" s="257"/>
      <c r="P2122" s="257"/>
      <c r="Q2122" s="257"/>
      <c r="R2122" s="257"/>
      <c r="S2122" s="257"/>
      <c r="T2122" s="257"/>
    </row>
    <row r="2123" spans="1:20" ht="16.5" customHeight="1" thickBot="1">
      <c r="A2123" s="233"/>
      <c r="B2123" s="410">
        <v>37</v>
      </c>
      <c r="C2123" s="647" t="s">
        <v>670</v>
      </c>
      <c r="D2123" s="712"/>
      <c r="E2123" s="712"/>
      <c r="F2123" s="712"/>
      <c r="G2123" s="712"/>
      <c r="H2123" s="712"/>
      <c r="I2123" s="712"/>
      <c r="J2123" s="712"/>
      <c r="K2123" s="713"/>
      <c r="L2123" s="202"/>
      <c r="M2123" s="257"/>
      <c r="N2123" s="257"/>
      <c r="O2123" s="257"/>
      <c r="P2123" s="257"/>
      <c r="Q2123" s="257"/>
      <c r="R2123" s="257"/>
      <c r="S2123" s="257"/>
      <c r="T2123" s="257"/>
    </row>
    <row r="2124" spans="1:20" ht="16.5" customHeight="1" thickBot="1">
      <c r="A2124" s="233"/>
      <c r="B2124" s="405"/>
      <c r="C2124" s="714" t="s">
        <v>10</v>
      </c>
      <c r="D2124" s="689"/>
      <c r="E2124" s="689"/>
      <c r="F2124" s="689"/>
      <c r="G2124" s="689"/>
      <c r="H2124" s="689"/>
      <c r="I2124" s="689"/>
      <c r="J2124" s="689"/>
      <c r="K2124" s="715"/>
      <c r="L2124" s="202"/>
      <c r="M2124" s="257"/>
      <c r="N2124" s="257"/>
      <c r="O2124" s="257"/>
      <c r="P2124" s="257"/>
      <c r="Q2124" s="257"/>
      <c r="R2124" s="257"/>
      <c r="S2124" s="257"/>
      <c r="T2124" s="257"/>
    </row>
    <row r="2125" spans="1:20" ht="16.5" customHeight="1">
      <c r="A2125" s="233"/>
      <c r="B2125" s="405"/>
      <c r="C2125" s="641" t="s">
        <v>11</v>
      </c>
      <c r="D2125" s="707" t="s">
        <v>12</v>
      </c>
      <c r="E2125" s="717" t="s">
        <v>13</v>
      </c>
      <c r="F2125" s="718"/>
      <c r="G2125" s="641" t="s">
        <v>14</v>
      </c>
      <c r="H2125" s="707" t="s">
        <v>15</v>
      </c>
      <c r="I2125" s="707" t="s">
        <v>16</v>
      </c>
      <c r="J2125" s="709" t="s">
        <v>17</v>
      </c>
      <c r="K2125" s="710" t="s">
        <v>18</v>
      </c>
      <c r="L2125" s="202"/>
      <c r="M2125" s="257"/>
      <c r="N2125" s="257"/>
      <c r="O2125" s="257"/>
      <c r="P2125" s="257"/>
      <c r="Q2125" s="257"/>
      <c r="R2125" s="257"/>
      <c r="S2125" s="257"/>
      <c r="T2125" s="257"/>
    </row>
    <row r="2126" spans="1:20" ht="16.5" customHeight="1">
      <c r="A2126" s="233"/>
      <c r="B2126" s="405"/>
      <c r="C2126" s="716"/>
      <c r="D2126" s="708"/>
      <c r="E2126" s="154" t="s">
        <v>19</v>
      </c>
      <c r="F2126" s="154" t="s">
        <v>20</v>
      </c>
      <c r="G2126" s="716"/>
      <c r="H2126" s="708"/>
      <c r="I2126" s="708"/>
      <c r="J2126" s="708"/>
      <c r="K2126" s="711"/>
      <c r="L2126" s="202"/>
      <c r="M2126" s="257"/>
      <c r="N2126" s="257"/>
      <c r="O2126" s="257"/>
      <c r="P2126" s="257"/>
      <c r="Q2126" s="257"/>
      <c r="R2126" s="257"/>
      <c r="S2126" s="257"/>
      <c r="T2126" s="257"/>
    </row>
    <row r="2127" spans="1:20" ht="16.5" customHeight="1">
      <c r="A2127" s="233"/>
      <c r="B2127" s="405"/>
      <c r="C2127" s="159">
        <v>1</v>
      </c>
      <c r="D2127" s="159">
        <v>5</v>
      </c>
      <c r="E2127" s="159" t="s">
        <v>21</v>
      </c>
      <c r="F2127" s="159"/>
      <c r="G2127" s="159" t="s">
        <v>708</v>
      </c>
      <c r="H2127" s="159"/>
      <c r="I2127" s="159"/>
      <c r="J2127" s="159"/>
      <c r="K2127" s="411"/>
      <c r="L2127" s="202"/>
      <c r="M2127" s="257"/>
      <c r="N2127" s="257"/>
      <c r="O2127" s="257"/>
      <c r="P2127" s="257"/>
      <c r="Q2127" s="257"/>
      <c r="R2127" s="257"/>
      <c r="S2127" s="257"/>
      <c r="T2127" s="257"/>
    </row>
    <row r="2128" spans="1:20" ht="23.25" customHeight="1">
      <c r="A2128" s="233"/>
      <c r="B2128" s="405"/>
      <c r="C2128" s="163">
        <v>2</v>
      </c>
      <c r="D2128" s="163" t="s">
        <v>1088</v>
      </c>
      <c r="E2128" s="163"/>
      <c r="F2128" s="163" t="s">
        <v>21</v>
      </c>
      <c r="G2128" s="155" t="s">
        <v>1089</v>
      </c>
      <c r="H2128" s="163" t="s">
        <v>32</v>
      </c>
      <c r="I2128" s="163">
        <v>5</v>
      </c>
      <c r="J2128" s="206"/>
      <c r="K2128" s="413"/>
      <c r="L2128" s="202"/>
      <c r="M2128" s="257"/>
      <c r="N2128" s="257"/>
      <c r="O2128" s="257"/>
      <c r="P2128" s="257"/>
      <c r="Q2128" s="257"/>
      <c r="R2128" s="257"/>
      <c r="S2128" s="257"/>
      <c r="T2128" s="257"/>
    </row>
    <row r="2129" spans="1:20" ht="16.5" customHeight="1" thickBot="1">
      <c r="A2129" s="233"/>
      <c r="B2129" s="405"/>
      <c r="C2129" s="629" t="s">
        <v>41</v>
      </c>
      <c r="D2129" s="630"/>
      <c r="E2129" s="630"/>
      <c r="F2129" s="630"/>
      <c r="G2129" s="630"/>
      <c r="H2129" s="631"/>
      <c r="I2129" s="163"/>
      <c r="J2129" s="163"/>
      <c r="K2129" s="414"/>
      <c r="L2129" s="202"/>
      <c r="M2129" s="257"/>
      <c r="N2129" s="257"/>
      <c r="O2129" s="257"/>
      <c r="P2129" s="257"/>
      <c r="Q2129" s="257"/>
      <c r="R2129" s="257"/>
      <c r="S2129" s="257"/>
      <c r="T2129" s="257"/>
    </row>
    <row r="2130" spans="1:20" ht="16.5" customHeight="1" thickBot="1">
      <c r="A2130" s="233"/>
      <c r="B2130" s="405"/>
      <c r="C2130" s="632" t="s">
        <v>42</v>
      </c>
      <c r="D2130" s="712"/>
      <c r="E2130" s="712"/>
      <c r="F2130" s="712"/>
      <c r="G2130" s="712"/>
      <c r="H2130" s="712"/>
      <c r="I2130" s="712"/>
      <c r="J2130" s="634"/>
      <c r="K2130" s="415"/>
      <c r="L2130" s="202"/>
      <c r="M2130" s="257"/>
      <c r="N2130" s="257"/>
      <c r="O2130" s="257"/>
      <c r="P2130" s="257"/>
      <c r="Q2130" s="257"/>
      <c r="R2130" s="257"/>
      <c r="S2130" s="257"/>
      <c r="T2130" s="257"/>
    </row>
    <row r="2131" spans="1:20" ht="16.5" customHeight="1" thickBot="1">
      <c r="A2131" s="233"/>
      <c r="B2131" s="405"/>
      <c r="C2131" s="416"/>
      <c r="D2131" s="416"/>
      <c r="E2131" s="416"/>
      <c r="F2131" s="416"/>
      <c r="G2131" s="416"/>
      <c r="H2131" s="416"/>
      <c r="I2131" s="416"/>
      <c r="J2131" s="416"/>
      <c r="K2131" s="417"/>
      <c r="L2131" s="202"/>
      <c r="M2131" s="257"/>
      <c r="N2131" s="257"/>
      <c r="O2131" s="257"/>
      <c r="P2131" s="257"/>
      <c r="Q2131" s="257"/>
      <c r="R2131" s="257"/>
      <c r="S2131" s="257"/>
      <c r="T2131" s="257"/>
    </row>
    <row r="2132" spans="1:20" ht="18" customHeight="1">
      <c r="A2132" s="233"/>
      <c r="B2132" s="405"/>
      <c r="C2132" s="738" t="s">
        <v>1090</v>
      </c>
      <c r="D2132" s="739"/>
      <c r="E2132" s="739"/>
      <c r="F2132" s="739"/>
      <c r="G2132" s="739"/>
      <c r="H2132" s="739"/>
      <c r="I2132" s="739"/>
      <c r="J2132" s="739"/>
      <c r="K2132" s="740"/>
      <c r="L2132" s="202"/>
      <c r="M2132" s="693" t="s">
        <v>1090</v>
      </c>
      <c r="N2132" s="683"/>
      <c r="O2132" s="683"/>
      <c r="P2132" s="683"/>
      <c r="Q2132" s="683"/>
      <c r="R2132" s="683"/>
      <c r="S2132" s="683"/>
      <c r="T2132" s="684"/>
    </row>
    <row r="2133" spans="1:20" ht="18" customHeight="1" thickBot="1">
      <c r="A2133" s="233"/>
      <c r="B2133" s="405"/>
      <c r="C2133" s="741"/>
      <c r="D2133" s="689"/>
      <c r="E2133" s="689"/>
      <c r="F2133" s="689"/>
      <c r="G2133" s="689"/>
      <c r="H2133" s="689"/>
      <c r="I2133" s="689"/>
      <c r="J2133" s="689"/>
      <c r="K2133" s="715"/>
      <c r="L2133" s="202"/>
      <c r="M2133" s="687"/>
      <c r="N2133" s="688"/>
      <c r="O2133" s="688"/>
      <c r="P2133" s="688"/>
      <c r="Q2133" s="688"/>
      <c r="R2133" s="688"/>
      <c r="S2133" s="688"/>
      <c r="T2133" s="689"/>
    </row>
    <row r="2134" spans="1:20" ht="16.5" customHeight="1" thickBot="1">
      <c r="A2134" s="233"/>
      <c r="B2134" s="405"/>
      <c r="C2134" s="416"/>
      <c r="D2134" s="416"/>
      <c r="E2134" s="416"/>
      <c r="F2134" s="416"/>
      <c r="G2134" s="416"/>
      <c r="H2134" s="416"/>
      <c r="I2134" s="416"/>
      <c r="J2134" s="416"/>
      <c r="K2134" s="417"/>
      <c r="L2134" s="202"/>
      <c r="M2134" s="257"/>
      <c r="N2134" s="257"/>
      <c r="O2134" s="257"/>
      <c r="P2134" s="257"/>
      <c r="Q2134" s="257"/>
      <c r="R2134" s="257"/>
      <c r="S2134" s="257"/>
      <c r="T2134" s="257"/>
    </row>
    <row r="2135" spans="1:20" ht="16.5" customHeight="1" thickBot="1">
      <c r="A2135" s="233"/>
      <c r="B2135" s="410">
        <v>38</v>
      </c>
      <c r="C2135" s="647" t="s">
        <v>1091</v>
      </c>
      <c r="D2135" s="712"/>
      <c r="E2135" s="712"/>
      <c r="F2135" s="712"/>
      <c r="G2135" s="712"/>
      <c r="H2135" s="712"/>
      <c r="I2135" s="712"/>
      <c r="J2135" s="712"/>
      <c r="K2135" s="713"/>
      <c r="L2135" s="202"/>
      <c r="M2135" s="647" t="s">
        <v>1091</v>
      </c>
      <c r="N2135" s="633"/>
      <c r="O2135" s="633"/>
      <c r="P2135" s="633"/>
      <c r="Q2135" s="633"/>
      <c r="R2135" s="633"/>
      <c r="S2135" s="633"/>
      <c r="T2135" s="633"/>
    </row>
    <row r="2136" spans="1:20" ht="16.5" customHeight="1" thickBot="1">
      <c r="A2136" s="233"/>
      <c r="B2136" s="405"/>
      <c r="C2136" s="714" t="s">
        <v>10</v>
      </c>
      <c r="D2136" s="689"/>
      <c r="E2136" s="689"/>
      <c r="F2136" s="689"/>
      <c r="G2136" s="689"/>
      <c r="H2136" s="689"/>
      <c r="I2136" s="689"/>
      <c r="J2136" s="689"/>
      <c r="K2136" s="715"/>
      <c r="L2136" s="202"/>
      <c r="M2136" s="644" t="s">
        <v>10</v>
      </c>
      <c r="N2136" s="645"/>
      <c r="O2136" s="645"/>
      <c r="P2136" s="645"/>
      <c r="Q2136" s="645"/>
      <c r="R2136" s="645"/>
      <c r="S2136" s="645"/>
      <c r="T2136" s="646"/>
    </row>
    <row r="2137" spans="1:20" ht="16.5" customHeight="1">
      <c r="A2137" s="233"/>
      <c r="B2137" s="405"/>
      <c r="C2137" s="641" t="s">
        <v>11</v>
      </c>
      <c r="D2137" s="707" t="s">
        <v>12</v>
      </c>
      <c r="E2137" s="717" t="s">
        <v>13</v>
      </c>
      <c r="F2137" s="718"/>
      <c r="G2137" s="641" t="s">
        <v>14</v>
      </c>
      <c r="H2137" s="707" t="s">
        <v>15</v>
      </c>
      <c r="I2137" s="707" t="s">
        <v>16</v>
      </c>
      <c r="J2137" s="709" t="s">
        <v>17</v>
      </c>
      <c r="K2137" s="710" t="s">
        <v>18</v>
      </c>
      <c r="L2137" s="202"/>
      <c r="M2137" s="641" t="s">
        <v>11</v>
      </c>
      <c r="N2137" s="635" t="s">
        <v>12</v>
      </c>
      <c r="O2137" s="637" t="s">
        <v>13</v>
      </c>
      <c r="P2137" s="638"/>
      <c r="Q2137" s="641" t="s">
        <v>14</v>
      </c>
      <c r="R2137" s="635" t="s">
        <v>15</v>
      </c>
      <c r="S2137" s="635" t="s">
        <v>16</v>
      </c>
      <c r="T2137" s="643" t="s">
        <v>17</v>
      </c>
    </row>
    <row r="2138" spans="1:20" ht="16.5" customHeight="1">
      <c r="A2138" s="233"/>
      <c r="B2138" s="405"/>
      <c r="C2138" s="716"/>
      <c r="D2138" s="708"/>
      <c r="E2138" s="154" t="s">
        <v>19</v>
      </c>
      <c r="F2138" s="154" t="s">
        <v>20</v>
      </c>
      <c r="G2138" s="716"/>
      <c r="H2138" s="708"/>
      <c r="I2138" s="708"/>
      <c r="J2138" s="708"/>
      <c r="K2138" s="711"/>
      <c r="L2138" s="202"/>
      <c r="M2138" s="642"/>
      <c r="N2138" s="636"/>
      <c r="O2138" s="154" t="s">
        <v>19</v>
      </c>
      <c r="P2138" s="154" t="s">
        <v>20</v>
      </c>
      <c r="Q2138" s="642"/>
      <c r="R2138" s="636"/>
      <c r="S2138" s="636"/>
      <c r="T2138" s="636"/>
    </row>
    <row r="2139" spans="1:20" ht="16.5" customHeight="1">
      <c r="A2139" s="233"/>
      <c r="B2139" s="405"/>
      <c r="C2139" s="470">
        <v>1</v>
      </c>
      <c r="D2139" s="357">
        <v>1</v>
      </c>
      <c r="E2139" s="159" t="s">
        <v>21</v>
      </c>
      <c r="F2139" s="159"/>
      <c r="G2139" s="159" t="s">
        <v>1091</v>
      </c>
      <c r="H2139" s="159"/>
      <c r="I2139" s="159"/>
      <c r="J2139" s="159"/>
      <c r="K2139" s="411"/>
      <c r="L2139" s="202"/>
      <c r="M2139" s="324">
        <v>1</v>
      </c>
      <c r="N2139" s="357">
        <v>1</v>
      </c>
      <c r="O2139" s="159" t="s">
        <v>21</v>
      </c>
      <c r="P2139" s="159"/>
      <c r="Q2139" s="159" t="s">
        <v>1091</v>
      </c>
      <c r="R2139" s="159"/>
      <c r="S2139" s="159"/>
      <c r="T2139" s="159"/>
    </row>
    <row r="2140" spans="1:20" ht="36.75" customHeight="1">
      <c r="A2140" s="233"/>
      <c r="B2140" s="405"/>
      <c r="C2140" s="220">
        <v>2</v>
      </c>
      <c r="D2140" s="325">
        <v>1.1000000000000001</v>
      </c>
      <c r="E2140" s="163"/>
      <c r="F2140" s="163" t="s">
        <v>21</v>
      </c>
      <c r="G2140" s="155" t="s">
        <v>1092</v>
      </c>
      <c r="H2140" s="163" t="s">
        <v>1093</v>
      </c>
      <c r="I2140" s="164">
        <v>1</v>
      </c>
      <c r="J2140" s="167"/>
      <c r="K2140" s="420"/>
      <c r="L2140" s="202"/>
      <c r="M2140" s="220">
        <v>2</v>
      </c>
      <c r="N2140" s="325">
        <v>1.1000000000000001</v>
      </c>
      <c r="O2140" s="163"/>
      <c r="P2140" s="163" t="s">
        <v>21</v>
      </c>
      <c r="Q2140" s="155" t="s">
        <v>1092</v>
      </c>
      <c r="R2140" s="163" t="s">
        <v>1093</v>
      </c>
      <c r="S2140" s="164">
        <v>1</v>
      </c>
      <c r="T2140" s="167" t="s">
        <v>1094</v>
      </c>
    </row>
    <row r="2141" spans="1:20" ht="34.5" customHeight="1">
      <c r="A2141" s="233"/>
      <c r="B2141" s="405"/>
      <c r="C2141" s="163">
        <v>3</v>
      </c>
      <c r="D2141" s="325">
        <v>1.2</v>
      </c>
      <c r="E2141" s="163"/>
      <c r="F2141" s="163" t="s">
        <v>21</v>
      </c>
      <c r="G2141" s="155" t="s">
        <v>1095</v>
      </c>
      <c r="H2141" s="163" t="s">
        <v>1093</v>
      </c>
      <c r="I2141" s="164">
        <v>1</v>
      </c>
      <c r="J2141" s="167"/>
      <c r="K2141" s="420"/>
      <c r="L2141" s="202"/>
      <c r="M2141" s="163">
        <v>3</v>
      </c>
      <c r="N2141" s="325">
        <v>1.2</v>
      </c>
      <c r="O2141" s="163"/>
      <c r="P2141" s="163" t="s">
        <v>21</v>
      </c>
      <c r="Q2141" s="155" t="s">
        <v>1095</v>
      </c>
      <c r="R2141" s="163" t="s">
        <v>1093</v>
      </c>
      <c r="S2141" s="164">
        <v>1</v>
      </c>
      <c r="T2141" s="167" t="s">
        <v>1096</v>
      </c>
    </row>
    <row r="2142" spans="1:20" ht="28.5" customHeight="1">
      <c r="A2142" s="233"/>
      <c r="B2142" s="405"/>
      <c r="C2142" s="163">
        <v>4</v>
      </c>
      <c r="D2142" s="325">
        <v>1.3</v>
      </c>
      <c r="E2142" s="163"/>
      <c r="F2142" s="163" t="s">
        <v>21</v>
      </c>
      <c r="G2142" s="155" t="s">
        <v>1097</v>
      </c>
      <c r="H2142" s="163" t="s">
        <v>1093</v>
      </c>
      <c r="I2142" s="164">
        <v>1</v>
      </c>
      <c r="J2142" s="167"/>
      <c r="K2142" s="420"/>
      <c r="L2142" s="202"/>
      <c r="M2142" s="163">
        <v>4</v>
      </c>
      <c r="N2142" s="325">
        <v>1.3</v>
      </c>
      <c r="O2142" s="163"/>
      <c r="P2142" s="163" t="s">
        <v>21</v>
      </c>
      <c r="Q2142" s="155" t="s">
        <v>1097</v>
      </c>
      <c r="R2142" s="163" t="s">
        <v>1093</v>
      </c>
      <c r="S2142" s="164">
        <v>1</v>
      </c>
      <c r="T2142" s="167" t="s">
        <v>1098</v>
      </c>
    </row>
    <row r="2143" spans="1:20" ht="29.25" customHeight="1">
      <c r="A2143" s="233"/>
      <c r="B2143" s="405"/>
      <c r="C2143" s="163">
        <v>5</v>
      </c>
      <c r="D2143" s="325">
        <v>1.4</v>
      </c>
      <c r="E2143" s="163"/>
      <c r="F2143" s="163" t="s">
        <v>21</v>
      </c>
      <c r="G2143" s="155" t="s">
        <v>1099</v>
      </c>
      <c r="H2143" s="163" t="s">
        <v>1093</v>
      </c>
      <c r="I2143" s="164">
        <v>1</v>
      </c>
      <c r="J2143" s="167"/>
      <c r="K2143" s="420"/>
      <c r="L2143" s="202"/>
      <c r="M2143" s="163">
        <v>5</v>
      </c>
      <c r="N2143" s="325">
        <v>1.4</v>
      </c>
      <c r="O2143" s="163"/>
      <c r="P2143" s="163" t="s">
        <v>21</v>
      </c>
      <c r="Q2143" s="155" t="s">
        <v>1099</v>
      </c>
      <c r="R2143" s="163" t="s">
        <v>1093</v>
      </c>
      <c r="S2143" s="164">
        <v>1</v>
      </c>
      <c r="T2143" s="167" t="s">
        <v>1100</v>
      </c>
    </row>
    <row r="2144" spans="1:20" ht="21" customHeight="1">
      <c r="A2144" s="233"/>
      <c r="B2144" s="405"/>
      <c r="C2144" s="163">
        <v>6</v>
      </c>
      <c r="D2144" s="325">
        <v>1.5</v>
      </c>
      <c r="E2144" s="163"/>
      <c r="F2144" s="163" t="s">
        <v>21</v>
      </c>
      <c r="G2144" s="155" t="s">
        <v>1101</v>
      </c>
      <c r="H2144" s="163" t="s">
        <v>1093</v>
      </c>
      <c r="I2144" s="164">
        <v>1</v>
      </c>
      <c r="J2144" s="167"/>
      <c r="K2144" s="420"/>
      <c r="L2144" s="202"/>
      <c r="M2144" s="163">
        <v>6</v>
      </c>
      <c r="N2144" s="325">
        <v>1.5</v>
      </c>
      <c r="O2144" s="163"/>
      <c r="P2144" s="163" t="s">
        <v>21</v>
      </c>
      <c r="Q2144" s="155" t="s">
        <v>1101</v>
      </c>
      <c r="R2144" s="163" t="s">
        <v>1093</v>
      </c>
      <c r="S2144" s="164">
        <v>1</v>
      </c>
      <c r="T2144" s="167" t="s">
        <v>1102</v>
      </c>
    </row>
    <row r="2145" spans="1:20" ht="24" customHeight="1">
      <c r="A2145" s="233"/>
      <c r="B2145" s="405"/>
      <c r="C2145" s="163">
        <v>7</v>
      </c>
      <c r="D2145" s="325">
        <v>1.6</v>
      </c>
      <c r="E2145" s="163"/>
      <c r="F2145" s="163" t="s">
        <v>21</v>
      </c>
      <c r="G2145" s="155" t="s">
        <v>1103</v>
      </c>
      <c r="H2145" s="163" t="s">
        <v>1093</v>
      </c>
      <c r="I2145" s="164">
        <v>1</v>
      </c>
      <c r="J2145" s="167"/>
      <c r="K2145" s="420"/>
      <c r="L2145" s="202"/>
      <c r="M2145" s="163">
        <v>7</v>
      </c>
      <c r="N2145" s="325">
        <v>1.6</v>
      </c>
      <c r="O2145" s="163"/>
      <c r="P2145" s="163" t="s">
        <v>21</v>
      </c>
      <c r="Q2145" s="155" t="s">
        <v>1103</v>
      </c>
      <c r="R2145" s="163" t="s">
        <v>1093</v>
      </c>
      <c r="S2145" s="164">
        <v>1</v>
      </c>
      <c r="T2145" s="167" t="s">
        <v>1104</v>
      </c>
    </row>
    <row r="2146" spans="1:20" ht="28.5" customHeight="1">
      <c r="A2146" s="233"/>
      <c r="B2146" s="405"/>
      <c r="C2146" s="163">
        <v>8</v>
      </c>
      <c r="D2146" s="325">
        <v>1.7</v>
      </c>
      <c r="E2146" s="163"/>
      <c r="F2146" s="163" t="s">
        <v>21</v>
      </c>
      <c r="G2146" s="155" t="s">
        <v>1105</v>
      </c>
      <c r="H2146" s="163" t="s">
        <v>1093</v>
      </c>
      <c r="I2146" s="164">
        <v>1</v>
      </c>
      <c r="J2146" s="167"/>
      <c r="K2146" s="420"/>
      <c r="L2146" s="202"/>
      <c r="M2146" s="163">
        <v>8</v>
      </c>
      <c r="N2146" s="325">
        <v>1.7</v>
      </c>
      <c r="O2146" s="163"/>
      <c r="P2146" s="163" t="s">
        <v>21</v>
      </c>
      <c r="Q2146" s="155" t="s">
        <v>1105</v>
      </c>
      <c r="R2146" s="163" t="s">
        <v>1093</v>
      </c>
      <c r="S2146" s="164">
        <v>1</v>
      </c>
      <c r="T2146" s="167" t="s">
        <v>1106</v>
      </c>
    </row>
    <row r="2147" spans="1:20" ht="16.5" customHeight="1" thickBot="1">
      <c r="A2147" s="233"/>
      <c r="B2147" s="405"/>
      <c r="C2147" s="629" t="s">
        <v>41</v>
      </c>
      <c r="D2147" s="630"/>
      <c r="E2147" s="630"/>
      <c r="F2147" s="630"/>
      <c r="G2147" s="630"/>
      <c r="H2147" s="631"/>
      <c r="I2147" s="163"/>
      <c r="J2147" s="163"/>
      <c r="K2147" s="414"/>
      <c r="L2147" s="202"/>
      <c r="M2147" s="629" t="s">
        <v>41</v>
      </c>
      <c r="N2147" s="630"/>
      <c r="O2147" s="630"/>
      <c r="P2147" s="630"/>
      <c r="Q2147" s="630"/>
      <c r="R2147" s="631"/>
      <c r="S2147" s="163"/>
      <c r="T2147" s="163"/>
    </row>
    <row r="2148" spans="1:20" ht="16.5" customHeight="1" thickBot="1">
      <c r="A2148" s="233"/>
      <c r="B2148" s="405"/>
      <c r="C2148" s="714" t="s">
        <v>180</v>
      </c>
      <c r="D2148" s="689"/>
      <c r="E2148" s="689"/>
      <c r="F2148" s="689"/>
      <c r="G2148" s="689"/>
      <c r="H2148" s="689"/>
      <c r="I2148" s="689"/>
      <c r="J2148" s="681"/>
      <c r="K2148" s="415"/>
      <c r="L2148" s="202"/>
      <c r="M2148" s="644" t="s">
        <v>180</v>
      </c>
      <c r="N2148" s="645"/>
      <c r="O2148" s="645"/>
      <c r="P2148" s="645"/>
      <c r="Q2148" s="645"/>
      <c r="R2148" s="645"/>
      <c r="S2148" s="645"/>
      <c r="T2148" s="681"/>
    </row>
    <row r="2149" spans="1:20" ht="16.5" customHeight="1" thickBot="1">
      <c r="A2149" s="233"/>
      <c r="B2149" s="405"/>
      <c r="C2149" s="416"/>
      <c r="D2149" s="416"/>
      <c r="E2149" s="416"/>
      <c r="F2149" s="416"/>
      <c r="G2149" s="416"/>
      <c r="H2149" s="416"/>
      <c r="I2149" s="416"/>
      <c r="J2149" s="416"/>
      <c r="K2149" s="417"/>
      <c r="L2149" s="202"/>
      <c r="M2149" s="257"/>
      <c r="N2149" s="257"/>
      <c r="O2149" s="257"/>
      <c r="P2149" s="257"/>
      <c r="Q2149" s="257"/>
      <c r="R2149" s="257"/>
      <c r="S2149" s="257"/>
      <c r="T2149" s="257"/>
    </row>
    <row r="2150" spans="1:20" ht="16.5" customHeight="1" thickBot="1">
      <c r="A2150" s="233"/>
      <c r="B2150" s="410">
        <v>39</v>
      </c>
      <c r="C2150" s="647" t="s">
        <v>1107</v>
      </c>
      <c r="D2150" s="712"/>
      <c r="E2150" s="712"/>
      <c r="F2150" s="712"/>
      <c r="G2150" s="712"/>
      <c r="H2150" s="712"/>
      <c r="I2150" s="712"/>
      <c r="J2150" s="712"/>
      <c r="K2150" s="713"/>
      <c r="L2150" s="202"/>
      <c r="M2150" s="647" t="s">
        <v>1107</v>
      </c>
      <c r="N2150" s="633"/>
      <c r="O2150" s="633"/>
      <c r="P2150" s="633"/>
      <c r="Q2150" s="633"/>
      <c r="R2150" s="633"/>
      <c r="S2150" s="633"/>
      <c r="T2150" s="633"/>
    </row>
    <row r="2151" spans="1:20" ht="16.5" customHeight="1" thickBot="1">
      <c r="A2151" s="233"/>
      <c r="B2151" s="405"/>
      <c r="C2151" s="714" t="s">
        <v>10</v>
      </c>
      <c r="D2151" s="689"/>
      <c r="E2151" s="689"/>
      <c r="F2151" s="689"/>
      <c r="G2151" s="689"/>
      <c r="H2151" s="689"/>
      <c r="I2151" s="689"/>
      <c r="J2151" s="689"/>
      <c r="K2151" s="715"/>
      <c r="L2151" s="202"/>
      <c r="M2151" s="644" t="s">
        <v>10</v>
      </c>
      <c r="N2151" s="645"/>
      <c r="O2151" s="645"/>
      <c r="P2151" s="645"/>
      <c r="Q2151" s="645"/>
      <c r="R2151" s="645"/>
      <c r="S2151" s="645"/>
      <c r="T2151" s="646"/>
    </row>
    <row r="2152" spans="1:20" ht="16.5" customHeight="1">
      <c r="A2152" s="233"/>
      <c r="B2152" s="405"/>
      <c r="C2152" s="641" t="s">
        <v>11</v>
      </c>
      <c r="D2152" s="707" t="s">
        <v>12</v>
      </c>
      <c r="E2152" s="717" t="s">
        <v>13</v>
      </c>
      <c r="F2152" s="718"/>
      <c r="G2152" s="641" t="s">
        <v>14</v>
      </c>
      <c r="H2152" s="707" t="s">
        <v>15</v>
      </c>
      <c r="I2152" s="707" t="s">
        <v>16</v>
      </c>
      <c r="J2152" s="709" t="s">
        <v>17</v>
      </c>
      <c r="K2152" s="710" t="s">
        <v>18</v>
      </c>
      <c r="L2152" s="202"/>
      <c r="M2152" s="641" t="s">
        <v>11</v>
      </c>
      <c r="N2152" s="635" t="s">
        <v>12</v>
      </c>
      <c r="O2152" s="637" t="s">
        <v>13</v>
      </c>
      <c r="P2152" s="638"/>
      <c r="Q2152" s="641" t="s">
        <v>14</v>
      </c>
      <c r="R2152" s="635" t="s">
        <v>15</v>
      </c>
      <c r="S2152" s="635" t="s">
        <v>16</v>
      </c>
      <c r="T2152" s="643" t="s">
        <v>17</v>
      </c>
    </row>
    <row r="2153" spans="1:20" ht="16.5" customHeight="1">
      <c r="A2153" s="233"/>
      <c r="B2153" s="405"/>
      <c r="C2153" s="716"/>
      <c r="D2153" s="708"/>
      <c r="E2153" s="154" t="s">
        <v>19</v>
      </c>
      <c r="F2153" s="154" t="s">
        <v>20</v>
      </c>
      <c r="G2153" s="716"/>
      <c r="H2153" s="708"/>
      <c r="I2153" s="708"/>
      <c r="J2153" s="708"/>
      <c r="K2153" s="711"/>
      <c r="L2153" s="202"/>
      <c r="M2153" s="642"/>
      <c r="N2153" s="636"/>
      <c r="O2153" s="154" t="s">
        <v>19</v>
      </c>
      <c r="P2153" s="154" t="s">
        <v>20</v>
      </c>
      <c r="Q2153" s="642"/>
      <c r="R2153" s="636"/>
      <c r="S2153" s="636"/>
      <c r="T2153" s="636"/>
    </row>
    <row r="2154" spans="1:20" ht="16.5" customHeight="1">
      <c r="A2154" s="233"/>
      <c r="B2154" s="405"/>
      <c r="C2154" s="470">
        <v>1</v>
      </c>
      <c r="D2154" s="357">
        <v>2</v>
      </c>
      <c r="E2154" s="159" t="s">
        <v>21</v>
      </c>
      <c r="F2154" s="159"/>
      <c r="G2154" s="159" t="s">
        <v>1107</v>
      </c>
      <c r="H2154" s="159"/>
      <c r="I2154" s="159"/>
      <c r="J2154" s="159"/>
      <c r="K2154" s="411"/>
      <c r="L2154" s="202"/>
      <c r="M2154" s="324">
        <v>1</v>
      </c>
      <c r="N2154" s="357">
        <v>2</v>
      </c>
      <c r="O2154" s="159" t="s">
        <v>21</v>
      </c>
      <c r="P2154" s="159"/>
      <c r="Q2154" s="159" t="s">
        <v>1107</v>
      </c>
      <c r="R2154" s="159"/>
      <c r="S2154" s="159"/>
      <c r="T2154" s="159"/>
    </row>
    <row r="2155" spans="1:20" ht="43.5" customHeight="1">
      <c r="A2155" s="233"/>
      <c r="B2155" s="405"/>
      <c r="C2155" s="220">
        <v>2</v>
      </c>
      <c r="D2155" s="325">
        <v>2.1</v>
      </c>
      <c r="E2155" s="163"/>
      <c r="F2155" s="163" t="s">
        <v>21</v>
      </c>
      <c r="G2155" s="155" t="s">
        <v>1108</v>
      </c>
      <c r="H2155" s="163" t="s">
        <v>1093</v>
      </c>
      <c r="I2155" s="164">
        <v>1</v>
      </c>
      <c r="J2155" s="167"/>
      <c r="K2155" s="420"/>
      <c r="L2155" s="202"/>
      <c r="M2155" s="220">
        <v>2</v>
      </c>
      <c r="N2155" s="325">
        <v>2.1</v>
      </c>
      <c r="O2155" s="163"/>
      <c r="P2155" s="163" t="s">
        <v>21</v>
      </c>
      <c r="Q2155" s="155" t="s">
        <v>1108</v>
      </c>
      <c r="R2155" s="163" t="s">
        <v>1093</v>
      </c>
      <c r="S2155" s="164">
        <v>1</v>
      </c>
      <c r="T2155" s="167" t="s">
        <v>1109</v>
      </c>
    </row>
    <row r="2156" spans="1:20" ht="30" customHeight="1">
      <c r="A2156" s="233"/>
      <c r="B2156" s="405"/>
      <c r="C2156" s="163">
        <v>3</v>
      </c>
      <c r="D2156" s="325">
        <v>2.2000000000000002</v>
      </c>
      <c r="E2156" s="163"/>
      <c r="F2156" s="163" t="s">
        <v>21</v>
      </c>
      <c r="G2156" s="155" t="s">
        <v>1110</v>
      </c>
      <c r="H2156" s="163" t="s">
        <v>1093</v>
      </c>
      <c r="I2156" s="164">
        <v>1</v>
      </c>
      <c r="J2156" s="167"/>
      <c r="K2156" s="420"/>
      <c r="L2156" s="202"/>
      <c r="M2156" s="163">
        <v>3</v>
      </c>
      <c r="N2156" s="325">
        <v>2.2000000000000002</v>
      </c>
      <c r="O2156" s="163"/>
      <c r="P2156" s="163" t="s">
        <v>21</v>
      </c>
      <c r="Q2156" s="155" t="s">
        <v>1110</v>
      </c>
      <c r="R2156" s="163" t="s">
        <v>1093</v>
      </c>
      <c r="S2156" s="164">
        <v>1</v>
      </c>
      <c r="T2156" s="167" t="s">
        <v>1111</v>
      </c>
    </row>
    <row r="2157" spans="1:20" ht="31.5" customHeight="1">
      <c r="A2157" s="233"/>
      <c r="B2157" s="405"/>
      <c r="C2157" s="163">
        <v>4</v>
      </c>
      <c r="D2157" s="325">
        <v>2.2999999999999998</v>
      </c>
      <c r="E2157" s="163"/>
      <c r="F2157" s="163" t="s">
        <v>21</v>
      </c>
      <c r="G2157" s="155" t="s">
        <v>1112</v>
      </c>
      <c r="H2157" s="163" t="s">
        <v>1093</v>
      </c>
      <c r="I2157" s="164">
        <v>1</v>
      </c>
      <c r="J2157" s="167"/>
      <c r="K2157" s="420"/>
      <c r="L2157" s="202"/>
      <c r="M2157" s="163">
        <v>4</v>
      </c>
      <c r="N2157" s="325">
        <v>2.2999999999999998</v>
      </c>
      <c r="O2157" s="163"/>
      <c r="P2157" s="163" t="s">
        <v>21</v>
      </c>
      <c r="Q2157" s="155" t="s">
        <v>1112</v>
      </c>
      <c r="R2157" s="163" t="s">
        <v>1093</v>
      </c>
      <c r="S2157" s="164">
        <v>1</v>
      </c>
      <c r="T2157" s="167" t="s">
        <v>1113</v>
      </c>
    </row>
    <row r="2158" spans="1:20" ht="30" customHeight="1">
      <c r="A2158" s="233"/>
      <c r="B2158" s="405"/>
      <c r="C2158" s="163">
        <v>5</v>
      </c>
      <c r="D2158" s="325">
        <v>2.4</v>
      </c>
      <c r="E2158" s="163"/>
      <c r="F2158" s="163" t="s">
        <v>21</v>
      </c>
      <c r="G2158" s="155" t="s">
        <v>1114</v>
      </c>
      <c r="H2158" s="163" t="s">
        <v>1093</v>
      </c>
      <c r="I2158" s="164">
        <v>1</v>
      </c>
      <c r="J2158" s="167"/>
      <c r="K2158" s="420"/>
      <c r="L2158" s="202"/>
      <c r="M2158" s="163">
        <v>5</v>
      </c>
      <c r="N2158" s="325">
        <v>2.4</v>
      </c>
      <c r="O2158" s="163"/>
      <c r="P2158" s="163" t="s">
        <v>21</v>
      </c>
      <c r="Q2158" s="155" t="s">
        <v>1114</v>
      </c>
      <c r="R2158" s="163" t="s">
        <v>1093</v>
      </c>
      <c r="S2158" s="164">
        <v>1</v>
      </c>
      <c r="T2158" s="167" t="s">
        <v>1115</v>
      </c>
    </row>
    <row r="2159" spans="1:20" ht="33" customHeight="1">
      <c r="A2159" s="233"/>
      <c r="B2159" s="405"/>
      <c r="C2159" s="163">
        <v>6</v>
      </c>
      <c r="D2159" s="325">
        <v>2.5</v>
      </c>
      <c r="E2159" s="163"/>
      <c r="F2159" s="163" t="s">
        <v>21</v>
      </c>
      <c r="G2159" s="155" t="s">
        <v>1116</v>
      </c>
      <c r="H2159" s="163" t="s">
        <v>1093</v>
      </c>
      <c r="I2159" s="164">
        <v>1</v>
      </c>
      <c r="J2159" s="167"/>
      <c r="K2159" s="420"/>
      <c r="L2159" s="202"/>
      <c r="M2159" s="163">
        <v>6</v>
      </c>
      <c r="N2159" s="325">
        <v>2.5</v>
      </c>
      <c r="O2159" s="163"/>
      <c r="P2159" s="163" t="s">
        <v>21</v>
      </c>
      <c r="Q2159" s="155" t="s">
        <v>1116</v>
      </c>
      <c r="R2159" s="163" t="s">
        <v>1093</v>
      </c>
      <c r="S2159" s="164">
        <v>1</v>
      </c>
      <c r="T2159" s="167" t="s">
        <v>1117</v>
      </c>
    </row>
    <row r="2160" spans="1:20" ht="30" customHeight="1">
      <c r="A2160" s="233"/>
      <c r="B2160" s="405"/>
      <c r="C2160" s="163">
        <v>7</v>
      </c>
      <c r="D2160" s="325">
        <v>2.6</v>
      </c>
      <c r="E2160" s="163"/>
      <c r="F2160" s="163" t="s">
        <v>21</v>
      </c>
      <c r="G2160" s="155" t="s">
        <v>1103</v>
      </c>
      <c r="H2160" s="163" t="s">
        <v>1093</v>
      </c>
      <c r="I2160" s="164">
        <v>1</v>
      </c>
      <c r="J2160" s="167"/>
      <c r="K2160" s="420"/>
      <c r="L2160" s="202"/>
      <c r="M2160" s="163">
        <v>7</v>
      </c>
      <c r="N2160" s="325">
        <v>2.6</v>
      </c>
      <c r="O2160" s="163"/>
      <c r="P2160" s="163" t="s">
        <v>21</v>
      </c>
      <c r="Q2160" s="155" t="s">
        <v>1103</v>
      </c>
      <c r="R2160" s="163" t="s">
        <v>1093</v>
      </c>
      <c r="S2160" s="164">
        <v>1</v>
      </c>
      <c r="T2160" s="167" t="s">
        <v>1104</v>
      </c>
    </row>
    <row r="2161" spans="1:20" ht="32.25" customHeight="1">
      <c r="A2161" s="233"/>
      <c r="B2161" s="405"/>
      <c r="C2161" s="163">
        <v>8</v>
      </c>
      <c r="D2161" s="325">
        <v>2.7</v>
      </c>
      <c r="E2161" s="163"/>
      <c r="F2161" s="163" t="s">
        <v>21</v>
      </c>
      <c r="G2161" s="155" t="s">
        <v>1105</v>
      </c>
      <c r="H2161" s="163" t="s">
        <v>1093</v>
      </c>
      <c r="I2161" s="164">
        <v>1</v>
      </c>
      <c r="J2161" s="167"/>
      <c r="K2161" s="420"/>
      <c r="L2161" s="202"/>
      <c r="M2161" s="163">
        <v>8</v>
      </c>
      <c r="N2161" s="325">
        <v>2.7</v>
      </c>
      <c r="O2161" s="163"/>
      <c r="P2161" s="163" t="s">
        <v>21</v>
      </c>
      <c r="Q2161" s="155" t="s">
        <v>1105</v>
      </c>
      <c r="R2161" s="163" t="s">
        <v>1093</v>
      </c>
      <c r="S2161" s="164">
        <v>1</v>
      </c>
      <c r="T2161" s="167" t="s">
        <v>1118</v>
      </c>
    </row>
    <row r="2162" spans="1:20" ht="16.5" customHeight="1" thickBot="1">
      <c r="A2162" s="233"/>
      <c r="B2162" s="405"/>
      <c r="C2162" s="629" t="s">
        <v>41</v>
      </c>
      <c r="D2162" s="630"/>
      <c r="E2162" s="630"/>
      <c r="F2162" s="630"/>
      <c r="G2162" s="630"/>
      <c r="H2162" s="631"/>
      <c r="I2162" s="163"/>
      <c r="J2162" s="163"/>
      <c r="K2162" s="414"/>
      <c r="L2162" s="202"/>
      <c r="M2162" s="629" t="s">
        <v>41</v>
      </c>
      <c r="N2162" s="630"/>
      <c r="O2162" s="630"/>
      <c r="P2162" s="630"/>
      <c r="Q2162" s="630"/>
      <c r="R2162" s="631"/>
      <c r="S2162" s="163"/>
      <c r="T2162" s="163"/>
    </row>
    <row r="2163" spans="1:20" ht="16.5" customHeight="1" thickBot="1">
      <c r="A2163" s="233"/>
      <c r="B2163" s="405"/>
      <c r="C2163" s="714" t="s">
        <v>180</v>
      </c>
      <c r="D2163" s="689"/>
      <c r="E2163" s="689"/>
      <c r="F2163" s="689"/>
      <c r="G2163" s="689"/>
      <c r="H2163" s="689"/>
      <c r="I2163" s="689"/>
      <c r="J2163" s="681"/>
      <c r="K2163" s="415"/>
      <c r="L2163" s="202"/>
      <c r="M2163" s="644" t="s">
        <v>180</v>
      </c>
      <c r="N2163" s="645"/>
      <c r="O2163" s="645"/>
      <c r="P2163" s="645"/>
      <c r="Q2163" s="645"/>
      <c r="R2163" s="645"/>
      <c r="S2163" s="645"/>
      <c r="T2163" s="681"/>
    </row>
    <row r="2164" spans="1:20" ht="16.5" customHeight="1" thickBot="1">
      <c r="A2164" s="233"/>
      <c r="B2164" s="405"/>
      <c r="C2164" s="416"/>
      <c r="D2164" s="416"/>
      <c r="E2164" s="416"/>
      <c r="F2164" s="416"/>
      <c r="G2164" s="416"/>
      <c r="H2164" s="416"/>
      <c r="I2164" s="416"/>
      <c r="J2164" s="416"/>
      <c r="K2164" s="417"/>
      <c r="L2164" s="202"/>
      <c r="M2164" s="257"/>
      <c r="N2164" s="257"/>
      <c r="O2164" s="257"/>
      <c r="P2164" s="257"/>
      <c r="Q2164" s="257"/>
      <c r="R2164" s="257"/>
      <c r="S2164" s="257"/>
      <c r="T2164" s="257"/>
    </row>
    <row r="2165" spans="1:20" ht="16.5" customHeight="1" thickBot="1">
      <c r="A2165" s="233"/>
      <c r="B2165" s="410">
        <v>40</v>
      </c>
      <c r="C2165" s="647" t="s">
        <v>1119</v>
      </c>
      <c r="D2165" s="712"/>
      <c r="E2165" s="712"/>
      <c r="F2165" s="712"/>
      <c r="G2165" s="712"/>
      <c r="H2165" s="712"/>
      <c r="I2165" s="712"/>
      <c r="J2165" s="712"/>
      <c r="K2165" s="713"/>
      <c r="L2165" s="202"/>
      <c r="M2165" s="647" t="s">
        <v>1119</v>
      </c>
      <c r="N2165" s="633"/>
      <c r="O2165" s="633"/>
      <c r="P2165" s="633"/>
      <c r="Q2165" s="633"/>
      <c r="R2165" s="633"/>
      <c r="S2165" s="633"/>
      <c r="T2165" s="633"/>
    </row>
    <row r="2166" spans="1:20" ht="16.5" customHeight="1" thickBot="1">
      <c r="A2166" s="233"/>
      <c r="B2166" s="405"/>
      <c r="C2166" s="714" t="s">
        <v>10</v>
      </c>
      <c r="D2166" s="689"/>
      <c r="E2166" s="689"/>
      <c r="F2166" s="689"/>
      <c r="G2166" s="689"/>
      <c r="H2166" s="689"/>
      <c r="I2166" s="689"/>
      <c r="J2166" s="689"/>
      <c r="K2166" s="715"/>
      <c r="L2166" s="202"/>
      <c r="M2166" s="644" t="s">
        <v>10</v>
      </c>
      <c r="N2166" s="645"/>
      <c r="O2166" s="645"/>
      <c r="P2166" s="645"/>
      <c r="Q2166" s="645"/>
      <c r="R2166" s="645"/>
      <c r="S2166" s="645"/>
      <c r="T2166" s="646"/>
    </row>
    <row r="2167" spans="1:20" ht="16.5" customHeight="1">
      <c r="A2167" s="233"/>
      <c r="B2167" s="405"/>
      <c r="C2167" s="641" t="s">
        <v>11</v>
      </c>
      <c r="D2167" s="707" t="s">
        <v>12</v>
      </c>
      <c r="E2167" s="717" t="s">
        <v>13</v>
      </c>
      <c r="F2167" s="718"/>
      <c r="G2167" s="641" t="s">
        <v>14</v>
      </c>
      <c r="H2167" s="707" t="s">
        <v>15</v>
      </c>
      <c r="I2167" s="707" t="s">
        <v>16</v>
      </c>
      <c r="J2167" s="709" t="s">
        <v>17</v>
      </c>
      <c r="K2167" s="710" t="s">
        <v>18</v>
      </c>
      <c r="L2167" s="202"/>
      <c r="M2167" s="641" t="s">
        <v>11</v>
      </c>
      <c r="N2167" s="635" t="s">
        <v>12</v>
      </c>
      <c r="O2167" s="637" t="s">
        <v>13</v>
      </c>
      <c r="P2167" s="638"/>
      <c r="Q2167" s="641" t="s">
        <v>14</v>
      </c>
      <c r="R2167" s="635" t="s">
        <v>15</v>
      </c>
      <c r="S2167" s="635" t="s">
        <v>16</v>
      </c>
      <c r="T2167" s="643" t="s">
        <v>17</v>
      </c>
    </row>
    <row r="2168" spans="1:20" ht="16.5" customHeight="1">
      <c r="A2168" s="233"/>
      <c r="B2168" s="405"/>
      <c r="C2168" s="716"/>
      <c r="D2168" s="708"/>
      <c r="E2168" s="154" t="s">
        <v>19</v>
      </c>
      <c r="F2168" s="154" t="s">
        <v>20</v>
      </c>
      <c r="G2168" s="716"/>
      <c r="H2168" s="708"/>
      <c r="I2168" s="708"/>
      <c r="J2168" s="708"/>
      <c r="K2168" s="711"/>
      <c r="L2168" s="202"/>
      <c r="M2168" s="642"/>
      <c r="N2168" s="636"/>
      <c r="O2168" s="154" t="s">
        <v>19</v>
      </c>
      <c r="P2168" s="154" t="s">
        <v>20</v>
      </c>
      <c r="Q2168" s="642"/>
      <c r="R2168" s="636"/>
      <c r="S2168" s="636"/>
      <c r="T2168" s="636"/>
    </row>
    <row r="2169" spans="1:20" ht="16.5" customHeight="1">
      <c r="A2169" s="233"/>
      <c r="B2169" s="405"/>
      <c r="C2169" s="470">
        <v>1</v>
      </c>
      <c r="D2169" s="357">
        <v>3</v>
      </c>
      <c r="E2169" s="159" t="s">
        <v>21</v>
      </c>
      <c r="F2169" s="159"/>
      <c r="G2169" s="159" t="s">
        <v>1119</v>
      </c>
      <c r="H2169" s="159"/>
      <c r="I2169" s="159"/>
      <c r="J2169" s="159"/>
      <c r="K2169" s="411"/>
      <c r="L2169" s="202"/>
      <c r="M2169" s="324">
        <v>1</v>
      </c>
      <c r="N2169" s="357">
        <v>3</v>
      </c>
      <c r="O2169" s="159" t="s">
        <v>21</v>
      </c>
      <c r="P2169" s="159"/>
      <c r="Q2169" s="159" t="s">
        <v>1119</v>
      </c>
      <c r="R2169" s="159"/>
      <c r="S2169" s="159"/>
      <c r="T2169" s="159"/>
    </row>
    <row r="2170" spans="1:20" ht="29.25" customHeight="1">
      <c r="A2170" s="233"/>
      <c r="B2170" s="405"/>
      <c r="C2170" s="220">
        <v>2</v>
      </c>
      <c r="D2170" s="325">
        <v>3.1</v>
      </c>
      <c r="E2170" s="163"/>
      <c r="F2170" s="163" t="s">
        <v>21</v>
      </c>
      <c r="G2170" s="155" t="s">
        <v>1092</v>
      </c>
      <c r="H2170" s="163" t="s">
        <v>1093</v>
      </c>
      <c r="I2170" s="164">
        <v>1</v>
      </c>
      <c r="J2170" s="167"/>
      <c r="K2170" s="420"/>
      <c r="L2170" s="202"/>
      <c r="M2170" s="220">
        <v>2</v>
      </c>
      <c r="N2170" s="325">
        <v>3.1</v>
      </c>
      <c r="O2170" s="163"/>
      <c r="P2170" s="163" t="s">
        <v>21</v>
      </c>
      <c r="Q2170" s="155" t="s">
        <v>1092</v>
      </c>
      <c r="R2170" s="163" t="s">
        <v>1093</v>
      </c>
      <c r="S2170" s="164">
        <v>1</v>
      </c>
      <c r="T2170" s="167" t="s">
        <v>1120</v>
      </c>
    </row>
    <row r="2171" spans="1:20" ht="26.25" customHeight="1">
      <c r="A2171" s="233"/>
      <c r="B2171" s="405"/>
      <c r="C2171" s="163">
        <v>3</v>
      </c>
      <c r="D2171" s="325">
        <v>3.2</v>
      </c>
      <c r="E2171" s="163"/>
      <c r="F2171" s="163" t="s">
        <v>21</v>
      </c>
      <c r="G2171" s="155" t="s">
        <v>1110</v>
      </c>
      <c r="H2171" s="163" t="s">
        <v>1093</v>
      </c>
      <c r="I2171" s="164">
        <v>1</v>
      </c>
      <c r="J2171" s="167"/>
      <c r="K2171" s="420"/>
      <c r="L2171" s="202"/>
      <c r="M2171" s="163">
        <v>3</v>
      </c>
      <c r="N2171" s="325">
        <v>3.2</v>
      </c>
      <c r="O2171" s="163"/>
      <c r="P2171" s="163" t="s">
        <v>21</v>
      </c>
      <c r="Q2171" s="155" t="s">
        <v>1110</v>
      </c>
      <c r="R2171" s="163" t="s">
        <v>1093</v>
      </c>
      <c r="S2171" s="164">
        <v>1</v>
      </c>
      <c r="T2171" s="167" t="s">
        <v>1111</v>
      </c>
    </row>
    <row r="2172" spans="1:20" ht="25.5" customHeight="1">
      <c r="A2172" s="233"/>
      <c r="B2172" s="405"/>
      <c r="C2172" s="163">
        <v>4</v>
      </c>
      <c r="D2172" s="325">
        <v>3.3</v>
      </c>
      <c r="E2172" s="163"/>
      <c r="F2172" s="163" t="s">
        <v>21</v>
      </c>
      <c r="G2172" s="155" t="s">
        <v>1121</v>
      </c>
      <c r="H2172" s="163" t="s">
        <v>1093</v>
      </c>
      <c r="I2172" s="164">
        <v>1</v>
      </c>
      <c r="J2172" s="167"/>
      <c r="K2172" s="420"/>
      <c r="L2172" s="202"/>
      <c r="M2172" s="163">
        <v>4</v>
      </c>
      <c r="N2172" s="325">
        <v>3.3</v>
      </c>
      <c r="O2172" s="163"/>
      <c r="P2172" s="163" t="s">
        <v>21</v>
      </c>
      <c r="Q2172" s="155" t="s">
        <v>1121</v>
      </c>
      <c r="R2172" s="163" t="s">
        <v>1093</v>
      </c>
      <c r="S2172" s="164">
        <v>1</v>
      </c>
      <c r="T2172" s="167" t="s">
        <v>1122</v>
      </c>
    </row>
    <row r="2173" spans="1:20" ht="24" customHeight="1">
      <c r="A2173" s="233"/>
      <c r="B2173" s="405"/>
      <c r="C2173" s="163">
        <v>5</v>
      </c>
      <c r="D2173" s="325">
        <v>3.4</v>
      </c>
      <c r="E2173" s="163"/>
      <c r="F2173" s="163" t="s">
        <v>21</v>
      </c>
      <c r="G2173" s="155" t="s">
        <v>1112</v>
      </c>
      <c r="H2173" s="163" t="s">
        <v>1093</v>
      </c>
      <c r="I2173" s="164">
        <v>1</v>
      </c>
      <c r="J2173" s="167"/>
      <c r="K2173" s="420"/>
      <c r="L2173" s="202"/>
      <c r="M2173" s="163">
        <v>5</v>
      </c>
      <c r="N2173" s="325">
        <v>3.4</v>
      </c>
      <c r="O2173" s="163"/>
      <c r="P2173" s="163" t="s">
        <v>21</v>
      </c>
      <c r="Q2173" s="155" t="s">
        <v>1112</v>
      </c>
      <c r="R2173" s="163" t="s">
        <v>1093</v>
      </c>
      <c r="S2173" s="164">
        <v>1</v>
      </c>
      <c r="T2173" s="167" t="s">
        <v>1113</v>
      </c>
    </row>
    <row r="2174" spans="1:20" ht="21.75" customHeight="1">
      <c r="A2174" s="233"/>
      <c r="B2174" s="405"/>
      <c r="C2174" s="163">
        <v>6</v>
      </c>
      <c r="D2174" s="325">
        <v>3.5</v>
      </c>
      <c r="E2174" s="163"/>
      <c r="F2174" s="163" t="s">
        <v>21</v>
      </c>
      <c r="G2174" s="155" t="s">
        <v>1099</v>
      </c>
      <c r="H2174" s="163" t="s">
        <v>1093</v>
      </c>
      <c r="I2174" s="164">
        <v>1</v>
      </c>
      <c r="J2174" s="167"/>
      <c r="K2174" s="420"/>
      <c r="L2174" s="202"/>
      <c r="M2174" s="163">
        <v>6</v>
      </c>
      <c r="N2174" s="325">
        <v>3.5</v>
      </c>
      <c r="O2174" s="163"/>
      <c r="P2174" s="163" t="s">
        <v>21</v>
      </c>
      <c r="Q2174" s="155" t="s">
        <v>1099</v>
      </c>
      <c r="R2174" s="163" t="s">
        <v>1093</v>
      </c>
      <c r="S2174" s="164">
        <v>1</v>
      </c>
      <c r="T2174" s="167" t="s">
        <v>1100</v>
      </c>
    </row>
    <row r="2175" spans="1:20" ht="22.5" customHeight="1">
      <c r="A2175" s="233"/>
      <c r="B2175" s="405"/>
      <c r="C2175" s="163">
        <v>7</v>
      </c>
      <c r="D2175" s="325">
        <v>3.6</v>
      </c>
      <c r="E2175" s="163"/>
      <c r="F2175" s="163" t="s">
        <v>21</v>
      </c>
      <c r="G2175" s="155" t="s">
        <v>1103</v>
      </c>
      <c r="H2175" s="163" t="s">
        <v>1093</v>
      </c>
      <c r="I2175" s="164">
        <v>1</v>
      </c>
      <c r="J2175" s="167"/>
      <c r="K2175" s="420"/>
      <c r="L2175" s="202"/>
      <c r="M2175" s="163">
        <v>7</v>
      </c>
      <c r="N2175" s="325">
        <v>3.6</v>
      </c>
      <c r="O2175" s="163"/>
      <c r="P2175" s="163" t="s">
        <v>21</v>
      </c>
      <c r="Q2175" s="155" t="s">
        <v>1103</v>
      </c>
      <c r="R2175" s="163" t="s">
        <v>1093</v>
      </c>
      <c r="S2175" s="164">
        <v>1</v>
      </c>
      <c r="T2175" s="167" t="s">
        <v>1104</v>
      </c>
    </row>
    <row r="2176" spans="1:20" ht="33.75" customHeight="1">
      <c r="A2176" s="233"/>
      <c r="B2176" s="405"/>
      <c r="C2176" s="163">
        <v>8</v>
      </c>
      <c r="D2176" s="325">
        <v>3.7</v>
      </c>
      <c r="E2176" s="163"/>
      <c r="F2176" s="163" t="s">
        <v>21</v>
      </c>
      <c r="G2176" s="155" t="s">
        <v>1105</v>
      </c>
      <c r="H2176" s="163" t="s">
        <v>1093</v>
      </c>
      <c r="I2176" s="164">
        <v>1</v>
      </c>
      <c r="J2176" s="167"/>
      <c r="K2176" s="420"/>
      <c r="L2176" s="202"/>
      <c r="M2176" s="163">
        <v>8</v>
      </c>
      <c r="N2176" s="325">
        <v>3.7</v>
      </c>
      <c r="O2176" s="163"/>
      <c r="P2176" s="163" t="s">
        <v>21</v>
      </c>
      <c r="Q2176" s="155" t="s">
        <v>1105</v>
      </c>
      <c r="R2176" s="163" t="s">
        <v>1093</v>
      </c>
      <c r="S2176" s="164">
        <v>1</v>
      </c>
      <c r="T2176" s="167" t="s">
        <v>1123</v>
      </c>
    </row>
    <row r="2177" spans="1:20" ht="16.5" customHeight="1" thickBot="1">
      <c r="A2177" s="233"/>
      <c r="B2177" s="405"/>
      <c r="C2177" s="629" t="s">
        <v>41</v>
      </c>
      <c r="D2177" s="630"/>
      <c r="E2177" s="630"/>
      <c r="F2177" s="630"/>
      <c r="G2177" s="630"/>
      <c r="H2177" s="631"/>
      <c r="I2177" s="163"/>
      <c r="J2177" s="163"/>
      <c r="K2177" s="414"/>
      <c r="L2177" s="202"/>
      <c r="M2177" s="629" t="s">
        <v>41</v>
      </c>
      <c r="N2177" s="630"/>
      <c r="O2177" s="630"/>
      <c r="P2177" s="630"/>
      <c r="Q2177" s="630"/>
      <c r="R2177" s="631"/>
      <c r="S2177" s="163"/>
      <c r="T2177" s="163"/>
    </row>
    <row r="2178" spans="1:20" ht="16.5" customHeight="1" thickBot="1">
      <c r="A2178" s="233"/>
      <c r="B2178" s="405"/>
      <c r="C2178" s="714" t="s">
        <v>180</v>
      </c>
      <c r="D2178" s="689"/>
      <c r="E2178" s="689"/>
      <c r="F2178" s="689"/>
      <c r="G2178" s="689"/>
      <c r="H2178" s="689"/>
      <c r="I2178" s="689"/>
      <c r="J2178" s="681"/>
      <c r="K2178" s="415"/>
      <c r="L2178" s="202"/>
      <c r="M2178" s="644" t="s">
        <v>180</v>
      </c>
      <c r="N2178" s="645"/>
      <c r="O2178" s="645"/>
      <c r="P2178" s="645"/>
      <c r="Q2178" s="645"/>
      <c r="R2178" s="645"/>
      <c r="S2178" s="645"/>
      <c r="T2178" s="681"/>
    </row>
    <row r="2179" spans="1:20" ht="16.5" customHeight="1" thickBot="1">
      <c r="A2179" s="233"/>
      <c r="B2179" s="405"/>
      <c r="C2179" s="416"/>
      <c r="D2179" s="416"/>
      <c r="E2179" s="416"/>
      <c r="F2179" s="416"/>
      <c r="G2179" s="416"/>
      <c r="H2179" s="416"/>
      <c r="I2179" s="416"/>
      <c r="J2179" s="416"/>
      <c r="K2179" s="417"/>
      <c r="L2179" s="202"/>
      <c r="M2179" s="257"/>
      <c r="N2179" s="257"/>
      <c r="O2179" s="257"/>
      <c r="P2179" s="257"/>
      <c r="Q2179" s="257"/>
      <c r="R2179" s="257"/>
      <c r="S2179" s="257"/>
      <c r="T2179" s="257"/>
    </row>
    <row r="2180" spans="1:20" ht="16.5" customHeight="1" thickBot="1">
      <c r="A2180" s="233"/>
      <c r="B2180" s="410">
        <v>41</v>
      </c>
      <c r="C2180" s="647" t="s">
        <v>1124</v>
      </c>
      <c r="D2180" s="712"/>
      <c r="E2180" s="712"/>
      <c r="F2180" s="712"/>
      <c r="G2180" s="712"/>
      <c r="H2180" s="712"/>
      <c r="I2180" s="712"/>
      <c r="J2180" s="712"/>
      <c r="K2180" s="713"/>
      <c r="L2180" s="202"/>
      <c r="M2180" s="647" t="s">
        <v>1124</v>
      </c>
      <c r="N2180" s="633"/>
      <c r="O2180" s="633"/>
      <c r="P2180" s="633"/>
      <c r="Q2180" s="633"/>
      <c r="R2180" s="633"/>
      <c r="S2180" s="633"/>
      <c r="T2180" s="633"/>
    </row>
    <row r="2181" spans="1:20" ht="16.5" customHeight="1" thickBot="1">
      <c r="A2181" s="233"/>
      <c r="B2181" s="405"/>
      <c r="C2181" s="714" t="s">
        <v>10</v>
      </c>
      <c r="D2181" s="689"/>
      <c r="E2181" s="689"/>
      <c r="F2181" s="689"/>
      <c r="G2181" s="689"/>
      <c r="H2181" s="689"/>
      <c r="I2181" s="689"/>
      <c r="J2181" s="689"/>
      <c r="K2181" s="715"/>
      <c r="L2181" s="202"/>
      <c r="M2181" s="644" t="s">
        <v>10</v>
      </c>
      <c r="N2181" s="645"/>
      <c r="O2181" s="645"/>
      <c r="P2181" s="645"/>
      <c r="Q2181" s="645"/>
      <c r="R2181" s="645"/>
      <c r="S2181" s="645"/>
      <c r="T2181" s="646"/>
    </row>
    <row r="2182" spans="1:20" ht="16.5" customHeight="1">
      <c r="A2182" s="233"/>
      <c r="B2182" s="405"/>
      <c r="C2182" s="641" t="s">
        <v>11</v>
      </c>
      <c r="D2182" s="707" t="s">
        <v>12</v>
      </c>
      <c r="E2182" s="717" t="s">
        <v>13</v>
      </c>
      <c r="F2182" s="718"/>
      <c r="G2182" s="641" t="s">
        <v>14</v>
      </c>
      <c r="H2182" s="707" t="s">
        <v>15</v>
      </c>
      <c r="I2182" s="707" t="s">
        <v>16</v>
      </c>
      <c r="J2182" s="709" t="s">
        <v>17</v>
      </c>
      <c r="K2182" s="710" t="s">
        <v>18</v>
      </c>
      <c r="L2182" s="202"/>
      <c r="M2182" s="641" t="s">
        <v>11</v>
      </c>
      <c r="N2182" s="635" t="s">
        <v>12</v>
      </c>
      <c r="O2182" s="637" t="s">
        <v>13</v>
      </c>
      <c r="P2182" s="638"/>
      <c r="Q2182" s="641" t="s">
        <v>14</v>
      </c>
      <c r="R2182" s="635" t="s">
        <v>15</v>
      </c>
      <c r="S2182" s="635" t="s">
        <v>16</v>
      </c>
      <c r="T2182" s="643" t="s">
        <v>17</v>
      </c>
    </row>
    <row r="2183" spans="1:20" ht="16.5" customHeight="1">
      <c r="A2183" s="233"/>
      <c r="B2183" s="405"/>
      <c r="C2183" s="716"/>
      <c r="D2183" s="708"/>
      <c r="E2183" s="154" t="s">
        <v>19</v>
      </c>
      <c r="F2183" s="154" t="s">
        <v>20</v>
      </c>
      <c r="G2183" s="716"/>
      <c r="H2183" s="708"/>
      <c r="I2183" s="708"/>
      <c r="J2183" s="708"/>
      <c r="K2183" s="711"/>
      <c r="L2183" s="202"/>
      <c r="M2183" s="642"/>
      <c r="N2183" s="636"/>
      <c r="O2183" s="154" t="s">
        <v>19</v>
      </c>
      <c r="P2183" s="154" t="s">
        <v>20</v>
      </c>
      <c r="Q2183" s="642"/>
      <c r="R2183" s="636"/>
      <c r="S2183" s="636"/>
      <c r="T2183" s="636"/>
    </row>
    <row r="2184" spans="1:20" ht="16.5" customHeight="1">
      <c r="A2184" s="233"/>
      <c r="B2184" s="405"/>
      <c r="C2184" s="470">
        <v>1</v>
      </c>
      <c r="D2184" s="357">
        <v>4</v>
      </c>
      <c r="E2184" s="159" t="s">
        <v>21</v>
      </c>
      <c r="F2184" s="159"/>
      <c r="G2184" s="159" t="s">
        <v>1124</v>
      </c>
      <c r="H2184" s="159"/>
      <c r="I2184" s="159"/>
      <c r="J2184" s="159"/>
      <c r="K2184" s="411"/>
      <c r="L2184" s="202"/>
      <c r="M2184" s="324">
        <v>1</v>
      </c>
      <c r="N2184" s="357">
        <v>4</v>
      </c>
      <c r="O2184" s="159" t="s">
        <v>21</v>
      </c>
      <c r="P2184" s="159"/>
      <c r="Q2184" s="159" t="s">
        <v>1124</v>
      </c>
      <c r="R2184" s="159"/>
      <c r="S2184" s="159"/>
      <c r="T2184" s="159"/>
    </row>
    <row r="2185" spans="1:20" ht="27" customHeight="1">
      <c r="A2185" s="233"/>
      <c r="B2185" s="405"/>
      <c r="C2185" s="220">
        <v>2</v>
      </c>
      <c r="D2185" s="325">
        <v>4.0999999999999996</v>
      </c>
      <c r="E2185" s="163"/>
      <c r="F2185" s="163" t="s">
        <v>21</v>
      </c>
      <c r="G2185" s="155" t="s">
        <v>1092</v>
      </c>
      <c r="H2185" s="163" t="s">
        <v>1093</v>
      </c>
      <c r="I2185" s="164">
        <v>1</v>
      </c>
      <c r="J2185" s="167"/>
      <c r="K2185" s="420"/>
      <c r="L2185" s="202"/>
      <c r="M2185" s="220">
        <v>2</v>
      </c>
      <c r="N2185" s="325">
        <v>4.0999999999999996</v>
      </c>
      <c r="O2185" s="163"/>
      <c r="P2185" s="163" t="s">
        <v>21</v>
      </c>
      <c r="Q2185" s="155" t="s">
        <v>1092</v>
      </c>
      <c r="R2185" s="163" t="s">
        <v>1093</v>
      </c>
      <c r="S2185" s="164">
        <v>1</v>
      </c>
      <c r="T2185" s="167" t="s">
        <v>1100</v>
      </c>
    </row>
    <row r="2186" spans="1:20" ht="26.25" customHeight="1">
      <c r="A2186" s="233"/>
      <c r="B2186" s="405"/>
      <c r="C2186" s="163">
        <v>3</v>
      </c>
      <c r="D2186" s="325">
        <v>4.2</v>
      </c>
      <c r="E2186" s="163"/>
      <c r="F2186" s="163" t="s">
        <v>21</v>
      </c>
      <c r="G2186" s="155" t="s">
        <v>1125</v>
      </c>
      <c r="H2186" s="163" t="s">
        <v>1093</v>
      </c>
      <c r="I2186" s="164">
        <v>1</v>
      </c>
      <c r="J2186" s="167"/>
      <c r="K2186" s="420"/>
      <c r="L2186" s="202"/>
      <c r="M2186" s="163">
        <v>3</v>
      </c>
      <c r="N2186" s="325">
        <v>4.2</v>
      </c>
      <c r="O2186" s="163"/>
      <c r="P2186" s="163" t="s">
        <v>21</v>
      </c>
      <c r="Q2186" s="155" t="s">
        <v>1125</v>
      </c>
      <c r="R2186" s="163" t="s">
        <v>1093</v>
      </c>
      <c r="S2186" s="164">
        <v>1</v>
      </c>
      <c r="T2186" s="167" t="s">
        <v>1106</v>
      </c>
    </row>
    <row r="2187" spans="1:20" ht="23.25" customHeight="1">
      <c r="A2187" s="233"/>
      <c r="B2187" s="405"/>
      <c r="C2187" s="163">
        <v>4</v>
      </c>
      <c r="D2187" s="325">
        <v>4.3</v>
      </c>
      <c r="E2187" s="163"/>
      <c r="F2187" s="163" t="s">
        <v>21</v>
      </c>
      <c r="G2187" s="155" t="s">
        <v>1121</v>
      </c>
      <c r="H2187" s="163" t="s">
        <v>1093</v>
      </c>
      <c r="I2187" s="164">
        <v>2</v>
      </c>
      <c r="J2187" s="167"/>
      <c r="K2187" s="420"/>
      <c r="L2187" s="202"/>
      <c r="M2187" s="163">
        <v>4</v>
      </c>
      <c r="N2187" s="325">
        <v>4.3</v>
      </c>
      <c r="O2187" s="163"/>
      <c r="P2187" s="163" t="s">
        <v>21</v>
      </c>
      <c r="Q2187" s="155" t="s">
        <v>1121</v>
      </c>
      <c r="R2187" s="163" t="s">
        <v>1093</v>
      </c>
      <c r="S2187" s="164">
        <v>2</v>
      </c>
      <c r="T2187" s="167" t="s">
        <v>1122</v>
      </c>
    </row>
    <row r="2188" spans="1:20" ht="24" customHeight="1">
      <c r="A2188" s="233"/>
      <c r="B2188" s="405"/>
      <c r="C2188" s="163">
        <v>5</v>
      </c>
      <c r="D2188" s="325">
        <v>4.4000000000000004</v>
      </c>
      <c r="E2188" s="163"/>
      <c r="F2188" s="163" t="s">
        <v>21</v>
      </c>
      <c r="G2188" s="155" t="s">
        <v>1112</v>
      </c>
      <c r="H2188" s="163" t="s">
        <v>1093</v>
      </c>
      <c r="I2188" s="164">
        <v>1</v>
      </c>
      <c r="J2188" s="167"/>
      <c r="K2188" s="420"/>
      <c r="L2188" s="202"/>
      <c r="M2188" s="163">
        <v>5</v>
      </c>
      <c r="N2188" s="325">
        <v>4.4000000000000004</v>
      </c>
      <c r="O2188" s="163"/>
      <c r="P2188" s="163" t="s">
        <v>21</v>
      </c>
      <c r="Q2188" s="155" t="s">
        <v>1112</v>
      </c>
      <c r="R2188" s="163" t="s">
        <v>1093</v>
      </c>
      <c r="S2188" s="164">
        <v>1</v>
      </c>
      <c r="T2188" s="167" t="s">
        <v>1113</v>
      </c>
    </row>
    <row r="2189" spans="1:20" ht="26.25" customHeight="1">
      <c r="A2189" s="233"/>
      <c r="B2189" s="405"/>
      <c r="C2189" s="163">
        <v>6</v>
      </c>
      <c r="D2189" s="325">
        <v>4.5</v>
      </c>
      <c r="E2189" s="163"/>
      <c r="F2189" s="163" t="s">
        <v>21</v>
      </c>
      <c r="G2189" s="155" t="s">
        <v>1114</v>
      </c>
      <c r="H2189" s="163" t="s">
        <v>1093</v>
      </c>
      <c r="I2189" s="164">
        <v>1</v>
      </c>
      <c r="J2189" s="167"/>
      <c r="K2189" s="420"/>
      <c r="L2189" s="202"/>
      <c r="M2189" s="163">
        <v>6</v>
      </c>
      <c r="N2189" s="325">
        <v>4.5</v>
      </c>
      <c r="O2189" s="163"/>
      <c r="P2189" s="163" t="s">
        <v>21</v>
      </c>
      <c r="Q2189" s="155" t="s">
        <v>1114</v>
      </c>
      <c r="R2189" s="163" t="s">
        <v>1093</v>
      </c>
      <c r="S2189" s="164">
        <v>1</v>
      </c>
      <c r="T2189" s="167" t="s">
        <v>1102</v>
      </c>
    </row>
    <row r="2190" spans="1:20" ht="29.25" customHeight="1">
      <c r="A2190" s="233"/>
      <c r="B2190" s="405"/>
      <c r="C2190" s="163">
        <v>7</v>
      </c>
      <c r="D2190" s="325">
        <v>4.5999999999999996</v>
      </c>
      <c r="E2190" s="163"/>
      <c r="F2190" s="163" t="s">
        <v>21</v>
      </c>
      <c r="G2190" s="155" t="s">
        <v>1126</v>
      </c>
      <c r="H2190" s="163" t="s">
        <v>1093</v>
      </c>
      <c r="I2190" s="164">
        <v>1</v>
      </c>
      <c r="J2190" s="167"/>
      <c r="K2190" s="420"/>
      <c r="L2190" s="202"/>
      <c r="M2190" s="163">
        <v>7</v>
      </c>
      <c r="N2190" s="325">
        <v>4.5999999999999996</v>
      </c>
      <c r="O2190" s="163"/>
      <c r="P2190" s="163" t="s">
        <v>21</v>
      </c>
      <c r="Q2190" s="155" t="s">
        <v>1126</v>
      </c>
      <c r="R2190" s="163" t="s">
        <v>1093</v>
      </c>
      <c r="S2190" s="164">
        <v>1</v>
      </c>
      <c r="T2190" s="167" t="s">
        <v>1127</v>
      </c>
    </row>
    <row r="2191" spans="1:20" ht="27.75" customHeight="1">
      <c r="A2191" s="233"/>
      <c r="B2191" s="405"/>
      <c r="C2191" s="163">
        <v>8</v>
      </c>
      <c r="D2191" s="325">
        <v>4.7</v>
      </c>
      <c r="E2191" s="163"/>
      <c r="F2191" s="163" t="s">
        <v>21</v>
      </c>
      <c r="G2191" s="155" t="s">
        <v>1103</v>
      </c>
      <c r="H2191" s="163" t="s">
        <v>1093</v>
      </c>
      <c r="I2191" s="164">
        <v>1</v>
      </c>
      <c r="J2191" s="167"/>
      <c r="K2191" s="420"/>
      <c r="L2191" s="202"/>
      <c r="M2191" s="163">
        <v>8</v>
      </c>
      <c r="N2191" s="325">
        <v>4.7</v>
      </c>
      <c r="O2191" s="163"/>
      <c r="P2191" s="163" t="s">
        <v>21</v>
      </c>
      <c r="Q2191" s="155" t="s">
        <v>1103</v>
      </c>
      <c r="R2191" s="163" t="s">
        <v>1093</v>
      </c>
      <c r="S2191" s="164">
        <v>1</v>
      </c>
      <c r="T2191" s="167" t="s">
        <v>1104</v>
      </c>
    </row>
    <row r="2192" spans="1:20" ht="21" customHeight="1">
      <c r="A2192" s="233"/>
      <c r="B2192" s="405"/>
      <c r="C2192" s="163">
        <v>9</v>
      </c>
      <c r="D2192" s="325">
        <v>4.8</v>
      </c>
      <c r="E2192" s="163"/>
      <c r="F2192" s="163" t="s">
        <v>21</v>
      </c>
      <c r="G2192" s="155" t="s">
        <v>1105</v>
      </c>
      <c r="H2192" s="163" t="s">
        <v>1093</v>
      </c>
      <c r="I2192" s="164">
        <v>1</v>
      </c>
      <c r="J2192" s="167"/>
      <c r="K2192" s="420"/>
      <c r="L2192" s="202"/>
      <c r="M2192" s="163">
        <v>9</v>
      </c>
      <c r="N2192" s="325">
        <v>4.8</v>
      </c>
      <c r="O2192" s="163"/>
      <c r="P2192" s="163" t="s">
        <v>21</v>
      </c>
      <c r="Q2192" s="155" t="s">
        <v>1105</v>
      </c>
      <c r="R2192" s="163" t="s">
        <v>1093</v>
      </c>
      <c r="S2192" s="164">
        <v>1</v>
      </c>
      <c r="T2192" s="167" t="s">
        <v>1128</v>
      </c>
    </row>
    <row r="2193" spans="1:20" ht="16.5" customHeight="1" thickBot="1">
      <c r="A2193" s="233"/>
      <c r="B2193" s="405"/>
      <c r="C2193" s="629" t="s">
        <v>41</v>
      </c>
      <c r="D2193" s="630"/>
      <c r="E2193" s="630"/>
      <c r="F2193" s="630"/>
      <c r="G2193" s="630"/>
      <c r="H2193" s="631"/>
      <c r="I2193" s="163"/>
      <c r="J2193" s="163"/>
      <c r="K2193" s="414"/>
      <c r="L2193" s="202"/>
      <c r="M2193" s="629" t="s">
        <v>41</v>
      </c>
      <c r="N2193" s="630"/>
      <c r="O2193" s="630"/>
      <c r="P2193" s="630"/>
      <c r="Q2193" s="630"/>
      <c r="R2193" s="631"/>
      <c r="S2193" s="163"/>
      <c r="T2193" s="163"/>
    </row>
    <row r="2194" spans="1:20" ht="16.5" customHeight="1" thickBot="1">
      <c r="A2194" s="233"/>
      <c r="B2194" s="405"/>
      <c r="C2194" s="714" t="s">
        <v>180</v>
      </c>
      <c r="D2194" s="689"/>
      <c r="E2194" s="689"/>
      <c r="F2194" s="689"/>
      <c r="G2194" s="689"/>
      <c r="H2194" s="689"/>
      <c r="I2194" s="689"/>
      <c r="J2194" s="681"/>
      <c r="K2194" s="415"/>
      <c r="L2194" s="202"/>
      <c r="M2194" s="644" t="s">
        <v>180</v>
      </c>
      <c r="N2194" s="645"/>
      <c r="O2194" s="645"/>
      <c r="P2194" s="645"/>
      <c r="Q2194" s="645"/>
      <c r="R2194" s="645"/>
      <c r="S2194" s="645"/>
      <c r="T2194" s="681"/>
    </row>
    <row r="2195" spans="1:20" ht="16.5" customHeight="1" thickBot="1">
      <c r="A2195" s="233"/>
      <c r="B2195" s="405"/>
      <c r="C2195" s="416"/>
      <c r="D2195" s="416"/>
      <c r="E2195" s="416"/>
      <c r="F2195" s="416"/>
      <c r="G2195" s="416"/>
      <c r="H2195" s="416"/>
      <c r="I2195" s="416"/>
      <c r="J2195" s="416"/>
      <c r="K2195" s="417"/>
      <c r="L2195" s="202"/>
      <c r="M2195" s="257"/>
      <c r="N2195" s="257"/>
      <c r="O2195" s="257"/>
      <c r="P2195" s="257"/>
      <c r="Q2195" s="257"/>
      <c r="R2195" s="257"/>
      <c r="S2195" s="257"/>
      <c r="T2195" s="257"/>
    </row>
    <row r="2196" spans="1:20" ht="16.5" customHeight="1" thickBot="1">
      <c r="A2196" s="233"/>
      <c r="B2196" s="410">
        <v>42</v>
      </c>
      <c r="C2196" s="647" t="s">
        <v>1129</v>
      </c>
      <c r="D2196" s="712"/>
      <c r="E2196" s="712"/>
      <c r="F2196" s="712"/>
      <c r="G2196" s="712"/>
      <c r="H2196" s="712"/>
      <c r="I2196" s="712"/>
      <c r="J2196" s="712"/>
      <c r="K2196" s="713"/>
      <c r="L2196" s="202"/>
      <c r="M2196" s="647" t="s">
        <v>1129</v>
      </c>
      <c r="N2196" s="633"/>
      <c r="O2196" s="633"/>
      <c r="P2196" s="633"/>
      <c r="Q2196" s="633"/>
      <c r="R2196" s="633"/>
      <c r="S2196" s="633"/>
      <c r="T2196" s="633"/>
    </row>
    <row r="2197" spans="1:20" ht="16.5" customHeight="1" thickBot="1">
      <c r="A2197" s="233"/>
      <c r="B2197" s="405"/>
      <c r="C2197" s="714" t="s">
        <v>10</v>
      </c>
      <c r="D2197" s="689"/>
      <c r="E2197" s="689"/>
      <c r="F2197" s="689"/>
      <c r="G2197" s="689"/>
      <c r="H2197" s="689"/>
      <c r="I2197" s="689"/>
      <c r="J2197" s="689"/>
      <c r="K2197" s="715"/>
      <c r="L2197" s="202"/>
      <c r="M2197" s="644" t="s">
        <v>10</v>
      </c>
      <c r="N2197" s="645"/>
      <c r="O2197" s="645"/>
      <c r="P2197" s="645"/>
      <c r="Q2197" s="645"/>
      <c r="R2197" s="645"/>
      <c r="S2197" s="645"/>
      <c r="T2197" s="646"/>
    </row>
    <row r="2198" spans="1:20" ht="16.5" customHeight="1">
      <c r="A2198" s="233"/>
      <c r="B2198" s="405"/>
      <c r="C2198" s="641" t="s">
        <v>11</v>
      </c>
      <c r="D2198" s="707" t="s">
        <v>12</v>
      </c>
      <c r="E2198" s="717" t="s">
        <v>13</v>
      </c>
      <c r="F2198" s="718"/>
      <c r="G2198" s="641" t="s">
        <v>14</v>
      </c>
      <c r="H2198" s="707" t="s">
        <v>15</v>
      </c>
      <c r="I2198" s="707" t="s">
        <v>16</v>
      </c>
      <c r="J2198" s="709" t="s">
        <v>17</v>
      </c>
      <c r="K2198" s="710" t="s">
        <v>18</v>
      </c>
      <c r="L2198" s="202"/>
      <c r="M2198" s="641" t="s">
        <v>11</v>
      </c>
      <c r="N2198" s="635" t="s">
        <v>12</v>
      </c>
      <c r="O2198" s="637" t="s">
        <v>13</v>
      </c>
      <c r="P2198" s="638"/>
      <c r="Q2198" s="641" t="s">
        <v>14</v>
      </c>
      <c r="R2198" s="635" t="s">
        <v>15</v>
      </c>
      <c r="S2198" s="635" t="s">
        <v>16</v>
      </c>
      <c r="T2198" s="643" t="s">
        <v>17</v>
      </c>
    </row>
    <row r="2199" spans="1:20" ht="16.5" customHeight="1">
      <c r="A2199" s="233"/>
      <c r="B2199" s="405"/>
      <c r="C2199" s="716"/>
      <c r="D2199" s="708"/>
      <c r="E2199" s="154" t="s">
        <v>19</v>
      </c>
      <c r="F2199" s="154" t="s">
        <v>20</v>
      </c>
      <c r="G2199" s="716"/>
      <c r="H2199" s="708"/>
      <c r="I2199" s="708"/>
      <c r="J2199" s="708"/>
      <c r="K2199" s="711"/>
      <c r="L2199" s="202"/>
      <c r="M2199" s="642"/>
      <c r="N2199" s="636"/>
      <c r="O2199" s="154" t="s">
        <v>19</v>
      </c>
      <c r="P2199" s="154" t="s">
        <v>20</v>
      </c>
      <c r="Q2199" s="642"/>
      <c r="R2199" s="636"/>
      <c r="S2199" s="636"/>
      <c r="T2199" s="636"/>
    </row>
    <row r="2200" spans="1:20" ht="16.5" customHeight="1">
      <c r="A2200" s="233"/>
      <c r="B2200" s="405"/>
      <c r="C2200" s="470">
        <v>1</v>
      </c>
      <c r="D2200" s="357">
        <v>5</v>
      </c>
      <c r="E2200" s="159" t="s">
        <v>21</v>
      </c>
      <c r="F2200" s="159"/>
      <c r="G2200" s="159" t="s">
        <v>1129</v>
      </c>
      <c r="H2200" s="159"/>
      <c r="I2200" s="159"/>
      <c r="J2200" s="159"/>
      <c r="K2200" s="411"/>
      <c r="L2200" s="202"/>
      <c r="M2200" s="324">
        <v>1</v>
      </c>
      <c r="N2200" s="357">
        <v>5</v>
      </c>
      <c r="O2200" s="159" t="s">
        <v>21</v>
      </c>
      <c r="P2200" s="159"/>
      <c r="Q2200" s="159" t="s">
        <v>1129</v>
      </c>
      <c r="R2200" s="159"/>
      <c r="S2200" s="159"/>
      <c r="T2200" s="159"/>
    </row>
    <row r="2201" spans="1:20" ht="35.25" customHeight="1">
      <c r="A2201" s="233"/>
      <c r="B2201" s="405"/>
      <c r="C2201" s="220">
        <v>2</v>
      </c>
      <c r="D2201" s="325">
        <v>5.0999999999999996</v>
      </c>
      <c r="E2201" s="163"/>
      <c r="F2201" s="163" t="s">
        <v>21</v>
      </c>
      <c r="G2201" s="155" t="s">
        <v>1092</v>
      </c>
      <c r="H2201" s="163" t="s">
        <v>1093</v>
      </c>
      <c r="I2201" s="164">
        <v>1</v>
      </c>
      <c r="J2201" s="167"/>
      <c r="K2201" s="420"/>
      <c r="L2201" s="202"/>
      <c r="M2201" s="220">
        <v>2</v>
      </c>
      <c r="N2201" s="325">
        <v>5.0999999999999996</v>
      </c>
      <c r="O2201" s="163"/>
      <c r="P2201" s="163" t="s">
        <v>21</v>
      </c>
      <c r="Q2201" s="155" t="s">
        <v>1092</v>
      </c>
      <c r="R2201" s="163" t="s">
        <v>1093</v>
      </c>
      <c r="S2201" s="164">
        <v>1</v>
      </c>
      <c r="T2201" s="167" t="s">
        <v>1130</v>
      </c>
    </row>
    <row r="2202" spans="1:20" ht="22.5" customHeight="1">
      <c r="A2202" s="233"/>
      <c r="B2202" s="405"/>
      <c r="C2202" s="163">
        <v>3</v>
      </c>
      <c r="D2202" s="325">
        <v>5.2</v>
      </c>
      <c r="E2202" s="163"/>
      <c r="F2202" s="163" t="s">
        <v>21</v>
      </c>
      <c r="G2202" s="155" t="s">
        <v>1131</v>
      </c>
      <c r="H2202" s="163" t="s">
        <v>1093</v>
      </c>
      <c r="I2202" s="164">
        <v>1</v>
      </c>
      <c r="J2202" s="167"/>
      <c r="K2202" s="420"/>
      <c r="L2202" s="202"/>
      <c r="M2202" s="163">
        <v>3</v>
      </c>
      <c r="N2202" s="325">
        <v>5.2</v>
      </c>
      <c r="O2202" s="163"/>
      <c r="P2202" s="163" t="s">
        <v>21</v>
      </c>
      <c r="Q2202" s="155" t="s">
        <v>1131</v>
      </c>
      <c r="R2202" s="163" t="s">
        <v>1093</v>
      </c>
      <c r="S2202" s="164">
        <v>1</v>
      </c>
      <c r="T2202" s="167" t="s">
        <v>1132</v>
      </c>
    </row>
    <row r="2203" spans="1:20" ht="22.5" customHeight="1">
      <c r="A2203" s="233"/>
      <c r="B2203" s="405"/>
      <c r="C2203" s="163">
        <v>4</v>
      </c>
      <c r="D2203" s="325">
        <v>5.3</v>
      </c>
      <c r="E2203" s="163"/>
      <c r="F2203" s="163" t="s">
        <v>21</v>
      </c>
      <c r="G2203" s="155" t="s">
        <v>1133</v>
      </c>
      <c r="H2203" s="163" t="s">
        <v>1093</v>
      </c>
      <c r="I2203" s="164">
        <v>1</v>
      </c>
      <c r="J2203" s="167"/>
      <c r="K2203" s="420"/>
      <c r="L2203" s="202"/>
      <c r="M2203" s="163">
        <v>4</v>
      </c>
      <c r="N2203" s="325">
        <v>5.3</v>
      </c>
      <c r="O2203" s="163"/>
      <c r="P2203" s="163" t="s">
        <v>21</v>
      </c>
      <c r="Q2203" s="155" t="s">
        <v>1133</v>
      </c>
      <c r="R2203" s="163" t="s">
        <v>1093</v>
      </c>
      <c r="S2203" s="164">
        <v>1</v>
      </c>
      <c r="T2203" s="167" t="s">
        <v>1096</v>
      </c>
    </row>
    <row r="2204" spans="1:20" ht="25.5" customHeight="1">
      <c r="A2204" s="233"/>
      <c r="B2204" s="405"/>
      <c r="C2204" s="163">
        <v>5</v>
      </c>
      <c r="D2204" s="325">
        <v>5.4</v>
      </c>
      <c r="E2204" s="163"/>
      <c r="F2204" s="163" t="s">
        <v>21</v>
      </c>
      <c r="G2204" s="155" t="s">
        <v>1114</v>
      </c>
      <c r="H2204" s="163" t="s">
        <v>1093</v>
      </c>
      <c r="I2204" s="164">
        <v>1</v>
      </c>
      <c r="J2204" s="167"/>
      <c r="K2204" s="420"/>
      <c r="L2204" s="202"/>
      <c r="M2204" s="163">
        <v>5</v>
      </c>
      <c r="N2204" s="325">
        <v>5.4</v>
      </c>
      <c r="O2204" s="163"/>
      <c r="P2204" s="163" t="s">
        <v>21</v>
      </c>
      <c r="Q2204" s="155" t="s">
        <v>1114</v>
      </c>
      <c r="R2204" s="163" t="s">
        <v>1093</v>
      </c>
      <c r="S2204" s="164">
        <v>1</v>
      </c>
      <c r="T2204" s="167" t="s">
        <v>1127</v>
      </c>
    </row>
    <row r="2205" spans="1:20" ht="30.75" customHeight="1">
      <c r="A2205" s="233"/>
      <c r="B2205" s="405"/>
      <c r="C2205" s="163">
        <v>6</v>
      </c>
      <c r="D2205" s="325">
        <v>5.5</v>
      </c>
      <c r="E2205" s="163"/>
      <c r="F2205" s="163" t="s">
        <v>21</v>
      </c>
      <c r="G2205" s="155" t="s">
        <v>1126</v>
      </c>
      <c r="H2205" s="163" t="s">
        <v>1093</v>
      </c>
      <c r="I2205" s="164">
        <v>1</v>
      </c>
      <c r="J2205" s="167"/>
      <c r="K2205" s="420"/>
      <c r="L2205" s="202"/>
      <c r="M2205" s="163">
        <v>6</v>
      </c>
      <c r="N2205" s="325">
        <v>5.5</v>
      </c>
      <c r="O2205" s="163"/>
      <c r="P2205" s="163" t="s">
        <v>21</v>
      </c>
      <c r="Q2205" s="155" t="s">
        <v>1126</v>
      </c>
      <c r="R2205" s="163" t="s">
        <v>1093</v>
      </c>
      <c r="S2205" s="164">
        <v>1</v>
      </c>
      <c r="T2205" s="167" t="s">
        <v>1127</v>
      </c>
    </row>
    <row r="2206" spans="1:20" ht="20.25" customHeight="1">
      <c r="A2206" s="233"/>
      <c r="B2206" s="405"/>
      <c r="C2206" s="163">
        <v>7</v>
      </c>
      <c r="D2206" s="325">
        <v>5.6</v>
      </c>
      <c r="E2206" s="163"/>
      <c r="F2206" s="163" t="s">
        <v>21</v>
      </c>
      <c r="G2206" s="155" t="s">
        <v>1103</v>
      </c>
      <c r="H2206" s="163" t="s">
        <v>1093</v>
      </c>
      <c r="I2206" s="164">
        <v>1</v>
      </c>
      <c r="J2206" s="167"/>
      <c r="K2206" s="420"/>
      <c r="L2206" s="202"/>
      <c r="M2206" s="163">
        <v>7</v>
      </c>
      <c r="N2206" s="325">
        <v>5.6</v>
      </c>
      <c r="O2206" s="163"/>
      <c r="P2206" s="163" t="s">
        <v>21</v>
      </c>
      <c r="Q2206" s="155" t="s">
        <v>1103</v>
      </c>
      <c r="R2206" s="163" t="s">
        <v>1093</v>
      </c>
      <c r="S2206" s="164">
        <v>1</v>
      </c>
      <c r="T2206" s="167" t="s">
        <v>1104</v>
      </c>
    </row>
    <row r="2207" spans="1:20" ht="17.25" customHeight="1">
      <c r="A2207" s="233"/>
      <c r="B2207" s="405"/>
      <c r="C2207" s="163">
        <v>8</v>
      </c>
      <c r="D2207" s="325">
        <v>5.7</v>
      </c>
      <c r="E2207" s="163"/>
      <c r="F2207" s="163" t="s">
        <v>21</v>
      </c>
      <c r="G2207" s="155" t="s">
        <v>1105</v>
      </c>
      <c r="H2207" s="163" t="s">
        <v>1093</v>
      </c>
      <c r="I2207" s="164">
        <v>1</v>
      </c>
      <c r="J2207" s="167"/>
      <c r="K2207" s="420"/>
      <c r="L2207" s="202"/>
      <c r="M2207" s="163">
        <v>8</v>
      </c>
      <c r="N2207" s="325">
        <v>5.7</v>
      </c>
      <c r="O2207" s="163"/>
      <c r="P2207" s="163" t="s">
        <v>21</v>
      </c>
      <c r="Q2207" s="155" t="s">
        <v>1105</v>
      </c>
      <c r="R2207" s="163" t="s">
        <v>1093</v>
      </c>
      <c r="S2207" s="164">
        <v>1</v>
      </c>
      <c r="T2207" s="167" t="s">
        <v>1128</v>
      </c>
    </row>
    <row r="2208" spans="1:20" ht="16.5" customHeight="1" thickBot="1">
      <c r="A2208" s="233"/>
      <c r="B2208" s="405"/>
      <c r="C2208" s="629" t="s">
        <v>41</v>
      </c>
      <c r="D2208" s="630"/>
      <c r="E2208" s="630"/>
      <c r="F2208" s="630"/>
      <c r="G2208" s="630"/>
      <c r="H2208" s="631"/>
      <c r="I2208" s="163"/>
      <c r="J2208" s="163"/>
      <c r="K2208" s="414"/>
      <c r="L2208" s="202"/>
      <c r="M2208" s="629" t="s">
        <v>41</v>
      </c>
      <c r="N2208" s="630"/>
      <c r="O2208" s="630"/>
      <c r="P2208" s="630"/>
      <c r="Q2208" s="630"/>
      <c r="R2208" s="631"/>
      <c r="S2208" s="163"/>
      <c r="T2208" s="163"/>
    </row>
    <row r="2209" spans="1:20" ht="16.5" customHeight="1" thickBot="1">
      <c r="A2209" s="233"/>
      <c r="B2209" s="405"/>
      <c r="C2209" s="714" t="s">
        <v>180</v>
      </c>
      <c r="D2209" s="689"/>
      <c r="E2209" s="689"/>
      <c r="F2209" s="689"/>
      <c r="G2209" s="689"/>
      <c r="H2209" s="689"/>
      <c r="I2209" s="689"/>
      <c r="J2209" s="681"/>
      <c r="K2209" s="415"/>
      <c r="L2209" s="202"/>
      <c r="M2209" s="644" t="s">
        <v>180</v>
      </c>
      <c r="N2209" s="645"/>
      <c r="O2209" s="645"/>
      <c r="P2209" s="645"/>
      <c r="Q2209" s="645"/>
      <c r="R2209" s="645"/>
      <c r="S2209" s="645"/>
      <c r="T2209" s="681"/>
    </row>
    <row r="2210" spans="1:20" ht="16.5" customHeight="1" thickBot="1">
      <c r="A2210" s="233"/>
      <c r="B2210" s="405"/>
      <c r="C2210" s="416"/>
      <c r="D2210" s="416"/>
      <c r="E2210" s="416"/>
      <c r="F2210" s="416"/>
      <c r="G2210" s="416"/>
      <c r="H2210" s="416"/>
      <c r="I2210" s="416"/>
      <c r="J2210" s="416"/>
      <c r="K2210" s="417"/>
      <c r="L2210" s="202"/>
      <c r="M2210" s="257"/>
      <c r="N2210" s="257"/>
      <c r="O2210" s="257"/>
      <c r="P2210" s="257"/>
      <c r="Q2210" s="257"/>
      <c r="R2210" s="257"/>
      <c r="S2210" s="257"/>
      <c r="T2210" s="257"/>
    </row>
    <row r="2211" spans="1:20" ht="16.5" customHeight="1" thickBot="1">
      <c r="A2211" s="233"/>
      <c r="B2211" s="410">
        <v>43</v>
      </c>
      <c r="C2211" s="647" t="s">
        <v>1134</v>
      </c>
      <c r="D2211" s="712"/>
      <c r="E2211" s="712"/>
      <c r="F2211" s="712"/>
      <c r="G2211" s="712"/>
      <c r="H2211" s="712"/>
      <c r="I2211" s="712"/>
      <c r="J2211" s="712"/>
      <c r="K2211" s="713"/>
      <c r="L2211" s="202"/>
      <c r="M2211" s="647" t="s">
        <v>1134</v>
      </c>
      <c r="N2211" s="633"/>
      <c r="O2211" s="633"/>
      <c r="P2211" s="633"/>
      <c r="Q2211" s="633"/>
      <c r="R2211" s="633"/>
      <c r="S2211" s="633"/>
      <c r="T2211" s="633"/>
    </row>
    <row r="2212" spans="1:20" ht="16.5" customHeight="1" thickBot="1">
      <c r="A2212" s="233"/>
      <c r="B2212" s="405"/>
      <c r="C2212" s="714" t="s">
        <v>10</v>
      </c>
      <c r="D2212" s="689"/>
      <c r="E2212" s="689"/>
      <c r="F2212" s="689"/>
      <c r="G2212" s="689"/>
      <c r="H2212" s="689"/>
      <c r="I2212" s="689"/>
      <c r="J2212" s="689"/>
      <c r="K2212" s="715"/>
      <c r="L2212" s="202"/>
      <c r="M2212" s="644" t="s">
        <v>10</v>
      </c>
      <c r="N2212" s="645"/>
      <c r="O2212" s="645"/>
      <c r="P2212" s="645"/>
      <c r="Q2212" s="645"/>
      <c r="R2212" s="645"/>
      <c r="S2212" s="645"/>
      <c r="T2212" s="646"/>
    </row>
    <row r="2213" spans="1:20" ht="16.5" customHeight="1">
      <c r="A2213" s="233"/>
      <c r="B2213" s="405"/>
      <c r="C2213" s="641" t="s">
        <v>11</v>
      </c>
      <c r="D2213" s="707" t="s">
        <v>12</v>
      </c>
      <c r="E2213" s="717" t="s">
        <v>13</v>
      </c>
      <c r="F2213" s="718"/>
      <c r="G2213" s="641" t="s">
        <v>14</v>
      </c>
      <c r="H2213" s="707" t="s">
        <v>15</v>
      </c>
      <c r="I2213" s="707" t="s">
        <v>16</v>
      </c>
      <c r="J2213" s="709" t="s">
        <v>17</v>
      </c>
      <c r="K2213" s="710" t="s">
        <v>18</v>
      </c>
      <c r="L2213" s="202"/>
      <c r="M2213" s="641" t="s">
        <v>11</v>
      </c>
      <c r="N2213" s="635" t="s">
        <v>12</v>
      </c>
      <c r="O2213" s="637" t="s">
        <v>13</v>
      </c>
      <c r="P2213" s="638"/>
      <c r="Q2213" s="641" t="s">
        <v>14</v>
      </c>
      <c r="R2213" s="635" t="s">
        <v>15</v>
      </c>
      <c r="S2213" s="635" t="s">
        <v>16</v>
      </c>
      <c r="T2213" s="643" t="s">
        <v>17</v>
      </c>
    </row>
    <row r="2214" spans="1:20" ht="16.5" customHeight="1">
      <c r="A2214" s="233"/>
      <c r="B2214" s="405"/>
      <c r="C2214" s="716"/>
      <c r="D2214" s="708"/>
      <c r="E2214" s="154" t="s">
        <v>19</v>
      </c>
      <c r="F2214" s="154" t="s">
        <v>20</v>
      </c>
      <c r="G2214" s="716"/>
      <c r="H2214" s="708"/>
      <c r="I2214" s="708"/>
      <c r="J2214" s="708"/>
      <c r="K2214" s="711"/>
      <c r="L2214" s="202"/>
      <c r="M2214" s="642"/>
      <c r="N2214" s="636"/>
      <c r="O2214" s="154" t="s">
        <v>19</v>
      </c>
      <c r="P2214" s="154" t="s">
        <v>20</v>
      </c>
      <c r="Q2214" s="642"/>
      <c r="R2214" s="636"/>
      <c r="S2214" s="636"/>
      <c r="T2214" s="636"/>
    </row>
    <row r="2215" spans="1:20" ht="16.5" customHeight="1">
      <c r="A2215" s="233"/>
      <c r="B2215" s="405"/>
      <c r="C2215" s="470">
        <v>1</v>
      </c>
      <c r="D2215" s="357">
        <v>6</v>
      </c>
      <c r="E2215" s="159" t="s">
        <v>21</v>
      </c>
      <c r="F2215" s="159"/>
      <c r="G2215" s="159" t="s">
        <v>1134</v>
      </c>
      <c r="H2215" s="159"/>
      <c r="I2215" s="159"/>
      <c r="J2215" s="159"/>
      <c r="K2215" s="411"/>
      <c r="L2215" s="202"/>
      <c r="M2215" s="324">
        <v>1</v>
      </c>
      <c r="N2215" s="357">
        <v>6</v>
      </c>
      <c r="O2215" s="159" t="s">
        <v>21</v>
      </c>
      <c r="P2215" s="159"/>
      <c r="Q2215" s="159" t="s">
        <v>1134</v>
      </c>
      <c r="R2215" s="159"/>
      <c r="S2215" s="159"/>
      <c r="T2215" s="159"/>
    </row>
    <row r="2216" spans="1:20" ht="36.75" customHeight="1">
      <c r="A2216" s="233"/>
      <c r="B2216" s="405"/>
      <c r="C2216" s="220">
        <v>2</v>
      </c>
      <c r="D2216" s="325">
        <v>6.1</v>
      </c>
      <c r="E2216" s="163"/>
      <c r="F2216" s="163" t="s">
        <v>21</v>
      </c>
      <c r="G2216" s="155" t="s">
        <v>1092</v>
      </c>
      <c r="H2216" s="163" t="s">
        <v>1093</v>
      </c>
      <c r="I2216" s="164">
        <v>1</v>
      </c>
      <c r="J2216" s="167"/>
      <c r="K2216" s="420"/>
      <c r="L2216" s="202"/>
      <c r="M2216" s="220">
        <v>2</v>
      </c>
      <c r="N2216" s="325">
        <v>6.1</v>
      </c>
      <c r="O2216" s="163"/>
      <c r="P2216" s="163" t="s">
        <v>21</v>
      </c>
      <c r="Q2216" s="155" t="s">
        <v>1092</v>
      </c>
      <c r="R2216" s="163" t="s">
        <v>1093</v>
      </c>
      <c r="S2216" s="164">
        <v>1</v>
      </c>
      <c r="T2216" s="167" t="s">
        <v>1135</v>
      </c>
    </row>
    <row r="2217" spans="1:20" ht="21" customHeight="1">
      <c r="A2217" s="233"/>
      <c r="B2217" s="405"/>
      <c r="C2217" s="163">
        <v>3</v>
      </c>
      <c r="D2217" s="325">
        <v>6.2</v>
      </c>
      <c r="E2217" s="163"/>
      <c r="F2217" s="163" t="s">
        <v>21</v>
      </c>
      <c r="G2217" s="155" t="s">
        <v>1095</v>
      </c>
      <c r="H2217" s="163" t="s">
        <v>1093</v>
      </c>
      <c r="I2217" s="164">
        <v>1</v>
      </c>
      <c r="J2217" s="167"/>
      <c r="K2217" s="420"/>
      <c r="L2217" s="202"/>
      <c r="M2217" s="163">
        <v>3</v>
      </c>
      <c r="N2217" s="325">
        <v>6.2</v>
      </c>
      <c r="O2217" s="163"/>
      <c r="P2217" s="163" t="s">
        <v>21</v>
      </c>
      <c r="Q2217" s="155" t="s">
        <v>1095</v>
      </c>
      <c r="R2217" s="163" t="s">
        <v>1093</v>
      </c>
      <c r="S2217" s="164">
        <v>1</v>
      </c>
      <c r="T2217" s="167" t="s">
        <v>1096</v>
      </c>
    </row>
    <row r="2218" spans="1:20" ht="25.5" customHeight="1">
      <c r="A2218" s="233"/>
      <c r="B2218" s="405"/>
      <c r="C2218" s="163">
        <v>4</v>
      </c>
      <c r="D2218" s="325">
        <v>6.3</v>
      </c>
      <c r="E2218" s="163"/>
      <c r="F2218" s="163" t="s">
        <v>21</v>
      </c>
      <c r="G2218" s="155" t="s">
        <v>1097</v>
      </c>
      <c r="H2218" s="163" t="s">
        <v>1093</v>
      </c>
      <c r="I2218" s="164">
        <v>1</v>
      </c>
      <c r="J2218" s="167"/>
      <c r="K2218" s="420"/>
      <c r="L2218" s="202"/>
      <c r="M2218" s="163">
        <v>4</v>
      </c>
      <c r="N2218" s="325">
        <v>6.3</v>
      </c>
      <c r="O2218" s="163"/>
      <c r="P2218" s="163" t="s">
        <v>21</v>
      </c>
      <c r="Q2218" s="155" t="s">
        <v>1097</v>
      </c>
      <c r="R2218" s="163" t="s">
        <v>1093</v>
      </c>
      <c r="S2218" s="164">
        <v>1</v>
      </c>
      <c r="T2218" s="167" t="s">
        <v>1098</v>
      </c>
    </row>
    <row r="2219" spans="1:20" ht="27" customHeight="1">
      <c r="A2219" s="233"/>
      <c r="B2219" s="405"/>
      <c r="C2219" s="163">
        <v>5</v>
      </c>
      <c r="D2219" s="325">
        <v>6.4</v>
      </c>
      <c r="E2219" s="163"/>
      <c r="F2219" s="163" t="s">
        <v>21</v>
      </c>
      <c r="G2219" s="155" t="s">
        <v>1126</v>
      </c>
      <c r="H2219" s="163" t="s">
        <v>1093</v>
      </c>
      <c r="I2219" s="164">
        <v>1</v>
      </c>
      <c r="J2219" s="167"/>
      <c r="K2219" s="420"/>
      <c r="L2219" s="202"/>
      <c r="M2219" s="163">
        <v>5</v>
      </c>
      <c r="N2219" s="325">
        <v>6.4</v>
      </c>
      <c r="O2219" s="163"/>
      <c r="P2219" s="163" t="s">
        <v>21</v>
      </c>
      <c r="Q2219" s="155" t="s">
        <v>1126</v>
      </c>
      <c r="R2219" s="163" t="s">
        <v>1093</v>
      </c>
      <c r="S2219" s="164">
        <v>1</v>
      </c>
      <c r="T2219" s="167" t="s">
        <v>1127</v>
      </c>
    </row>
    <row r="2220" spans="1:20" ht="24.75" customHeight="1">
      <c r="A2220" s="233"/>
      <c r="B2220" s="405"/>
      <c r="C2220" s="163">
        <v>6</v>
      </c>
      <c r="D2220" s="325">
        <v>6.5</v>
      </c>
      <c r="E2220" s="163"/>
      <c r="F2220" s="163" t="s">
        <v>21</v>
      </c>
      <c r="G2220" s="155" t="s">
        <v>1101</v>
      </c>
      <c r="H2220" s="163" t="s">
        <v>1093</v>
      </c>
      <c r="I2220" s="164">
        <v>1</v>
      </c>
      <c r="J2220" s="167"/>
      <c r="K2220" s="420"/>
      <c r="L2220" s="202"/>
      <c r="M2220" s="163">
        <v>6</v>
      </c>
      <c r="N2220" s="325">
        <v>6.5</v>
      </c>
      <c r="O2220" s="163"/>
      <c r="P2220" s="163" t="s">
        <v>21</v>
      </c>
      <c r="Q2220" s="155" t="s">
        <v>1101</v>
      </c>
      <c r="R2220" s="163" t="s">
        <v>1093</v>
      </c>
      <c r="S2220" s="164">
        <v>1</v>
      </c>
      <c r="T2220" s="167" t="s">
        <v>1102</v>
      </c>
    </row>
    <row r="2221" spans="1:20" ht="24" customHeight="1">
      <c r="A2221" s="233"/>
      <c r="B2221" s="405"/>
      <c r="C2221" s="163">
        <v>7</v>
      </c>
      <c r="D2221" s="325">
        <v>6.6</v>
      </c>
      <c r="E2221" s="163"/>
      <c r="F2221" s="163" t="s">
        <v>21</v>
      </c>
      <c r="G2221" s="155" t="s">
        <v>1103</v>
      </c>
      <c r="H2221" s="163" t="s">
        <v>1093</v>
      </c>
      <c r="I2221" s="164">
        <v>1</v>
      </c>
      <c r="J2221" s="167"/>
      <c r="K2221" s="420"/>
      <c r="L2221" s="202"/>
      <c r="M2221" s="163">
        <v>7</v>
      </c>
      <c r="N2221" s="325">
        <v>6.6</v>
      </c>
      <c r="O2221" s="163"/>
      <c r="P2221" s="163" t="s">
        <v>21</v>
      </c>
      <c r="Q2221" s="155" t="s">
        <v>1103</v>
      </c>
      <c r="R2221" s="163" t="s">
        <v>1093</v>
      </c>
      <c r="S2221" s="164">
        <v>1</v>
      </c>
      <c r="T2221" s="167" t="s">
        <v>1104</v>
      </c>
    </row>
    <row r="2222" spans="1:20" ht="24.75" customHeight="1">
      <c r="A2222" s="233"/>
      <c r="B2222" s="405"/>
      <c r="C2222" s="163">
        <v>8</v>
      </c>
      <c r="D2222" s="325">
        <v>6.7</v>
      </c>
      <c r="E2222" s="163"/>
      <c r="F2222" s="163" t="s">
        <v>21</v>
      </c>
      <c r="G2222" s="155" t="s">
        <v>1105</v>
      </c>
      <c r="H2222" s="163" t="s">
        <v>1093</v>
      </c>
      <c r="I2222" s="164">
        <v>1</v>
      </c>
      <c r="J2222" s="167"/>
      <c r="K2222" s="420"/>
      <c r="L2222" s="202"/>
      <c r="M2222" s="163">
        <v>8</v>
      </c>
      <c r="N2222" s="325">
        <v>6.7</v>
      </c>
      <c r="O2222" s="163"/>
      <c r="P2222" s="163" t="s">
        <v>21</v>
      </c>
      <c r="Q2222" s="155" t="s">
        <v>1105</v>
      </c>
      <c r="R2222" s="163" t="s">
        <v>1093</v>
      </c>
      <c r="S2222" s="164">
        <v>1</v>
      </c>
      <c r="T2222" s="167" t="s">
        <v>1136</v>
      </c>
    </row>
    <row r="2223" spans="1:20" ht="21.75" customHeight="1" thickBot="1">
      <c r="A2223" s="233"/>
      <c r="B2223" s="405"/>
      <c r="C2223" s="629" t="s">
        <v>41</v>
      </c>
      <c r="D2223" s="630"/>
      <c r="E2223" s="630"/>
      <c r="F2223" s="630"/>
      <c r="G2223" s="630"/>
      <c r="H2223" s="631"/>
      <c r="I2223" s="163"/>
      <c r="J2223" s="163"/>
      <c r="K2223" s="414"/>
      <c r="L2223" s="202"/>
      <c r="M2223" s="629" t="s">
        <v>41</v>
      </c>
      <c r="N2223" s="630"/>
      <c r="O2223" s="630"/>
      <c r="P2223" s="630"/>
      <c r="Q2223" s="630"/>
      <c r="R2223" s="631"/>
      <c r="S2223" s="163"/>
      <c r="T2223" s="163"/>
    </row>
    <row r="2224" spans="1:20" ht="16.5" customHeight="1" thickBot="1">
      <c r="A2224" s="233"/>
      <c r="B2224" s="405"/>
      <c r="C2224" s="714" t="s">
        <v>180</v>
      </c>
      <c r="D2224" s="689"/>
      <c r="E2224" s="689"/>
      <c r="F2224" s="689"/>
      <c r="G2224" s="689"/>
      <c r="H2224" s="689"/>
      <c r="I2224" s="689"/>
      <c r="J2224" s="681"/>
      <c r="K2224" s="415"/>
      <c r="L2224" s="202"/>
      <c r="M2224" s="644" t="s">
        <v>180</v>
      </c>
      <c r="N2224" s="645"/>
      <c r="O2224" s="645"/>
      <c r="P2224" s="645"/>
      <c r="Q2224" s="645"/>
      <c r="R2224" s="645"/>
      <c r="S2224" s="645"/>
      <c r="T2224" s="681"/>
    </row>
    <row r="2225" spans="1:20" ht="16.5" customHeight="1" thickBot="1">
      <c r="A2225" s="233"/>
      <c r="B2225" s="405"/>
      <c r="C2225" s="416"/>
      <c r="D2225" s="416"/>
      <c r="E2225" s="416"/>
      <c r="F2225" s="416"/>
      <c r="G2225" s="416"/>
      <c r="H2225" s="416"/>
      <c r="I2225" s="416"/>
      <c r="J2225" s="416"/>
      <c r="K2225" s="417"/>
      <c r="L2225" s="202"/>
      <c r="M2225" s="257"/>
      <c r="N2225" s="257"/>
      <c r="O2225" s="257"/>
      <c r="P2225" s="257"/>
      <c r="Q2225" s="257"/>
      <c r="R2225" s="257"/>
      <c r="S2225" s="257"/>
      <c r="T2225" s="257"/>
    </row>
    <row r="2226" spans="1:20" ht="16.5" customHeight="1" thickBot="1">
      <c r="A2226" s="233"/>
      <c r="B2226" s="410">
        <v>44</v>
      </c>
      <c r="C2226" s="647" t="s">
        <v>1137</v>
      </c>
      <c r="D2226" s="712"/>
      <c r="E2226" s="712"/>
      <c r="F2226" s="712"/>
      <c r="G2226" s="712"/>
      <c r="H2226" s="712"/>
      <c r="I2226" s="712"/>
      <c r="J2226" s="712"/>
      <c r="K2226" s="713"/>
      <c r="L2226" s="202"/>
      <c r="M2226" s="647" t="s">
        <v>1137</v>
      </c>
      <c r="N2226" s="633"/>
      <c r="O2226" s="633"/>
      <c r="P2226" s="633"/>
      <c r="Q2226" s="633"/>
      <c r="R2226" s="633"/>
      <c r="S2226" s="633"/>
      <c r="T2226" s="633"/>
    </row>
    <row r="2227" spans="1:20" ht="16.5" customHeight="1" thickBot="1">
      <c r="A2227" s="233"/>
      <c r="B2227" s="405"/>
      <c r="C2227" s="714" t="s">
        <v>10</v>
      </c>
      <c r="D2227" s="689"/>
      <c r="E2227" s="689"/>
      <c r="F2227" s="689"/>
      <c r="G2227" s="689"/>
      <c r="H2227" s="689"/>
      <c r="I2227" s="689"/>
      <c r="J2227" s="689"/>
      <c r="K2227" s="715"/>
      <c r="L2227" s="202"/>
      <c r="M2227" s="644" t="s">
        <v>10</v>
      </c>
      <c r="N2227" s="645"/>
      <c r="O2227" s="645"/>
      <c r="P2227" s="645"/>
      <c r="Q2227" s="645"/>
      <c r="R2227" s="645"/>
      <c r="S2227" s="645"/>
      <c r="T2227" s="646"/>
    </row>
    <row r="2228" spans="1:20" ht="16.5" customHeight="1">
      <c r="A2228" s="233"/>
      <c r="B2228" s="405"/>
      <c r="C2228" s="641" t="s">
        <v>11</v>
      </c>
      <c r="D2228" s="707" t="s">
        <v>12</v>
      </c>
      <c r="E2228" s="717" t="s">
        <v>13</v>
      </c>
      <c r="F2228" s="718"/>
      <c r="G2228" s="641" t="s">
        <v>14</v>
      </c>
      <c r="H2228" s="707" t="s">
        <v>15</v>
      </c>
      <c r="I2228" s="707" t="s">
        <v>16</v>
      </c>
      <c r="J2228" s="709" t="s">
        <v>17</v>
      </c>
      <c r="K2228" s="710" t="s">
        <v>18</v>
      </c>
      <c r="L2228" s="202"/>
      <c r="M2228" s="641" t="s">
        <v>11</v>
      </c>
      <c r="N2228" s="635" t="s">
        <v>12</v>
      </c>
      <c r="O2228" s="637" t="s">
        <v>13</v>
      </c>
      <c r="P2228" s="638"/>
      <c r="Q2228" s="641" t="s">
        <v>14</v>
      </c>
      <c r="R2228" s="635" t="s">
        <v>15</v>
      </c>
      <c r="S2228" s="635" t="s">
        <v>16</v>
      </c>
      <c r="T2228" s="643" t="s">
        <v>17</v>
      </c>
    </row>
    <row r="2229" spans="1:20" ht="16.5" customHeight="1">
      <c r="A2229" s="233"/>
      <c r="B2229" s="405"/>
      <c r="C2229" s="716"/>
      <c r="D2229" s="708"/>
      <c r="E2229" s="154" t="s">
        <v>19</v>
      </c>
      <c r="F2229" s="154" t="s">
        <v>20</v>
      </c>
      <c r="G2229" s="716"/>
      <c r="H2229" s="708"/>
      <c r="I2229" s="708"/>
      <c r="J2229" s="708"/>
      <c r="K2229" s="711"/>
      <c r="L2229" s="202"/>
      <c r="M2229" s="642"/>
      <c r="N2229" s="636"/>
      <c r="O2229" s="154" t="s">
        <v>19</v>
      </c>
      <c r="P2229" s="154" t="s">
        <v>20</v>
      </c>
      <c r="Q2229" s="642"/>
      <c r="R2229" s="636"/>
      <c r="S2229" s="636"/>
      <c r="T2229" s="636"/>
    </row>
    <row r="2230" spans="1:20" ht="16.5" customHeight="1">
      <c r="A2230" s="233"/>
      <c r="B2230" s="405"/>
      <c r="C2230" s="470">
        <v>1</v>
      </c>
      <c r="D2230" s="357">
        <v>7</v>
      </c>
      <c r="E2230" s="159" t="s">
        <v>21</v>
      </c>
      <c r="F2230" s="159"/>
      <c r="G2230" s="159" t="s">
        <v>1137</v>
      </c>
      <c r="H2230" s="159"/>
      <c r="I2230" s="159"/>
      <c r="J2230" s="159"/>
      <c r="K2230" s="411"/>
      <c r="L2230" s="202"/>
      <c r="M2230" s="324">
        <v>1</v>
      </c>
      <c r="N2230" s="357">
        <v>7</v>
      </c>
      <c r="O2230" s="159" t="s">
        <v>21</v>
      </c>
      <c r="P2230" s="159"/>
      <c r="Q2230" s="159" t="s">
        <v>1137</v>
      </c>
      <c r="R2230" s="159"/>
      <c r="S2230" s="159"/>
      <c r="T2230" s="159"/>
    </row>
    <row r="2231" spans="1:20" ht="21.75" customHeight="1">
      <c r="A2231" s="233"/>
      <c r="B2231" s="405"/>
      <c r="C2231" s="220">
        <v>2</v>
      </c>
      <c r="D2231" s="325">
        <v>7.1</v>
      </c>
      <c r="E2231" s="163"/>
      <c r="F2231" s="163" t="s">
        <v>21</v>
      </c>
      <c r="G2231" s="155" t="s">
        <v>1092</v>
      </c>
      <c r="H2231" s="163" t="s">
        <v>1093</v>
      </c>
      <c r="I2231" s="164">
        <v>1</v>
      </c>
      <c r="J2231" s="167"/>
      <c r="K2231" s="420"/>
      <c r="L2231" s="202"/>
      <c r="M2231" s="220">
        <v>2</v>
      </c>
      <c r="N2231" s="325">
        <v>7.1</v>
      </c>
      <c r="O2231" s="163"/>
      <c r="P2231" s="163" t="s">
        <v>21</v>
      </c>
      <c r="Q2231" s="155" t="s">
        <v>1092</v>
      </c>
      <c r="R2231" s="163" t="s">
        <v>1093</v>
      </c>
      <c r="S2231" s="164">
        <v>1</v>
      </c>
      <c r="T2231" s="167" t="s">
        <v>1130</v>
      </c>
    </row>
    <row r="2232" spans="1:20" ht="23.25" customHeight="1">
      <c r="A2232" s="233"/>
      <c r="B2232" s="405"/>
      <c r="C2232" s="163">
        <v>3</v>
      </c>
      <c r="D2232" s="325">
        <v>7.2</v>
      </c>
      <c r="E2232" s="163"/>
      <c r="F2232" s="163" t="s">
        <v>21</v>
      </c>
      <c r="G2232" s="155" t="s">
        <v>1138</v>
      </c>
      <c r="H2232" s="163" t="s">
        <v>1093</v>
      </c>
      <c r="I2232" s="164">
        <v>1</v>
      </c>
      <c r="J2232" s="167"/>
      <c r="K2232" s="420"/>
      <c r="L2232" s="202"/>
      <c r="M2232" s="163">
        <v>3</v>
      </c>
      <c r="N2232" s="325">
        <v>7.2</v>
      </c>
      <c r="O2232" s="163"/>
      <c r="P2232" s="163" t="s">
        <v>21</v>
      </c>
      <c r="Q2232" s="155" t="s">
        <v>1138</v>
      </c>
      <c r="R2232" s="163" t="s">
        <v>1093</v>
      </c>
      <c r="S2232" s="164">
        <v>1</v>
      </c>
      <c r="T2232" s="167" t="s">
        <v>1122</v>
      </c>
    </row>
    <row r="2233" spans="1:20" ht="24.75" customHeight="1">
      <c r="A2233" s="233"/>
      <c r="B2233" s="405"/>
      <c r="C2233" s="163">
        <v>4</v>
      </c>
      <c r="D2233" s="325">
        <v>7.3</v>
      </c>
      <c r="E2233" s="163"/>
      <c r="F2233" s="163" t="s">
        <v>21</v>
      </c>
      <c r="G2233" s="155" t="s">
        <v>1139</v>
      </c>
      <c r="H2233" s="163" t="s">
        <v>1093</v>
      </c>
      <c r="I2233" s="164">
        <v>1</v>
      </c>
      <c r="J2233" s="167"/>
      <c r="K2233" s="420"/>
      <c r="L2233" s="202"/>
      <c r="M2233" s="163">
        <v>4</v>
      </c>
      <c r="N2233" s="325">
        <v>7.3</v>
      </c>
      <c r="O2233" s="163"/>
      <c r="P2233" s="163" t="s">
        <v>21</v>
      </c>
      <c r="Q2233" s="155" t="s">
        <v>1139</v>
      </c>
      <c r="R2233" s="163" t="s">
        <v>1093</v>
      </c>
      <c r="S2233" s="164">
        <v>1</v>
      </c>
      <c r="T2233" s="167" t="s">
        <v>1096</v>
      </c>
    </row>
    <row r="2234" spans="1:20" ht="22.5" customHeight="1">
      <c r="A2234" s="233"/>
      <c r="B2234" s="405"/>
      <c r="C2234" s="163">
        <v>5</v>
      </c>
      <c r="D2234" s="325">
        <v>7.4</v>
      </c>
      <c r="E2234" s="163"/>
      <c r="F2234" s="163" t="s">
        <v>21</v>
      </c>
      <c r="G2234" s="155" t="s">
        <v>1140</v>
      </c>
      <c r="H2234" s="163" t="s">
        <v>1093</v>
      </c>
      <c r="I2234" s="164">
        <v>1</v>
      </c>
      <c r="J2234" s="167"/>
      <c r="K2234" s="420"/>
      <c r="L2234" s="202"/>
      <c r="M2234" s="163">
        <v>5</v>
      </c>
      <c r="N2234" s="325">
        <v>7.4</v>
      </c>
      <c r="O2234" s="163"/>
      <c r="P2234" s="163" t="s">
        <v>21</v>
      </c>
      <c r="Q2234" s="155" t="s">
        <v>1140</v>
      </c>
      <c r="R2234" s="163" t="s">
        <v>1093</v>
      </c>
      <c r="S2234" s="164">
        <v>1</v>
      </c>
      <c r="T2234" s="167" t="s">
        <v>1141</v>
      </c>
    </row>
    <row r="2235" spans="1:20" ht="21.75" customHeight="1">
      <c r="A2235" s="233"/>
      <c r="B2235" s="405"/>
      <c r="C2235" s="163">
        <v>6</v>
      </c>
      <c r="D2235" s="325">
        <v>7.5</v>
      </c>
      <c r="E2235" s="163"/>
      <c r="F2235" s="163" t="s">
        <v>21</v>
      </c>
      <c r="G2235" s="155" t="s">
        <v>1142</v>
      </c>
      <c r="H2235" s="163" t="s">
        <v>1093</v>
      </c>
      <c r="I2235" s="164">
        <v>1</v>
      </c>
      <c r="J2235" s="167"/>
      <c r="K2235" s="420"/>
      <c r="L2235" s="202"/>
      <c r="M2235" s="163">
        <v>6</v>
      </c>
      <c r="N2235" s="325">
        <v>7.5</v>
      </c>
      <c r="O2235" s="163"/>
      <c r="P2235" s="163" t="s">
        <v>21</v>
      </c>
      <c r="Q2235" s="155" t="s">
        <v>1142</v>
      </c>
      <c r="R2235" s="163" t="s">
        <v>1093</v>
      </c>
      <c r="S2235" s="164">
        <v>1</v>
      </c>
      <c r="T2235" s="167" t="s">
        <v>1096</v>
      </c>
    </row>
    <row r="2236" spans="1:20" ht="25.5" customHeight="1">
      <c r="A2236" s="233"/>
      <c r="B2236" s="405"/>
      <c r="C2236" s="163">
        <v>7</v>
      </c>
      <c r="D2236" s="325">
        <v>7.6</v>
      </c>
      <c r="E2236" s="163"/>
      <c r="F2236" s="163" t="s">
        <v>21</v>
      </c>
      <c r="G2236" s="155" t="s">
        <v>1097</v>
      </c>
      <c r="H2236" s="163" t="s">
        <v>1093</v>
      </c>
      <c r="I2236" s="164">
        <v>1</v>
      </c>
      <c r="J2236" s="167"/>
      <c r="K2236" s="420"/>
      <c r="L2236" s="202"/>
      <c r="M2236" s="163">
        <v>7</v>
      </c>
      <c r="N2236" s="325">
        <v>7.6</v>
      </c>
      <c r="O2236" s="163"/>
      <c r="P2236" s="163" t="s">
        <v>21</v>
      </c>
      <c r="Q2236" s="155" t="s">
        <v>1097</v>
      </c>
      <c r="R2236" s="163" t="s">
        <v>1093</v>
      </c>
      <c r="S2236" s="164">
        <v>1</v>
      </c>
      <c r="T2236" s="167" t="s">
        <v>1143</v>
      </c>
    </row>
    <row r="2237" spans="1:20" ht="25.5" customHeight="1">
      <c r="A2237" s="233"/>
      <c r="B2237" s="405"/>
      <c r="C2237" s="163">
        <v>8</v>
      </c>
      <c r="D2237" s="325">
        <v>7.7</v>
      </c>
      <c r="E2237" s="163"/>
      <c r="F2237" s="163" t="s">
        <v>21</v>
      </c>
      <c r="G2237" s="155" t="s">
        <v>1116</v>
      </c>
      <c r="H2237" s="163" t="s">
        <v>1093</v>
      </c>
      <c r="I2237" s="164">
        <v>1</v>
      </c>
      <c r="J2237" s="167"/>
      <c r="K2237" s="420"/>
      <c r="L2237" s="202"/>
      <c r="M2237" s="163">
        <v>8</v>
      </c>
      <c r="N2237" s="325">
        <v>7.7</v>
      </c>
      <c r="O2237" s="163"/>
      <c r="P2237" s="163" t="s">
        <v>21</v>
      </c>
      <c r="Q2237" s="155" t="s">
        <v>1116</v>
      </c>
      <c r="R2237" s="163" t="s">
        <v>1093</v>
      </c>
      <c r="S2237" s="164">
        <v>1</v>
      </c>
      <c r="T2237" s="167" t="s">
        <v>1117</v>
      </c>
    </row>
    <row r="2238" spans="1:20" ht="31.5" customHeight="1">
      <c r="A2238" s="233"/>
      <c r="B2238" s="405"/>
      <c r="C2238" s="163">
        <v>9</v>
      </c>
      <c r="D2238" s="325">
        <v>7.8</v>
      </c>
      <c r="E2238" s="163"/>
      <c r="F2238" s="163" t="s">
        <v>21</v>
      </c>
      <c r="G2238" s="155" t="s">
        <v>1112</v>
      </c>
      <c r="H2238" s="163" t="s">
        <v>1093</v>
      </c>
      <c r="I2238" s="164">
        <v>1</v>
      </c>
      <c r="J2238" s="167"/>
      <c r="K2238" s="420"/>
      <c r="L2238" s="202"/>
      <c r="M2238" s="163">
        <v>9</v>
      </c>
      <c r="N2238" s="325">
        <v>7.8</v>
      </c>
      <c r="O2238" s="163"/>
      <c r="P2238" s="163" t="s">
        <v>21</v>
      </c>
      <c r="Q2238" s="155" t="s">
        <v>1112</v>
      </c>
      <c r="R2238" s="163" t="s">
        <v>1093</v>
      </c>
      <c r="S2238" s="164">
        <v>1</v>
      </c>
      <c r="T2238" s="167" t="s">
        <v>1113</v>
      </c>
    </row>
    <row r="2239" spans="1:20" ht="24" customHeight="1">
      <c r="A2239" s="233"/>
      <c r="B2239" s="405"/>
      <c r="C2239" s="163">
        <v>10</v>
      </c>
      <c r="D2239" s="164">
        <v>7.9</v>
      </c>
      <c r="E2239" s="163"/>
      <c r="F2239" s="163" t="s">
        <v>21</v>
      </c>
      <c r="G2239" s="155" t="s">
        <v>1114</v>
      </c>
      <c r="H2239" s="163" t="s">
        <v>1093</v>
      </c>
      <c r="I2239" s="164">
        <v>1</v>
      </c>
      <c r="J2239" s="167"/>
      <c r="K2239" s="420"/>
      <c r="L2239" s="202"/>
      <c r="M2239" s="163">
        <v>10</v>
      </c>
      <c r="N2239" s="164">
        <v>7.9</v>
      </c>
      <c r="O2239" s="163"/>
      <c r="P2239" s="163" t="s">
        <v>21</v>
      </c>
      <c r="Q2239" s="155" t="s">
        <v>1114</v>
      </c>
      <c r="R2239" s="163" t="s">
        <v>1093</v>
      </c>
      <c r="S2239" s="164">
        <v>1</v>
      </c>
      <c r="T2239" s="167" t="s">
        <v>1102</v>
      </c>
    </row>
    <row r="2240" spans="1:20" ht="27.75" customHeight="1">
      <c r="A2240" s="233"/>
      <c r="B2240" s="405"/>
      <c r="C2240" s="163">
        <v>11</v>
      </c>
      <c r="D2240" s="164">
        <v>7.1</v>
      </c>
      <c r="E2240" s="163"/>
      <c r="F2240" s="163" t="s">
        <v>21</v>
      </c>
      <c r="G2240" s="155" t="s">
        <v>1103</v>
      </c>
      <c r="H2240" s="163" t="s">
        <v>1093</v>
      </c>
      <c r="I2240" s="164">
        <v>1</v>
      </c>
      <c r="J2240" s="167"/>
      <c r="K2240" s="420"/>
      <c r="L2240" s="202"/>
      <c r="M2240" s="163">
        <v>11</v>
      </c>
      <c r="N2240" s="164">
        <v>7.1</v>
      </c>
      <c r="O2240" s="163"/>
      <c r="P2240" s="163" t="s">
        <v>21</v>
      </c>
      <c r="Q2240" s="155" t="s">
        <v>1103</v>
      </c>
      <c r="R2240" s="163" t="s">
        <v>1093</v>
      </c>
      <c r="S2240" s="164">
        <v>1</v>
      </c>
      <c r="T2240" s="167" t="s">
        <v>1104</v>
      </c>
    </row>
    <row r="2241" spans="1:20" ht="28.5" customHeight="1">
      <c r="A2241" s="233"/>
      <c r="B2241" s="405"/>
      <c r="C2241" s="163">
        <v>12</v>
      </c>
      <c r="D2241" s="164">
        <v>7.11</v>
      </c>
      <c r="E2241" s="163"/>
      <c r="F2241" s="163" t="s">
        <v>21</v>
      </c>
      <c r="G2241" s="155" t="s">
        <v>1105</v>
      </c>
      <c r="H2241" s="163" t="s">
        <v>1093</v>
      </c>
      <c r="I2241" s="164">
        <v>1</v>
      </c>
      <c r="J2241" s="167"/>
      <c r="K2241" s="420"/>
      <c r="L2241" s="202"/>
      <c r="M2241" s="163">
        <v>12</v>
      </c>
      <c r="N2241" s="164">
        <v>7.11</v>
      </c>
      <c r="O2241" s="163"/>
      <c r="P2241" s="163" t="s">
        <v>21</v>
      </c>
      <c r="Q2241" s="155" t="s">
        <v>1105</v>
      </c>
      <c r="R2241" s="163" t="s">
        <v>1093</v>
      </c>
      <c r="S2241" s="164">
        <v>1</v>
      </c>
      <c r="T2241" s="167" t="s">
        <v>1144</v>
      </c>
    </row>
    <row r="2242" spans="1:20" ht="16.5" customHeight="1" thickBot="1">
      <c r="A2242" s="233"/>
      <c r="B2242" s="405"/>
      <c r="C2242" s="629" t="s">
        <v>41</v>
      </c>
      <c r="D2242" s="630"/>
      <c r="E2242" s="630"/>
      <c r="F2242" s="630"/>
      <c r="G2242" s="630"/>
      <c r="H2242" s="631"/>
      <c r="I2242" s="163"/>
      <c r="J2242" s="163"/>
      <c r="K2242" s="414"/>
      <c r="L2242" s="202"/>
      <c r="M2242" s="629" t="s">
        <v>41</v>
      </c>
      <c r="N2242" s="630"/>
      <c r="O2242" s="630"/>
      <c r="P2242" s="630"/>
      <c r="Q2242" s="630"/>
      <c r="R2242" s="631"/>
      <c r="S2242" s="163"/>
      <c r="T2242" s="163"/>
    </row>
    <row r="2243" spans="1:20" ht="16.5" customHeight="1" thickBot="1">
      <c r="A2243" s="233"/>
      <c r="B2243" s="405"/>
      <c r="C2243" s="714" t="s">
        <v>180</v>
      </c>
      <c r="D2243" s="689"/>
      <c r="E2243" s="689"/>
      <c r="F2243" s="689"/>
      <c r="G2243" s="689"/>
      <c r="H2243" s="689"/>
      <c r="I2243" s="689"/>
      <c r="J2243" s="681"/>
      <c r="K2243" s="415"/>
      <c r="L2243" s="202"/>
      <c r="M2243" s="644" t="s">
        <v>180</v>
      </c>
      <c r="N2243" s="645"/>
      <c r="O2243" s="645"/>
      <c r="P2243" s="645"/>
      <c r="Q2243" s="645"/>
      <c r="R2243" s="645"/>
      <c r="S2243" s="645"/>
      <c r="T2243" s="681"/>
    </row>
    <row r="2244" spans="1:20" ht="16.5" customHeight="1" thickBot="1">
      <c r="A2244" s="233"/>
      <c r="B2244" s="405"/>
      <c r="C2244" s="416"/>
      <c r="D2244" s="416"/>
      <c r="E2244" s="416"/>
      <c r="F2244" s="416"/>
      <c r="G2244" s="416"/>
      <c r="H2244" s="416"/>
      <c r="I2244" s="416"/>
      <c r="J2244" s="416"/>
      <c r="K2244" s="417"/>
      <c r="L2244" s="202"/>
      <c r="M2244" s="257"/>
      <c r="N2244" s="257"/>
      <c r="O2244" s="257"/>
      <c r="P2244" s="257"/>
      <c r="Q2244" s="257"/>
      <c r="R2244" s="257"/>
      <c r="S2244" s="257"/>
      <c r="T2244" s="257"/>
    </row>
    <row r="2245" spans="1:20" ht="16.5" customHeight="1" thickBot="1">
      <c r="A2245" s="233"/>
      <c r="B2245" s="410">
        <v>45</v>
      </c>
      <c r="C2245" s="647" t="s">
        <v>1145</v>
      </c>
      <c r="D2245" s="712"/>
      <c r="E2245" s="712"/>
      <c r="F2245" s="712"/>
      <c r="G2245" s="712"/>
      <c r="H2245" s="712"/>
      <c r="I2245" s="712"/>
      <c r="J2245" s="712"/>
      <c r="K2245" s="713"/>
      <c r="L2245" s="202"/>
      <c r="M2245" s="647" t="s">
        <v>1145</v>
      </c>
      <c r="N2245" s="633"/>
      <c r="O2245" s="633"/>
      <c r="P2245" s="633"/>
      <c r="Q2245" s="633"/>
      <c r="R2245" s="633"/>
      <c r="S2245" s="633"/>
      <c r="T2245" s="633"/>
    </row>
    <row r="2246" spans="1:20" ht="16.5" customHeight="1" thickBot="1">
      <c r="A2246" s="233"/>
      <c r="B2246" s="405"/>
      <c r="C2246" s="714" t="s">
        <v>10</v>
      </c>
      <c r="D2246" s="689"/>
      <c r="E2246" s="689"/>
      <c r="F2246" s="689"/>
      <c r="G2246" s="689"/>
      <c r="H2246" s="689"/>
      <c r="I2246" s="689"/>
      <c r="J2246" s="689"/>
      <c r="K2246" s="715"/>
      <c r="L2246" s="202"/>
      <c r="M2246" s="644" t="s">
        <v>10</v>
      </c>
      <c r="N2246" s="645"/>
      <c r="O2246" s="645"/>
      <c r="P2246" s="645"/>
      <c r="Q2246" s="645"/>
      <c r="R2246" s="645"/>
      <c r="S2246" s="645"/>
      <c r="T2246" s="646"/>
    </row>
    <row r="2247" spans="1:20" ht="16.5" customHeight="1">
      <c r="A2247" s="233"/>
      <c r="B2247" s="405"/>
      <c r="C2247" s="641" t="s">
        <v>11</v>
      </c>
      <c r="D2247" s="707" t="s">
        <v>12</v>
      </c>
      <c r="E2247" s="717" t="s">
        <v>13</v>
      </c>
      <c r="F2247" s="718"/>
      <c r="G2247" s="641" t="s">
        <v>14</v>
      </c>
      <c r="H2247" s="707" t="s">
        <v>15</v>
      </c>
      <c r="I2247" s="707" t="s">
        <v>16</v>
      </c>
      <c r="J2247" s="709" t="s">
        <v>17</v>
      </c>
      <c r="K2247" s="710" t="s">
        <v>18</v>
      </c>
      <c r="L2247" s="202"/>
      <c r="M2247" s="641" t="s">
        <v>11</v>
      </c>
      <c r="N2247" s="635" t="s">
        <v>12</v>
      </c>
      <c r="O2247" s="637" t="s">
        <v>13</v>
      </c>
      <c r="P2247" s="638"/>
      <c r="Q2247" s="641" t="s">
        <v>14</v>
      </c>
      <c r="R2247" s="635" t="s">
        <v>15</v>
      </c>
      <c r="S2247" s="635" t="s">
        <v>16</v>
      </c>
      <c r="T2247" s="643" t="s">
        <v>17</v>
      </c>
    </row>
    <row r="2248" spans="1:20" ht="16.5" customHeight="1">
      <c r="A2248" s="233"/>
      <c r="B2248" s="405"/>
      <c r="C2248" s="716"/>
      <c r="D2248" s="708"/>
      <c r="E2248" s="154" t="s">
        <v>19</v>
      </c>
      <c r="F2248" s="154" t="s">
        <v>20</v>
      </c>
      <c r="G2248" s="716"/>
      <c r="H2248" s="708"/>
      <c r="I2248" s="708"/>
      <c r="J2248" s="708"/>
      <c r="K2248" s="711"/>
      <c r="L2248" s="202"/>
      <c r="M2248" s="642"/>
      <c r="N2248" s="636"/>
      <c r="O2248" s="154" t="s">
        <v>19</v>
      </c>
      <c r="P2248" s="154" t="s">
        <v>20</v>
      </c>
      <c r="Q2248" s="642"/>
      <c r="R2248" s="636"/>
      <c r="S2248" s="636"/>
      <c r="T2248" s="636"/>
    </row>
    <row r="2249" spans="1:20" ht="16.5" customHeight="1">
      <c r="A2249" s="233"/>
      <c r="B2249" s="405"/>
      <c r="C2249" s="470">
        <v>1</v>
      </c>
      <c r="D2249" s="357">
        <v>8</v>
      </c>
      <c r="E2249" s="159" t="s">
        <v>21</v>
      </c>
      <c r="F2249" s="159"/>
      <c r="G2249" s="159" t="s">
        <v>1145</v>
      </c>
      <c r="H2249" s="159"/>
      <c r="I2249" s="159"/>
      <c r="J2249" s="159"/>
      <c r="K2249" s="411"/>
      <c r="L2249" s="202"/>
      <c r="M2249" s="324">
        <v>1</v>
      </c>
      <c r="N2249" s="357">
        <v>8</v>
      </c>
      <c r="O2249" s="159" t="s">
        <v>21</v>
      </c>
      <c r="P2249" s="159"/>
      <c r="Q2249" s="159" t="s">
        <v>1145</v>
      </c>
      <c r="R2249" s="159"/>
      <c r="S2249" s="159"/>
      <c r="T2249" s="159"/>
    </row>
    <row r="2250" spans="1:20" ht="27.75" customHeight="1">
      <c r="A2250" s="233"/>
      <c r="B2250" s="405"/>
      <c r="C2250" s="220">
        <v>2</v>
      </c>
      <c r="D2250" s="325">
        <v>8.1</v>
      </c>
      <c r="E2250" s="163"/>
      <c r="F2250" s="163" t="s">
        <v>21</v>
      </c>
      <c r="G2250" s="155" t="s">
        <v>1092</v>
      </c>
      <c r="H2250" s="163" t="s">
        <v>1093</v>
      </c>
      <c r="I2250" s="164">
        <v>1</v>
      </c>
      <c r="J2250" s="167"/>
      <c r="K2250" s="420"/>
      <c r="L2250" s="202"/>
      <c r="M2250" s="220">
        <v>2</v>
      </c>
      <c r="N2250" s="325">
        <v>8.1</v>
      </c>
      <c r="O2250" s="163"/>
      <c r="P2250" s="163" t="s">
        <v>21</v>
      </c>
      <c r="Q2250" s="155" t="s">
        <v>1092</v>
      </c>
      <c r="R2250" s="163" t="s">
        <v>1093</v>
      </c>
      <c r="S2250" s="164">
        <v>1</v>
      </c>
      <c r="T2250" s="167" t="s">
        <v>1146</v>
      </c>
    </row>
    <row r="2251" spans="1:20" ht="30" customHeight="1">
      <c r="A2251" s="233"/>
      <c r="B2251" s="405"/>
      <c r="C2251" s="163">
        <v>3</v>
      </c>
      <c r="D2251" s="325">
        <v>8.1999999999999993</v>
      </c>
      <c r="E2251" s="163"/>
      <c r="F2251" s="163" t="s">
        <v>21</v>
      </c>
      <c r="G2251" s="155" t="s">
        <v>1139</v>
      </c>
      <c r="H2251" s="163" t="s">
        <v>1093</v>
      </c>
      <c r="I2251" s="164">
        <v>1</v>
      </c>
      <c r="J2251" s="167"/>
      <c r="K2251" s="420"/>
      <c r="L2251" s="202"/>
      <c r="M2251" s="163">
        <v>3</v>
      </c>
      <c r="N2251" s="325">
        <v>8.1999999999999993</v>
      </c>
      <c r="O2251" s="163"/>
      <c r="P2251" s="163" t="s">
        <v>21</v>
      </c>
      <c r="Q2251" s="155" t="s">
        <v>1139</v>
      </c>
      <c r="R2251" s="163" t="s">
        <v>1093</v>
      </c>
      <c r="S2251" s="164">
        <v>1</v>
      </c>
      <c r="T2251" s="167" t="s">
        <v>1096</v>
      </c>
    </row>
    <row r="2252" spans="1:20" ht="23.25" customHeight="1">
      <c r="A2252" s="233"/>
      <c r="B2252" s="405"/>
      <c r="C2252" s="163">
        <v>4</v>
      </c>
      <c r="D2252" s="325">
        <v>8.3000000000000007</v>
      </c>
      <c r="E2252" s="163"/>
      <c r="F2252" s="163" t="s">
        <v>21</v>
      </c>
      <c r="G2252" s="155" t="s">
        <v>1097</v>
      </c>
      <c r="H2252" s="163" t="s">
        <v>1093</v>
      </c>
      <c r="I2252" s="164">
        <v>1</v>
      </c>
      <c r="J2252" s="167"/>
      <c r="K2252" s="420"/>
      <c r="L2252" s="202"/>
      <c r="M2252" s="163">
        <v>4</v>
      </c>
      <c r="N2252" s="325">
        <v>8.3000000000000007</v>
      </c>
      <c r="O2252" s="163"/>
      <c r="P2252" s="163" t="s">
        <v>21</v>
      </c>
      <c r="Q2252" s="155" t="s">
        <v>1097</v>
      </c>
      <c r="R2252" s="163" t="s">
        <v>1093</v>
      </c>
      <c r="S2252" s="164">
        <v>1</v>
      </c>
      <c r="T2252" s="167" t="s">
        <v>1098</v>
      </c>
    </row>
    <row r="2253" spans="1:20" ht="25.5" customHeight="1">
      <c r="A2253" s="233"/>
      <c r="B2253" s="405"/>
      <c r="C2253" s="163">
        <v>5</v>
      </c>
      <c r="D2253" s="325">
        <v>8.4</v>
      </c>
      <c r="E2253" s="163"/>
      <c r="F2253" s="163" t="s">
        <v>21</v>
      </c>
      <c r="G2253" s="155" t="s">
        <v>1126</v>
      </c>
      <c r="H2253" s="163" t="s">
        <v>1093</v>
      </c>
      <c r="I2253" s="164">
        <v>1</v>
      </c>
      <c r="J2253" s="167"/>
      <c r="K2253" s="420"/>
      <c r="L2253" s="202"/>
      <c r="M2253" s="163">
        <v>5</v>
      </c>
      <c r="N2253" s="325">
        <v>8.4</v>
      </c>
      <c r="O2253" s="163"/>
      <c r="P2253" s="163" t="s">
        <v>21</v>
      </c>
      <c r="Q2253" s="155" t="s">
        <v>1126</v>
      </c>
      <c r="R2253" s="163" t="s">
        <v>1093</v>
      </c>
      <c r="S2253" s="164">
        <v>1</v>
      </c>
      <c r="T2253" s="167" t="s">
        <v>1127</v>
      </c>
    </row>
    <row r="2254" spans="1:20" ht="26.25" customHeight="1">
      <c r="A2254" s="233"/>
      <c r="B2254" s="405"/>
      <c r="C2254" s="163">
        <v>6</v>
      </c>
      <c r="D2254" s="325">
        <v>8.5</v>
      </c>
      <c r="E2254" s="163"/>
      <c r="F2254" s="163" t="s">
        <v>21</v>
      </c>
      <c r="G2254" s="155" t="s">
        <v>1112</v>
      </c>
      <c r="H2254" s="163" t="s">
        <v>1093</v>
      </c>
      <c r="I2254" s="164">
        <v>1</v>
      </c>
      <c r="J2254" s="167"/>
      <c r="K2254" s="420"/>
      <c r="L2254" s="202"/>
      <c r="M2254" s="163">
        <v>6</v>
      </c>
      <c r="N2254" s="325">
        <v>8.5</v>
      </c>
      <c r="O2254" s="163"/>
      <c r="P2254" s="163" t="s">
        <v>21</v>
      </c>
      <c r="Q2254" s="155" t="s">
        <v>1112</v>
      </c>
      <c r="R2254" s="163" t="s">
        <v>1093</v>
      </c>
      <c r="S2254" s="164">
        <v>1</v>
      </c>
      <c r="T2254" s="167" t="s">
        <v>1113</v>
      </c>
    </row>
    <row r="2255" spans="1:20" ht="29.25" customHeight="1">
      <c r="A2255" s="233"/>
      <c r="B2255" s="405"/>
      <c r="C2255" s="163">
        <v>7</v>
      </c>
      <c r="D2255" s="325">
        <v>8.6</v>
      </c>
      <c r="E2255" s="163"/>
      <c r="F2255" s="163" t="s">
        <v>21</v>
      </c>
      <c r="G2255" s="155" t="s">
        <v>1114</v>
      </c>
      <c r="H2255" s="163" t="s">
        <v>1093</v>
      </c>
      <c r="I2255" s="164">
        <v>1</v>
      </c>
      <c r="J2255" s="167"/>
      <c r="K2255" s="420"/>
      <c r="L2255" s="202"/>
      <c r="M2255" s="163">
        <v>7</v>
      </c>
      <c r="N2255" s="325">
        <v>8.6</v>
      </c>
      <c r="O2255" s="163"/>
      <c r="P2255" s="163" t="s">
        <v>21</v>
      </c>
      <c r="Q2255" s="155" t="s">
        <v>1114</v>
      </c>
      <c r="R2255" s="163" t="s">
        <v>1093</v>
      </c>
      <c r="S2255" s="164">
        <v>1</v>
      </c>
      <c r="T2255" s="167" t="s">
        <v>1102</v>
      </c>
    </row>
    <row r="2256" spans="1:20" ht="26.25" customHeight="1">
      <c r="A2256" s="233"/>
      <c r="B2256" s="405"/>
      <c r="C2256" s="163">
        <v>8</v>
      </c>
      <c r="D2256" s="325">
        <v>8.6999999999999993</v>
      </c>
      <c r="E2256" s="163"/>
      <c r="F2256" s="163" t="s">
        <v>21</v>
      </c>
      <c r="G2256" s="155" t="s">
        <v>1103</v>
      </c>
      <c r="H2256" s="163" t="s">
        <v>1093</v>
      </c>
      <c r="I2256" s="164">
        <v>1</v>
      </c>
      <c r="J2256" s="167"/>
      <c r="K2256" s="420"/>
      <c r="L2256" s="202"/>
      <c r="M2256" s="163">
        <v>8</v>
      </c>
      <c r="N2256" s="325">
        <v>8.6999999999999993</v>
      </c>
      <c r="O2256" s="163"/>
      <c r="P2256" s="163" t="s">
        <v>21</v>
      </c>
      <c r="Q2256" s="155" t="s">
        <v>1103</v>
      </c>
      <c r="R2256" s="163" t="s">
        <v>1093</v>
      </c>
      <c r="S2256" s="164">
        <v>1</v>
      </c>
      <c r="T2256" s="167" t="s">
        <v>1104</v>
      </c>
    </row>
    <row r="2257" spans="1:20" ht="24.75" customHeight="1">
      <c r="A2257" s="233"/>
      <c r="B2257" s="405"/>
      <c r="C2257" s="163">
        <v>9</v>
      </c>
      <c r="D2257" s="325">
        <v>8.8000000000000007</v>
      </c>
      <c r="E2257" s="163"/>
      <c r="F2257" s="163" t="s">
        <v>21</v>
      </c>
      <c r="G2257" s="155" t="s">
        <v>1105</v>
      </c>
      <c r="H2257" s="163" t="s">
        <v>1093</v>
      </c>
      <c r="I2257" s="164">
        <v>1</v>
      </c>
      <c r="J2257" s="167"/>
      <c r="K2257" s="420"/>
      <c r="L2257" s="202"/>
      <c r="M2257" s="163">
        <v>9</v>
      </c>
      <c r="N2257" s="325">
        <v>8.8000000000000007</v>
      </c>
      <c r="O2257" s="163"/>
      <c r="P2257" s="163" t="s">
        <v>21</v>
      </c>
      <c r="Q2257" s="155" t="s">
        <v>1105</v>
      </c>
      <c r="R2257" s="163" t="s">
        <v>1093</v>
      </c>
      <c r="S2257" s="164">
        <v>1</v>
      </c>
      <c r="T2257" s="167" t="s">
        <v>1147</v>
      </c>
    </row>
    <row r="2258" spans="1:20" ht="16.5" customHeight="1" thickBot="1">
      <c r="A2258" s="233"/>
      <c r="B2258" s="405"/>
      <c r="C2258" s="629" t="s">
        <v>41</v>
      </c>
      <c r="D2258" s="630"/>
      <c r="E2258" s="630"/>
      <c r="F2258" s="630"/>
      <c r="G2258" s="630"/>
      <c r="H2258" s="631"/>
      <c r="I2258" s="163"/>
      <c r="J2258" s="163"/>
      <c r="K2258" s="414"/>
      <c r="L2258" s="202"/>
      <c r="M2258" s="629" t="s">
        <v>41</v>
      </c>
      <c r="N2258" s="630"/>
      <c r="O2258" s="630"/>
      <c r="P2258" s="630"/>
      <c r="Q2258" s="630"/>
      <c r="R2258" s="631"/>
      <c r="S2258" s="163"/>
      <c r="T2258" s="163"/>
    </row>
    <row r="2259" spans="1:20" ht="16.5" customHeight="1" thickBot="1">
      <c r="A2259" s="233"/>
      <c r="B2259" s="405"/>
      <c r="C2259" s="714" t="s">
        <v>180</v>
      </c>
      <c r="D2259" s="689"/>
      <c r="E2259" s="689"/>
      <c r="F2259" s="689"/>
      <c r="G2259" s="689"/>
      <c r="H2259" s="689"/>
      <c r="I2259" s="689"/>
      <c r="J2259" s="681"/>
      <c r="K2259" s="415"/>
      <c r="L2259" s="202"/>
      <c r="M2259" s="644" t="s">
        <v>180</v>
      </c>
      <c r="N2259" s="645"/>
      <c r="O2259" s="645"/>
      <c r="P2259" s="645"/>
      <c r="Q2259" s="645"/>
      <c r="R2259" s="645"/>
      <c r="S2259" s="645"/>
      <c r="T2259" s="681"/>
    </row>
    <row r="2260" spans="1:20" ht="16.5" customHeight="1" thickBot="1">
      <c r="A2260" s="233"/>
      <c r="B2260" s="405"/>
      <c r="C2260" s="416"/>
      <c r="D2260" s="416"/>
      <c r="E2260" s="416"/>
      <c r="F2260" s="416"/>
      <c r="G2260" s="416"/>
      <c r="H2260" s="416"/>
      <c r="I2260" s="416"/>
      <c r="J2260" s="416"/>
      <c r="K2260" s="417"/>
      <c r="L2260" s="202"/>
      <c r="M2260" s="257"/>
      <c r="N2260" s="257"/>
      <c r="O2260" s="257"/>
      <c r="P2260" s="257"/>
      <c r="Q2260" s="257"/>
      <c r="R2260" s="257"/>
      <c r="S2260" s="257"/>
      <c r="T2260" s="257"/>
    </row>
    <row r="2261" spans="1:20" ht="16.5" customHeight="1" thickBot="1">
      <c r="A2261" s="233"/>
      <c r="B2261" s="410">
        <v>46</v>
      </c>
      <c r="C2261" s="647" t="s">
        <v>1148</v>
      </c>
      <c r="D2261" s="712"/>
      <c r="E2261" s="712"/>
      <c r="F2261" s="712"/>
      <c r="G2261" s="712"/>
      <c r="H2261" s="712"/>
      <c r="I2261" s="712"/>
      <c r="J2261" s="712"/>
      <c r="K2261" s="713"/>
      <c r="L2261" s="202"/>
      <c r="M2261" s="647" t="s">
        <v>1148</v>
      </c>
      <c r="N2261" s="633"/>
      <c r="O2261" s="633"/>
      <c r="P2261" s="633"/>
      <c r="Q2261" s="633"/>
      <c r="R2261" s="633"/>
      <c r="S2261" s="633"/>
      <c r="T2261" s="633"/>
    </row>
    <row r="2262" spans="1:20" ht="16.5" customHeight="1" thickBot="1">
      <c r="A2262" s="233"/>
      <c r="B2262" s="405"/>
      <c r="C2262" s="714" t="s">
        <v>10</v>
      </c>
      <c r="D2262" s="689"/>
      <c r="E2262" s="689"/>
      <c r="F2262" s="689"/>
      <c r="G2262" s="689"/>
      <c r="H2262" s="689"/>
      <c r="I2262" s="689"/>
      <c r="J2262" s="689"/>
      <c r="K2262" s="715"/>
      <c r="L2262" s="202"/>
      <c r="M2262" s="644" t="s">
        <v>10</v>
      </c>
      <c r="N2262" s="645"/>
      <c r="O2262" s="645"/>
      <c r="P2262" s="645"/>
      <c r="Q2262" s="645"/>
      <c r="R2262" s="645"/>
      <c r="S2262" s="645"/>
      <c r="T2262" s="646"/>
    </row>
    <row r="2263" spans="1:20" ht="16.5" customHeight="1">
      <c r="A2263" s="233"/>
      <c r="B2263" s="405"/>
      <c r="C2263" s="641" t="s">
        <v>11</v>
      </c>
      <c r="D2263" s="707" t="s">
        <v>12</v>
      </c>
      <c r="E2263" s="717" t="s">
        <v>13</v>
      </c>
      <c r="F2263" s="718"/>
      <c r="G2263" s="641" t="s">
        <v>14</v>
      </c>
      <c r="H2263" s="707" t="s">
        <v>15</v>
      </c>
      <c r="I2263" s="707" t="s">
        <v>16</v>
      </c>
      <c r="J2263" s="709" t="s">
        <v>17</v>
      </c>
      <c r="K2263" s="710" t="s">
        <v>18</v>
      </c>
      <c r="L2263" s="202"/>
      <c r="M2263" s="641" t="s">
        <v>11</v>
      </c>
      <c r="N2263" s="635" t="s">
        <v>12</v>
      </c>
      <c r="O2263" s="637" t="s">
        <v>13</v>
      </c>
      <c r="P2263" s="638"/>
      <c r="Q2263" s="641" t="s">
        <v>14</v>
      </c>
      <c r="R2263" s="635" t="s">
        <v>15</v>
      </c>
      <c r="S2263" s="635" t="s">
        <v>16</v>
      </c>
      <c r="T2263" s="643" t="s">
        <v>17</v>
      </c>
    </row>
    <row r="2264" spans="1:20" ht="16.5" customHeight="1">
      <c r="A2264" s="233"/>
      <c r="B2264" s="405"/>
      <c r="C2264" s="716"/>
      <c r="D2264" s="708"/>
      <c r="E2264" s="154" t="s">
        <v>19</v>
      </c>
      <c r="F2264" s="154" t="s">
        <v>20</v>
      </c>
      <c r="G2264" s="716"/>
      <c r="H2264" s="708"/>
      <c r="I2264" s="708"/>
      <c r="J2264" s="708"/>
      <c r="K2264" s="711"/>
      <c r="L2264" s="202"/>
      <c r="M2264" s="642"/>
      <c r="N2264" s="636"/>
      <c r="O2264" s="154" t="s">
        <v>19</v>
      </c>
      <c r="P2264" s="154" t="s">
        <v>20</v>
      </c>
      <c r="Q2264" s="642"/>
      <c r="R2264" s="636"/>
      <c r="S2264" s="636"/>
      <c r="T2264" s="636"/>
    </row>
    <row r="2265" spans="1:20" ht="16.5" customHeight="1">
      <c r="A2265" s="233"/>
      <c r="B2265" s="405"/>
      <c r="C2265" s="470">
        <v>1</v>
      </c>
      <c r="D2265" s="357">
        <v>9</v>
      </c>
      <c r="E2265" s="159" t="s">
        <v>21</v>
      </c>
      <c r="F2265" s="159"/>
      <c r="G2265" s="159" t="s">
        <v>1148</v>
      </c>
      <c r="H2265" s="159"/>
      <c r="I2265" s="159"/>
      <c r="J2265" s="159"/>
      <c r="K2265" s="411"/>
      <c r="L2265" s="202"/>
      <c r="M2265" s="324">
        <v>1</v>
      </c>
      <c r="N2265" s="357">
        <v>9</v>
      </c>
      <c r="O2265" s="159" t="s">
        <v>21</v>
      </c>
      <c r="P2265" s="159"/>
      <c r="Q2265" s="159" t="s">
        <v>1148</v>
      </c>
      <c r="R2265" s="159"/>
      <c r="S2265" s="159"/>
      <c r="T2265" s="159"/>
    </row>
    <row r="2266" spans="1:20" ht="45" customHeight="1">
      <c r="A2266" s="233"/>
      <c r="B2266" s="405"/>
      <c r="C2266" s="220">
        <v>2</v>
      </c>
      <c r="D2266" s="325">
        <v>9.1</v>
      </c>
      <c r="E2266" s="163"/>
      <c r="F2266" s="163" t="s">
        <v>21</v>
      </c>
      <c r="G2266" s="155" t="s">
        <v>1149</v>
      </c>
      <c r="H2266" s="163" t="s">
        <v>1093</v>
      </c>
      <c r="I2266" s="164">
        <v>1</v>
      </c>
      <c r="J2266" s="167"/>
      <c r="K2266" s="420"/>
      <c r="L2266" s="202"/>
      <c r="M2266" s="220">
        <v>2</v>
      </c>
      <c r="N2266" s="325">
        <v>9.1</v>
      </c>
      <c r="O2266" s="163"/>
      <c r="P2266" s="163" t="s">
        <v>21</v>
      </c>
      <c r="Q2266" s="155" t="s">
        <v>1149</v>
      </c>
      <c r="R2266" s="163" t="s">
        <v>1093</v>
      </c>
      <c r="S2266" s="164">
        <v>1</v>
      </c>
      <c r="T2266" s="167" t="s">
        <v>1150</v>
      </c>
    </row>
    <row r="2267" spans="1:20" ht="16.5" customHeight="1" thickBot="1">
      <c r="A2267" s="233"/>
      <c r="B2267" s="405"/>
      <c r="C2267" s="629" t="s">
        <v>41</v>
      </c>
      <c r="D2267" s="630"/>
      <c r="E2267" s="630"/>
      <c r="F2267" s="630"/>
      <c r="G2267" s="630"/>
      <c r="H2267" s="631"/>
      <c r="I2267" s="163"/>
      <c r="J2267" s="163"/>
      <c r="K2267" s="414"/>
      <c r="L2267" s="202"/>
      <c r="M2267" s="629" t="s">
        <v>41</v>
      </c>
      <c r="N2267" s="630"/>
      <c r="O2267" s="630"/>
      <c r="P2267" s="630"/>
      <c r="Q2267" s="630"/>
      <c r="R2267" s="631"/>
      <c r="S2267" s="163"/>
      <c r="T2267" s="163"/>
    </row>
    <row r="2268" spans="1:20" ht="16.5" customHeight="1" thickBot="1">
      <c r="A2268" s="233"/>
      <c r="B2268" s="495"/>
      <c r="C2268" s="732" t="s">
        <v>180</v>
      </c>
      <c r="D2268" s="733"/>
      <c r="E2268" s="733"/>
      <c r="F2268" s="733"/>
      <c r="G2268" s="733"/>
      <c r="H2268" s="733"/>
      <c r="I2268" s="733"/>
      <c r="J2268" s="734"/>
      <c r="K2268" s="496"/>
      <c r="L2268" s="202"/>
      <c r="M2268" s="632" t="s">
        <v>180</v>
      </c>
      <c r="N2268" s="633"/>
      <c r="O2268" s="633"/>
      <c r="P2268" s="633"/>
      <c r="Q2268" s="633"/>
      <c r="R2268" s="633"/>
      <c r="S2268" s="633"/>
      <c r="T2268" s="634"/>
    </row>
    <row r="2269" spans="1:20" ht="16.5" customHeight="1">
      <c r="A2269" s="233"/>
      <c r="B2269" s="398"/>
      <c r="C2269" s="257"/>
      <c r="D2269" s="257"/>
      <c r="E2269" s="257"/>
      <c r="F2269" s="257"/>
      <c r="G2269" s="257"/>
      <c r="H2269" s="257"/>
      <c r="I2269" s="257"/>
      <c r="J2269" s="257"/>
      <c r="K2269" s="258"/>
      <c r="L2269" s="202"/>
      <c r="M2269" s="257"/>
      <c r="N2269" s="257"/>
      <c r="O2269" s="257"/>
      <c r="P2269" s="257"/>
      <c r="Q2269" s="257"/>
      <c r="R2269" s="257"/>
      <c r="S2269" s="257"/>
      <c r="T2269" s="257"/>
    </row>
    <row r="2270" spans="1:20" ht="16.5" customHeight="1">
      <c r="A2270" s="233"/>
      <c r="B2270" s="398"/>
      <c r="C2270" s="257"/>
      <c r="D2270" s="257"/>
      <c r="E2270" s="257"/>
      <c r="F2270" s="257"/>
      <c r="G2270" s="257"/>
      <c r="H2270" s="257"/>
      <c r="I2270" s="257"/>
      <c r="J2270" s="257"/>
      <c r="K2270" s="258"/>
      <c r="L2270" s="202"/>
      <c r="M2270" s="257"/>
      <c r="N2270" s="257"/>
      <c r="O2270" s="257"/>
      <c r="P2270" s="257"/>
      <c r="Q2270" s="257"/>
      <c r="R2270" s="257"/>
      <c r="S2270" s="257"/>
      <c r="T2270" s="257"/>
    </row>
    <row r="2271" spans="1:20" ht="16.5" customHeight="1">
      <c r="A2271" s="233"/>
      <c r="B2271" s="398"/>
      <c r="C2271" s="257"/>
      <c r="D2271" s="257"/>
      <c r="E2271" s="257"/>
      <c r="F2271" s="257"/>
      <c r="G2271" s="257"/>
      <c r="H2271" s="257"/>
      <c r="I2271" s="257"/>
      <c r="J2271" s="257"/>
      <c r="K2271" s="258"/>
      <c r="L2271" s="202"/>
      <c r="M2271" s="257"/>
      <c r="N2271" s="257"/>
      <c r="O2271" s="257"/>
      <c r="P2271" s="257"/>
      <c r="Q2271" s="257"/>
      <c r="R2271" s="257"/>
      <c r="S2271" s="257"/>
      <c r="T2271" s="257"/>
    </row>
    <row r="2272" spans="1:20" ht="16.5" customHeight="1">
      <c r="A2272" s="233"/>
      <c r="B2272" s="398"/>
      <c r="C2272" s="153"/>
      <c r="D2272" s="153"/>
      <c r="E2272" s="153"/>
      <c r="F2272" s="153"/>
      <c r="G2272" s="735" t="s">
        <v>1151</v>
      </c>
      <c r="H2272" s="736"/>
      <c r="I2272" s="736"/>
      <c r="J2272" s="737"/>
      <c r="K2272" s="497"/>
      <c r="L2272" s="202"/>
      <c r="M2272" s="153"/>
      <c r="N2272" s="153"/>
      <c r="O2272" s="153"/>
      <c r="P2272" s="153"/>
      <c r="Q2272" s="706" t="s">
        <v>1151</v>
      </c>
      <c r="R2272" s="702"/>
      <c r="S2272" s="702"/>
      <c r="T2272" s="638"/>
    </row>
    <row r="2273" spans="1:20" ht="16.5" customHeight="1">
      <c r="A2273" s="233"/>
      <c r="B2273" s="398"/>
      <c r="C2273" s="153"/>
      <c r="D2273" s="153"/>
      <c r="E2273" s="153"/>
      <c r="F2273" s="153"/>
      <c r="G2273" s="731" t="s">
        <v>1152</v>
      </c>
      <c r="H2273" s="630"/>
      <c r="I2273" s="630"/>
      <c r="J2273" s="631"/>
      <c r="K2273" s="414"/>
      <c r="L2273" s="202"/>
      <c r="M2273" s="153"/>
      <c r="N2273" s="153"/>
      <c r="O2273" s="153"/>
      <c r="P2273" s="153"/>
      <c r="Q2273" s="700" t="s">
        <v>1152</v>
      </c>
      <c r="R2273" s="630"/>
      <c r="S2273" s="630"/>
      <c r="T2273" s="631"/>
    </row>
    <row r="2274" spans="1:20" ht="16.5" customHeight="1">
      <c r="A2274" s="233"/>
      <c r="B2274" s="398"/>
      <c r="C2274" s="153"/>
      <c r="D2274" s="153"/>
      <c r="E2274" s="153"/>
      <c r="F2274" s="153"/>
      <c r="G2274" s="731" t="s">
        <v>1153</v>
      </c>
      <c r="H2274" s="630"/>
      <c r="I2274" s="630"/>
      <c r="J2274" s="369"/>
      <c r="K2274" s="498"/>
      <c r="L2274" s="202"/>
      <c r="M2274" s="153"/>
      <c r="N2274" s="153"/>
      <c r="O2274" s="153"/>
      <c r="P2274" s="153"/>
      <c r="Q2274" s="700" t="s">
        <v>1153</v>
      </c>
      <c r="R2274" s="630"/>
      <c r="S2274" s="630"/>
      <c r="T2274" s="369">
        <v>0.29409239871853626</v>
      </c>
    </row>
    <row r="2275" spans="1:20" ht="16.5" customHeight="1">
      <c r="A2275" s="233"/>
      <c r="B2275" s="398"/>
      <c r="C2275" s="153"/>
      <c r="D2275" s="153"/>
      <c r="E2275" s="153"/>
      <c r="F2275" s="153"/>
      <c r="G2275" s="731" t="s">
        <v>1154</v>
      </c>
      <c r="H2275" s="630"/>
      <c r="I2275" s="630"/>
      <c r="J2275" s="631"/>
      <c r="K2275" s="499"/>
      <c r="L2275" s="202"/>
      <c r="M2275" s="153"/>
      <c r="N2275" s="153"/>
      <c r="O2275" s="153"/>
      <c r="P2275" s="153"/>
      <c r="Q2275" s="700" t="s">
        <v>1154</v>
      </c>
      <c r="R2275" s="630"/>
      <c r="S2275" s="630"/>
      <c r="T2275" s="631"/>
    </row>
    <row r="2276" spans="1:20" ht="16.5" customHeight="1">
      <c r="A2276" s="233"/>
      <c r="B2276" s="398"/>
      <c r="C2276" s="153"/>
      <c r="D2276" s="153"/>
      <c r="E2276" s="153"/>
      <c r="F2276" s="153"/>
      <c r="G2276" s="731" t="s">
        <v>1153</v>
      </c>
      <c r="H2276" s="630"/>
      <c r="I2276" s="630"/>
      <c r="J2276" s="369"/>
      <c r="K2276" s="500"/>
      <c r="L2276" s="202"/>
      <c r="M2276" s="153"/>
      <c r="N2276" s="153"/>
      <c r="O2276" s="153"/>
      <c r="P2276" s="153"/>
      <c r="Q2276" s="700" t="s">
        <v>1153</v>
      </c>
      <c r="R2276" s="630"/>
      <c r="S2276" s="630"/>
      <c r="T2276" s="369">
        <v>0.11194388399999999</v>
      </c>
    </row>
    <row r="2277" spans="1:20" ht="16.5" customHeight="1">
      <c r="A2277" s="233"/>
      <c r="B2277" s="398"/>
      <c r="C2277" s="153"/>
      <c r="D2277" s="153"/>
      <c r="E2277" s="153"/>
      <c r="F2277" s="153"/>
      <c r="G2277" s="501"/>
      <c r="H2277" s="502"/>
      <c r="I2277" s="502"/>
      <c r="J2277" s="503"/>
      <c r="K2277" s="504"/>
      <c r="L2277" s="202"/>
      <c r="M2277" s="153"/>
      <c r="N2277" s="153"/>
      <c r="O2277" s="153"/>
      <c r="P2277" s="153"/>
      <c r="Q2277" s="222"/>
      <c r="R2277" s="223"/>
      <c r="S2277" s="223"/>
      <c r="T2277" s="373"/>
    </row>
    <row r="2278" spans="1:20" ht="16.5" customHeight="1">
      <c r="A2278" s="233"/>
      <c r="B2278" s="398"/>
      <c r="C2278" s="153"/>
      <c r="D2278" s="153"/>
      <c r="E2278" s="153"/>
      <c r="F2278" s="153"/>
      <c r="G2278" s="505" t="s">
        <v>1155</v>
      </c>
      <c r="H2278" s="506"/>
      <c r="I2278" s="507"/>
      <c r="J2278" s="508"/>
      <c r="K2278" s="509"/>
      <c r="L2278" s="202"/>
      <c r="M2278" s="153"/>
      <c r="N2278" s="153"/>
      <c r="O2278" s="153"/>
      <c r="P2278" s="153"/>
      <c r="Q2278" s="374" t="s">
        <v>1155</v>
      </c>
      <c r="R2278" s="375"/>
      <c r="S2278" s="376"/>
      <c r="T2278" s="377"/>
    </row>
    <row r="2279" spans="1:20" ht="16.5" customHeight="1">
      <c r="A2279" s="233"/>
      <c r="B2279" s="398"/>
      <c r="C2279" s="235"/>
      <c r="D2279" s="235"/>
      <c r="E2279" s="235"/>
      <c r="F2279" s="235"/>
      <c r="G2279" s="235"/>
      <c r="H2279" s="235"/>
      <c r="I2279" s="235"/>
      <c r="J2279" s="235"/>
      <c r="K2279" s="381"/>
      <c r="L2279" s="202"/>
      <c r="M2279" s="233"/>
      <c r="N2279" s="233"/>
      <c r="O2279" s="233"/>
      <c r="P2279" s="233"/>
      <c r="Q2279" s="233"/>
      <c r="R2279" s="233"/>
      <c r="S2279" s="233"/>
      <c r="T2279" s="233"/>
    </row>
    <row r="2280" spans="1:20" ht="16.5" customHeight="1">
      <c r="A2280" s="233"/>
      <c r="B2280" s="398"/>
      <c r="C2280" s="235"/>
      <c r="D2280" s="235"/>
      <c r="E2280" s="235"/>
      <c r="F2280" s="235"/>
      <c r="G2280" s="235"/>
      <c r="H2280" s="235"/>
      <c r="I2280" s="235"/>
      <c r="J2280" s="235"/>
      <c r="K2280" s="381"/>
      <c r="L2280" s="202"/>
      <c r="M2280" s="233"/>
      <c r="N2280" s="233"/>
      <c r="O2280" s="233"/>
      <c r="P2280" s="233"/>
      <c r="Q2280" s="233"/>
      <c r="R2280" s="233"/>
      <c r="S2280" s="233"/>
      <c r="T2280" s="233"/>
    </row>
    <row r="2281" spans="1:20" ht="16.5" customHeight="1">
      <c r="A2281" s="233"/>
      <c r="B2281" s="398"/>
      <c r="C2281" s="235"/>
      <c r="D2281" s="235"/>
      <c r="E2281" s="235"/>
      <c r="F2281" s="235"/>
      <c r="G2281" s="235"/>
      <c r="H2281" s="235"/>
      <c r="I2281" s="235"/>
      <c r="J2281" s="235"/>
      <c r="K2281" s="381"/>
      <c r="L2281" s="202"/>
      <c r="M2281" s="233"/>
      <c r="N2281" s="233"/>
      <c r="O2281" s="233"/>
      <c r="P2281" s="233"/>
      <c r="Q2281" s="233"/>
      <c r="R2281" s="233"/>
      <c r="S2281" s="233"/>
      <c r="T2281" s="233"/>
    </row>
    <row r="2282" spans="1:20" ht="16.5" customHeight="1">
      <c r="A2282" s="233"/>
      <c r="B2282" s="400"/>
      <c r="C2282" s="701"/>
      <c r="D2282" s="702"/>
      <c r="E2282" s="702"/>
      <c r="F2282" s="702"/>
      <c r="G2282" s="702"/>
      <c r="H2282" s="702"/>
      <c r="I2282" s="702"/>
      <c r="J2282" s="653"/>
      <c r="K2282" s="381"/>
      <c r="L2282" s="202"/>
      <c r="M2282" s="233"/>
      <c r="N2282" s="233"/>
      <c r="O2282" s="233"/>
      <c r="P2282" s="233"/>
      <c r="Q2282" s="233"/>
      <c r="R2282" s="233"/>
      <c r="S2282" s="233"/>
      <c r="T2282" s="233"/>
    </row>
    <row r="2283" spans="1:20" ht="53.25" customHeight="1">
      <c r="A2283" s="233"/>
      <c r="B2283" s="694" t="s">
        <v>1173</v>
      </c>
      <c r="C2283" s="630"/>
      <c r="D2283" s="630"/>
      <c r="E2283" s="630"/>
      <c r="F2283" s="631"/>
      <c r="G2283" s="703" t="s">
        <v>1156</v>
      </c>
      <c r="H2283" s="630"/>
      <c r="I2283" s="631"/>
      <c r="J2283" s="383" t="s">
        <v>1157</v>
      </c>
      <c r="K2283" s="381"/>
      <c r="L2283" s="202"/>
      <c r="M2283" s="233"/>
      <c r="N2283" s="233"/>
      <c r="O2283" s="233"/>
      <c r="P2283" s="233"/>
      <c r="Q2283" s="233"/>
      <c r="R2283" s="233"/>
      <c r="S2283" s="233"/>
      <c r="T2283" s="233"/>
    </row>
    <row r="2284" spans="1:20" ht="94.5" customHeight="1">
      <c r="A2284" s="233"/>
      <c r="B2284" s="694" t="s">
        <v>1174</v>
      </c>
      <c r="C2284" s="630"/>
      <c r="D2284" s="630"/>
      <c r="E2284" s="630"/>
      <c r="F2284" s="631"/>
      <c r="G2284" s="696" t="s">
        <v>1158</v>
      </c>
      <c r="H2284" s="631"/>
      <c r="I2284" s="384" t="s">
        <v>1159</v>
      </c>
      <c r="J2284" s="385">
        <v>0.15</v>
      </c>
      <c r="K2284" s="381"/>
      <c r="L2284" s="202"/>
      <c r="M2284" s="233"/>
      <c r="N2284" s="233"/>
      <c r="O2284" s="233"/>
      <c r="P2284" s="233"/>
      <c r="Q2284" s="233"/>
      <c r="R2284" s="233"/>
      <c r="S2284" s="233"/>
      <c r="T2284" s="233"/>
    </row>
    <row r="2285" spans="1:20" ht="63.75" customHeight="1">
      <c r="A2285" s="233"/>
      <c r="B2285" s="694" t="s">
        <v>1175</v>
      </c>
      <c r="C2285" s="630"/>
      <c r="D2285" s="630"/>
      <c r="E2285" s="630"/>
      <c r="F2285" s="631"/>
      <c r="G2285" s="695" t="s">
        <v>1160</v>
      </c>
      <c r="H2285" s="631"/>
      <c r="I2285" s="384" t="s">
        <v>1161</v>
      </c>
      <c r="J2285" s="385">
        <v>0.05</v>
      </c>
      <c r="K2285" s="381"/>
      <c r="L2285" s="202"/>
      <c r="M2285" s="233"/>
      <c r="N2285" s="233"/>
      <c r="O2285" s="233"/>
      <c r="P2285" s="233"/>
      <c r="Q2285" s="233"/>
      <c r="R2285" s="233"/>
      <c r="S2285" s="233"/>
      <c r="T2285" s="233"/>
    </row>
    <row r="2286" spans="1:20" ht="27.75" customHeight="1">
      <c r="A2286" s="233"/>
      <c r="B2286" s="395"/>
      <c r="C2286" s="225"/>
      <c r="D2286" s="225"/>
      <c r="E2286" s="225"/>
      <c r="F2286" s="226"/>
      <c r="G2286" s="696" t="s">
        <v>1162</v>
      </c>
      <c r="H2286" s="631"/>
      <c r="I2286" s="384" t="s">
        <v>1163</v>
      </c>
      <c r="J2286" s="385">
        <v>0.05</v>
      </c>
      <c r="K2286" s="381"/>
      <c r="L2286" s="202"/>
      <c r="M2286" s="233"/>
      <c r="N2286" s="233"/>
      <c r="O2286" s="233"/>
      <c r="P2286" s="233"/>
      <c r="Q2286" s="233"/>
      <c r="R2286" s="233"/>
      <c r="S2286" s="233"/>
      <c r="T2286" s="233"/>
    </row>
    <row r="2287" spans="1:20" ht="16.5" customHeight="1">
      <c r="A2287" s="233"/>
      <c r="B2287" s="396"/>
      <c r="C2287" s="228"/>
      <c r="D2287" s="228"/>
      <c r="E2287" s="228"/>
      <c r="F2287" s="229"/>
      <c r="G2287" s="696" t="s">
        <v>1164</v>
      </c>
      <c r="H2287" s="631"/>
      <c r="I2287" s="384" t="s">
        <v>1165</v>
      </c>
      <c r="J2287" s="385">
        <v>0.25</v>
      </c>
      <c r="K2287" s="381"/>
      <c r="L2287" s="202"/>
      <c r="M2287" s="233"/>
      <c r="N2287" s="233"/>
      <c r="O2287" s="233"/>
      <c r="P2287" s="233"/>
      <c r="Q2287" s="233"/>
      <c r="R2287" s="233"/>
      <c r="S2287" s="233"/>
      <c r="T2287" s="233"/>
    </row>
    <row r="2288" spans="1:20" ht="16.5" customHeight="1">
      <c r="A2288" s="233"/>
      <c r="B2288" s="397"/>
      <c r="C2288" s="231"/>
      <c r="D2288" s="231"/>
      <c r="E2288" s="231"/>
      <c r="F2288" s="232"/>
      <c r="G2288" s="697"/>
      <c r="H2288" s="698"/>
      <c r="I2288" s="698"/>
      <c r="J2288" s="699"/>
      <c r="K2288" s="386"/>
      <c r="L2288" s="202"/>
      <c r="M2288" s="233"/>
      <c r="N2288" s="233"/>
      <c r="O2288" s="233"/>
      <c r="P2288" s="233"/>
      <c r="Q2288" s="233"/>
      <c r="R2288" s="233"/>
      <c r="S2288" s="233"/>
      <c r="T2288" s="233"/>
    </row>
    <row r="2289" spans="1:20" ht="16.5" customHeight="1">
      <c r="A2289" s="233"/>
      <c r="B2289" s="401"/>
      <c r="C2289" s="388"/>
      <c r="D2289" s="388"/>
      <c r="E2289" s="388"/>
      <c r="F2289" s="388"/>
      <c r="G2289" s="388"/>
      <c r="H2289" s="388"/>
      <c r="I2289" s="388"/>
      <c r="J2289" s="388"/>
      <c r="K2289" s="388"/>
      <c r="L2289" s="389"/>
      <c r="M2289" s="233"/>
      <c r="N2289" s="233"/>
      <c r="O2289" s="233"/>
      <c r="P2289" s="233"/>
      <c r="Q2289" s="233"/>
      <c r="R2289" s="233"/>
      <c r="S2289" s="233"/>
      <c r="T2289" s="233"/>
    </row>
    <row r="2290" spans="1:20" ht="16.5" customHeight="1">
      <c r="A2290" s="233"/>
      <c r="B2290" s="233"/>
      <c r="C2290" s="235"/>
      <c r="D2290" s="235"/>
      <c r="E2290" s="235"/>
      <c r="F2290" s="235"/>
      <c r="G2290" s="235"/>
      <c r="H2290" s="235"/>
      <c r="I2290" s="235"/>
      <c r="J2290" s="235"/>
      <c r="K2290" s="235"/>
      <c r="L2290" s="202"/>
      <c r="M2290" s="233"/>
      <c r="N2290" s="233"/>
      <c r="O2290" s="233"/>
      <c r="P2290" s="233"/>
      <c r="Q2290" s="233"/>
      <c r="R2290" s="233"/>
      <c r="S2290" s="233"/>
      <c r="T2290" s="233"/>
    </row>
  </sheetData>
  <mergeCells count="2142">
    <mergeCell ref="M1831:R1831"/>
    <mergeCell ref="M1832:T1832"/>
    <mergeCell ref="J1801:J1802"/>
    <mergeCell ref="K1801:K1802"/>
    <mergeCell ref="M1801:M1802"/>
    <mergeCell ref="N1801:N1802"/>
    <mergeCell ref="O1801:P1801"/>
    <mergeCell ref="Q1801:Q1802"/>
    <mergeCell ref="R1801:R1802"/>
    <mergeCell ref="C1800:K1800"/>
    <mergeCell ref="C1801:C1802"/>
    <mergeCell ref="D1801:D1802"/>
    <mergeCell ref="E1801:F1801"/>
    <mergeCell ref="G1801:G1802"/>
    <mergeCell ref="H1801:H1802"/>
    <mergeCell ref="I1801:I1802"/>
    <mergeCell ref="S1801:S1802"/>
    <mergeCell ref="T1801:T1802"/>
    <mergeCell ref="C1832:J1832"/>
    <mergeCell ref="S1774:S1775"/>
    <mergeCell ref="T1774:T1775"/>
    <mergeCell ref="C1771:J1771"/>
    <mergeCell ref="C1773:K1773"/>
    <mergeCell ref="C1774:C1775"/>
    <mergeCell ref="D1774:D1775"/>
    <mergeCell ref="E1774:F1774"/>
    <mergeCell ref="G1774:G1775"/>
    <mergeCell ref="K1774:K1775"/>
    <mergeCell ref="M1778:R1778"/>
    <mergeCell ref="M1783:R1783"/>
    <mergeCell ref="M1792:R1792"/>
    <mergeCell ref="M1796:R1796"/>
    <mergeCell ref="M1797:T1797"/>
    <mergeCell ref="M1799:T1799"/>
    <mergeCell ref="M1800:T1800"/>
    <mergeCell ref="I1774:I1775"/>
    <mergeCell ref="J1774:J1775"/>
    <mergeCell ref="M1774:M1775"/>
    <mergeCell ref="N1774:N1775"/>
    <mergeCell ref="O1774:P1774"/>
    <mergeCell ref="Q1774:Q1775"/>
    <mergeCell ref="R1774:R1775"/>
    <mergeCell ref="C1584:H1584"/>
    <mergeCell ref="C1585:J1585"/>
    <mergeCell ref="C1587:K1587"/>
    <mergeCell ref="C1588:C1589"/>
    <mergeCell ref="D1588:D1589"/>
    <mergeCell ref="E1588:F1588"/>
    <mergeCell ref="G1588:G1589"/>
    <mergeCell ref="H1588:H1589"/>
    <mergeCell ref="I1588:I1589"/>
    <mergeCell ref="J1588:J1589"/>
    <mergeCell ref="H1774:H1775"/>
    <mergeCell ref="C1778:H1778"/>
    <mergeCell ref="C1783:H1783"/>
    <mergeCell ref="C1792:H1792"/>
    <mergeCell ref="C1796:H1796"/>
    <mergeCell ref="C1797:J1797"/>
    <mergeCell ref="C1799:K1799"/>
    <mergeCell ref="D1604:D1605"/>
    <mergeCell ref="E1604:F1604"/>
    <mergeCell ref="G1705:G1706"/>
    <mergeCell ref="C1670:H1670"/>
    <mergeCell ref="C1654:H1654"/>
    <mergeCell ref="C1661:H1661"/>
    <mergeCell ref="G1604:G1605"/>
    <mergeCell ref="H1604:H1605"/>
    <mergeCell ref="C1610:H1610"/>
    <mergeCell ref="C1613:H1613"/>
    <mergeCell ref="C1618:H1618"/>
    <mergeCell ref="C1623:H1623"/>
    <mergeCell ref="C1626:H1626"/>
    <mergeCell ref="M1544:R1544"/>
    <mergeCell ref="M1547:R1547"/>
    <mergeCell ref="M1553:R1553"/>
    <mergeCell ref="M1558:R1558"/>
    <mergeCell ref="M1561:R1561"/>
    <mergeCell ref="M1564:R1564"/>
    <mergeCell ref="C1544:H1544"/>
    <mergeCell ref="C1547:H1547"/>
    <mergeCell ref="C1553:H1553"/>
    <mergeCell ref="C1558:H1558"/>
    <mergeCell ref="C1561:H1561"/>
    <mergeCell ref="C1564:H1564"/>
    <mergeCell ref="C1567:H1567"/>
    <mergeCell ref="C1570:H1570"/>
    <mergeCell ref="C1573:H1573"/>
    <mergeCell ref="C1576:H1576"/>
    <mergeCell ref="C1579:H1579"/>
    <mergeCell ref="R1588:R1589"/>
    <mergeCell ref="M1593:R1593"/>
    <mergeCell ref="K1588:K1589"/>
    <mergeCell ref="M1588:M1589"/>
    <mergeCell ref="N1588:N1589"/>
    <mergeCell ref="O1588:P1588"/>
    <mergeCell ref="Q1588:Q1589"/>
    <mergeCell ref="S1588:S1589"/>
    <mergeCell ref="T1588:T1589"/>
    <mergeCell ref="K1538:K1539"/>
    <mergeCell ref="M1538:M1539"/>
    <mergeCell ref="N1538:N1539"/>
    <mergeCell ref="O1538:P1538"/>
    <mergeCell ref="Q1538:Q1539"/>
    <mergeCell ref="S1538:S1539"/>
    <mergeCell ref="T1538:T1539"/>
    <mergeCell ref="C1538:C1539"/>
    <mergeCell ref="D1538:D1539"/>
    <mergeCell ref="E1538:F1538"/>
    <mergeCell ref="G1538:G1539"/>
    <mergeCell ref="H1538:H1539"/>
    <mergeCell ref="I1538:I1539"/>
    <mergeCell ref="J1538:J1539"/>
    <mergeCell ref="M1567:R1567"/>
    <mergeCell ref="M1570:R1570"/>
    <mergeCell ref="M1573:R1573"/>
    <mergeCell ref="M1576:R1576"/>
    <mergeCell ref="M1579:R1579"/>
    <mergeCell ref="M1584:R1584"/>
    <mergeCell ref="M1585:T1585"/>
    <mergeCell ref="M1587:T1587"/>
    <mergeCell ref="R1538:R1539"/>
    <mergeCell ref="C1503:K1503"/>
    <mergeCell ref="C1504:C1505"/>
    <mergeCell ref="D1504:D1505"/>
    <mergeCell ref="E1504:F1504"/>
    <mergeCell ref="G1504:G1505"/>
    <mergeCell ref="H1504:H1505"/>
    <mergeCell ref="I1504:I1505"/>
    <mergeCell ref="J1504:J1505"/>
    <mergeCell ref="K1504:K1505"/>
    <mergeCell ref="M1504:M1505"/>
    <mergeCell ref="N1504:N1505"/>
    <mergeCell ref="O1504:P1504"/>
    <mergeCell ref="Q1504:Q1505"/>
    <mergeCell ref="R1504:R1505"/>
    <mergeCell ref="C1534:J1534"/>
    <mergeCell ref="C1536:K1536"/>
    <mergeCell ref="C1537:K1537"/>
    <mergeCell ref="M1537:T1537"/>
    <mergeCell ref="C1508:H1508"/>
    <mergeCell ref="C1514:H1514"/>
    <mergeCell ref="C1519:H1519"/>
    <mergeCell ref="C1523:H1523"/>
    <mergeCell ref="C1526:H1526"/>
    <mergeCell ref="C1529:H1529"/>
    <mergeCell ref="C1533:H1533"/>
    <mergeCell ref="C1477:C1478"/>
    <mergeCell ref="D1477:D1478"/>
    <mergeCell ref="E1477:F1477"/>
    <mergeCell ref="G1477:G1478"/>
    <mergeCell ref="H1477:H1478"/>
    <mergeCell ref="I1477:I1478"/>
    <mergeCell ref="J1477:J1478"/>
    <mergeCell ref="M1534:T1534"/>
    <mergeCell ref="M1536:T1536"/>
    <mergeCell ref="M1508:R1508"/>
    <mergeCell ref="M1514:R1514"/>
    <mergeCell ref="M1519:R1519"/>
    <mergeCell ref="M1523:R1523"/>
    <mergeCell ref="M1526:R1526"/>
    <mergeCell ref="M1529:R1529"/>
    <mergeCell ref="M1533:R1533"/>
    <mergeCell ref="C1482:H1482"/>
    <mergeCell ref="C1486:H1486"/>
    <mergeCell ref="M1486:R1486"/>
    <mergeCell ref="C1489:H1489"/>
    <mergeCell ref="C1492:H1492"/>
    <mergeCell ref="M1492:R1492"/>
    <mergeCell ref="M1496:R1496"/>
    <mergeCell ref="C1496:H1496"/>
    <mergeCell ref="C1499:H1499"/>
    <mergeCell ref="C1500:J1500"/>
    <mergeCell ref="M1500:T1500"/>
    <mergeCell ref="C1502:K1502"/>
    <mergeCell ref="M1502:T1502"/>
    <mergeCell ref="M1503:T1503"/>
    <mergeCell ref="S1504:S1505"/>
    <mergeCell ref="T1504:T1505"/>
    <mergeCell ref="C1439:H1439"/>
    <mergeCell ref="C1444:H1444"/>
    <mergeCell ref="C1447:H1447"/>
    <mergeCell ref="C1450:H1450"/>
    <mergeCell ref="C1454:H1454"/>
    <mergeCell ref="M1454:R1454"/>
    <mergeCell ref="M1460:R1460"/>
    <mergeCell ref="M1464:R1464"/>
    <mergeCell ref="M1467:R1467"/>
    <mergeCell ref="M1473:R1473"/>
    <mergeCell ref="M1474:T1474"/>
    <mergeCell ref="M1476:T1476"/>
    <mergeCell ref="R1425:R1426"/>
    <mergeCell ref="M1431:R1431"/>
    <mergeCell ref="M1434:R1434"/>
    <mergeCell ref="M1439:R1439"/>
    <mergeCell ref="M1444:R1444"/>
    <mergeCell ref="M1447:R1447"/>
    <mergeCell ref="M1450:R1450"/>
    <mergeCell ref="C1457:H1457"/>
    <mergeCell ref="C1460:H1460"/>
    <mergeCell ref="C1464:H1464"/>
    <mergeCell ref="C1467:H1467"/>
    <mergeCell ref="C1473:H1473"/>
    <mergeCell ref="C1474:J1474"/>
    <mergeCell ref="C1476:K1476"/>
    <mergeCell ref="H1405:H1406"/>
    <mergeCell ref="C1419:H1419"/>
    <mergeCell ref="C1420:J1420"/>
    <mergeCell ref="C1423:K1423"/>
    <mergeCell ref="M1423:T1423"/>
    <mergeCell ref="C1424:K1424"/>
    <mergeCell ref="M1424:T1424"/>
    <mergeCell ref="R1477:R1478"/>
    <mergeCell ref="M1482:R1482"/>
    <mergeCell ref="K1477:K1478"/>
    <mergeCell ref="M1477:M1478"/>
    <mergeCell ref="N1477:N1478"/>
    <mergeCell ref="O1477:P1477"/>
    <mergeCell ref="Q1477:Q1478"/>
    <mergeCell ref="S1477:S1478"/>
    <mergeCell ref="T1477:T1478"/>
    <mergeCell ref="K1425:K1426"/>
    <mergeCell ref="M1425:M1426"/>
    <mergeCell ref="N1425:N1426"/>
    <mergeCell ref="O1425:P1425"/>
    <mergeCell ref="Q1425:Q1426"/>
    <mergeCell ref="S1425:S1426"/>
    <mergeCell ref="T1425:T1426"/>
    <mergeCell ref="C1425:C1426"/>
    <mergeCell ref="D1425:D1426"/>
    <mergeCell ref="E1425:F1425"/>
    <mergeCell ref="G1425:G1426"/>
    <mergeCell ref="H1425:H1426"/>
    <mergeCell ref="I1425:I1426"/>
    <mergeCell ref="J1425:J1426"/>
    <mergeCell ref="C1431:H1431"/>
    <mergeCell ref="C1434:H1434"/>
    <mergeCell ref="C1404:K1404"/>
    <mergeCell ref="C1405:C1406"/>
    <mergeCell ref="D1405:D1406"/>
    <mergeCell ref="E1405:F1405"/>
    <mergeCell ref="G1405:G1406"/>
    <mergeCell ref="I1405:I1406"/>
    <mergeCell ref="J1405:J1406"/>
    <mergeCell ref="K1405:K1406"/>
    <mergeCell ref="J1353:J1354"/>
    <mergeCell ref="K1353:K1354"/>
    <mergeCell ref="M1357:R1357"/>
    <mergeCell ref="C1348:J1348"/>
    <mergeCell ref="C1351:K1351"/>
    <mergeCell ref="C1352:K1352"/>
    <mergeCell ref="C1353:C1354"/>
    <mergeCell ref="D1353:D1354"/>
    <mergeCell ref="E1353:F1353"/>
    <mergeCell ref="G1353:G1354"/>
    <mergeCell ref="H1362:H1363"/>
    <mergeCell ref="I1362:I1363"/>
    <mergeCell ref="J1362:J1363"/>
    <mergeCell ref="K1362:K1363"/>
    <mergeCell ref="C1357:H1357"/>
    <mergeCell ref="C1358:J1358"/>
    <mergeCell ref="M1358:T1358"/>
    <mergeCell ref="C1360:K1360"/>
    <mergeCell ref="C1361:K1361"/>
    <mergeCell ref="C1362:C1363"/>
    <mergeCell ref="D1362:D1363"/>
    <mergeCell ref="E1362:F1362"/>
    <mergeCell ref="G1362:G1363"/>
    <mergeCell ref="C1368:H1368"/>
    <mergeCell ref="M1351:T1351"/>
    <mergeCell ref="M1352:T1352"/>
    <mergeCell ref="S1353:S1354"/>
    <mergeCell ref="T1353:T1354"/>
    <mergeCell ref="H1353:H1354"/>
    <mergeCell ref="I1353:I1354"/>
    <mergeCell ref="M1353:M1354"/>
    <mergeCell ref="N1353:N1354"/>
    <mergeCell ref="O1353:P1353"/>
    <mergeCell ref="Q1353:Q1354"/>
    <mergeCell ref="R1353:R1354"/>
    <mergeCell ref="C1385:H1385"/>
    <mergeCell ref="C1389:H1389"/>
    <mergeCell ref="C1393:H1393"/>
    <mergeCell ref="C1396:H1396"/>
    <mergeCell ref="C1401:H1401"/>
    <mergeCell ref="C1402:J1402"/>
    <mergeCell ref="C1371:H1371"/>
    <mergeCell ref="C1374:H1374"/>
    <mergeCell ref="C1379:H1379"/>
    <mergeCell ref="C1382:H1382"/>
    <mergeCell ref="R1323:R1324"/>
    <mergeCell ref="S1323:S1324"/>
    <mergeCell ref="O1323:P1323"/>
    <mergeCell ref="Q1323:Q1324"/>
    <mergeCell ref="M1331:R1331"/>
    <mergeCell ref="M1335:R1335"/>
    <mergeCell ref="M1342:R1342"/>
    <mergeCell ref="M1347:R1347"/>
    <mergeCell ref="M1348:T1348"/>
    <mergeCell ref="H1323:H1324"/>
    <mergeCell ref="I1323:I1324"/>
    <mergeCell ref="J1323:J1324"/>
    <mergeCell ref="K1323:K1324"/>
    <mergeCell ref="M1323:M1324"/>
    <mergeCell ref="N1323:N1324"/>
    <mergeCell ref="C1319:H1319"/>
    <mergeCell ref="C1320:J1320"/>
    <mergeCell ref="M1320:T1320"/>
    <mergeCell ref="C1322:K1322"/>
    <mergeCell ref="M1322:T1322"/>
    <mergeCell ref="C1323:C1324"/>
    <mergeCell ref="D1323:D1324"/>
    <mergeCell ref="T1323:T1324"/>
    <mergeCell ref="E1323:F1323"/>
    <mergeCell ref="G1323:G1324"/>
    <mergeCell ref="C1331:H1331"/>
    <mergeCell ref="C1335:H1335"/>
    <mergeCell ref="C1338:H1338"/>
    <mergeCell ref="C1342:H1342"/>
    <mergeCell ref="C1347:H1347"/>
    <mergeCell ref="C1280:H1280"/>
    <mergeCell ref="C1283:H1283"/>
    <mergeCell ref="C1286:H1286"/>
    <mergeCell ref="M1294:R1294"/>
    <mergeCell ref="M1297:R1297"/>
    <mergeCell ref="M1304:R1304"/>
    <mergeCell ref="M1308:R1308"/>
    <mergeCell ref="M1311:R1311"/>
    <mergeCell ref="M1314:R1314"/>
    <mergeCell ref="M1319:R1319"/>
    <mergeCell ref="M1267:R1267"/>
    <mergeCell ref="M1272:R1272"/>
    <mergeCell ref="M1275:R1275"/>
    <mergeCell ref="M1280:R1280"/>
    <mergeCell ref="M1283:R1283"/>
    <mergeCell ref="M1286:R1286"/>
    <mergeCell ref="M1291:R1291"/>
    <mergeCell ref="C1291:H1291"/>
    <mergeCell ref="C1294:H1294"/>
    <mergeCell ref="C1297:H1297"/>
    <mergeCell ref="C1304:H1304"/>
    <mergeCell ref="C1308:H1308"/>
    <mergeCell ref="C1311:H1311"/>
    <mergeCell ref="C1314:H1314"/>
    <mergeCell ref="C1255:K1257"/>
    <mergeCell ref="M1255:T1257"/>
    <mergeCell ref="C1235:H1235"/>
    <mergeCell ref="C1236:J1236"/>
    <mergeCell ref="M1236:T1236"/>
    <mergeCell ref="C1238:K1238"/>
    <mergeCell ref="C1239:K1239"/>
    <mergeCell ref="C1240:C1241"/>
    <mergeCell ref="D1240:D1241"/>
    <mergeCell ref="J1227:J1228"/>
    <mergeCell ref="O1261:P1261"/>
    <mergeCell ref="Q1261:Q1262"/>
    <mergeCell ref="R1261:R1262"/>
    <mergeCell ref="H1261:H1262"/>
    <mergeCell ref="C1267:H1267"/>
    <mergeCell ref="C1272:H1272"/>
    <mergeCell ref="C1275:H1275"/>
    <mergeCell ref="G1261:G1262"/>
    <mergeCell ref="O1199:P1199"/>
    <mergeCell ref="M1219:R1219"/>
    <mergeCell ref="M1225:T1225"/>
    <mergeCell ref="M1226:T1226"/>
    <mergeCell ref="C1219:H1219"/>
    <mergeCell ref="C1222:H1222"/>
    <mergeCell ref="M1222:R1222"/>
    <mergeCell ref="C1223:J1223"/>
    <mergeCell ref="M1223:T1223"/>
    <mergeCell ref="C1225:K1225"/>
    <mergeCell ref="C1226:K1226"/>
    <mergeCell ref="R1227:R1228"/>
    <mergeCell ref="M1235:R1235"/>
    <mergeCell ref="H1240:H1241"/>
    <mergeCell ref="I1240:I1241"/>
    <mergeCell ref="C1250:H1250"/>
    <mergeCell ref="C1251:J1251"/>
    <mergeCell ref="D2228:D2229"/>
    <mergeCell ref="E2228:F2228"/>
    <mergeCell ref="I2228:I2229"/>
    <mergeCell ref="J2228:J2229"/>
    <mergeCell ref="G2213:G2214"/>
    <mergeCell ref="H2213:H2214"/>
    <mergeCell ref="C2223:H2223"/>
    <mergeCell ref="C2224:J2224"/>
    <mergeCell ref="C2226:K2226"/>
    <mergeCell ref="C2227:K2227"/>
    <mergeCell ref="C2228:C2229"/>
    <mergeCell ref="K2228:K2229"/>
    <mergeCell ref="Q1199:Q1200"/>
    <mergeCell ref="R1199:R1200"/>
    <mergeCell ref="S1199:S1200"/>
    <mergeCell ref="T1199:T1200"/>
    <mergeCell ref="C1199:C1200"/>
    <mergeCell ref="D1199:D1200"/>
    <mergeCell ref="E1199:F1199"/>
    <mergeCell ref="G1199:G1200"/>
    <mergeCell ref="H1199:H1200"/>
    <mergeCell ref="I1199:I1200"/>
    <mergeCell ref="J1199:J1200"/>
    <mergeCell ref="C1208:G1208"/>
    <mergeCell ref="M1208:Q1208"/>
    <mergeCell ref="C1211:H1211"/>
    <mergeCell ref="M1211:R1211"/>
    <mergeCell ref="C1216:H1216"/>
    <mergeCell ref="M1216:R1216"/>
    <mergeCell ref="K1199:K1200"/>
    <mergeCell ref="M1199:M1200"/>
    <mergeCell ref="N1199:N1200"/>
    <mergeCell ref="C2181:K2181"/>
    <mergeCell ref="C2182:C2183"/>
    <mergeCell ref="K2182:K2183"/>
    <mergeCell ref="D2198:D2199"/>
    <mergeCell ref="E2198:F2198"/>
    <mergeCell ref="I2198:I2199"/>
    <mergeCell ref="J2198:J2199"/>
    <mergeCell ref="G2182:G2183"/>
    <mergeCell ref="H2182:H2183"/>
    <mergeCell ref="C2193:H2193"/>
    <mergeCell ref="C2194:J2194"/>
    <mergeCell ref="C2196:K2196"/>
    <mergeCell ref="C2197:K2197"/>
    <mergeCell ref="C2198:C2199"/>
    <mergeCell ref="K2198:K2199"/>
    <mergeCell ref="D2213:D2214"/>
    <mergeCell ref="E2213:F2213"/>
    <mergeCell ref="I2213:I2214"/>
    <mergeCell ref="J2213:J2214"/>
    <mergeCell ref="G2198:G2199"/>
    <mergeCell ref="H2198:H2199"/>
    <mergeCell ref="C2208:H2208"/>
    <mergeCell ref="C2209:J2209"/>
    <mergeCell ref="C2211:K2211"/>
    <mergeCell ref="C2212:K2212"/>
    <mergeCell ref="C2213:C2214"/>
    <mergeCell ref="K2213:K2214"/>
    <mergeCell ref="D2152:D2153"/>
    <mergeCell ref="E2152:F2152"/>
    <mergeCell ref="I2152:I2153"/>
    <mergeCell ref="J2152:J2153"/>
    <mergeCell ref="D2137:D2138"/>
    <mergeCell ref="E2137:F2137"/>
    <mergeCell ref="C2147:H2147"/>
    <mergeCell ref="C2148:J2148"/>
    <mergeCell ref="C2150:K2150"/>
    <mergeCell ref="C2151:K2151"/>
    <mergeCell ref="C2152:C2153"/>
    <mergeCell ref="K2152:K2153"/>
    <mergeCell ref="D2167:D2168"/>
    <mergeCell ref="E2167:F2167"/>
    <mergeCell ref="I2167:I2168"/>
    <mergeCell ref="J2167:J2168"/>
    <mergeCell ref="G2152:G2153"/>
    <mergeCell ref="H2152:H2153"/>
    <mergeCell ref="C2162:H2162"/>
    <mergeCell ref="C2163:J2163"/>
    <mergeCell ref="C2165:K2165"/>
    <mergeCell ref="C2166:K2166"/>
    <mergeCell ref="C2167:C2168"/>
    <mergeCell ref="K2167:K2168"/>
    <mergeCell ref="G2167:G2168"/>
    <mergeCell ref="H2167:H2168"/>
    <mergeCell ref="C2113:H2113"/>
    <mergeCell ref="C2117:H2117"/>
    <mergeCell ref="C2120:H2120"/>
    <mergeCell ref="C2121:J2121"/>
    <mergeCell ref="I2125:I2126"/>
    <mergeCell ref="J2125:J2126"/>
    <mergeCell ref="G2137:G2138"/>
    <mergeCell ref="H2137:H2138"/>
    <mergeCell ref="I2137:I2138"/>
    <mergeCell ref="J2137:J2138"/>
    <mergeCell ref="G2263:G2264"/>
    <mergeCell ref="H2263:H2264"/>
    <mergeCell ref="C2267:H2267"/>
    <mergeCell ref="C2268:J2268"/>
    <mergeCell ref="G2272:J2272"/>
    <mergeCell ref="G2273:J2273"/>
    <mergeCell ref="G2274:I2274"/>
    <mergeCell ref="C2123:K2123"/>
    <mergeCell ref="C2124:K2124"/>
    <mergeCell ref="C2125:C2126"/>
    <mergeCell ref="D2125:D2126"/>
    <mergeCell ref="E2125:F2125"/>
    <mergeCell ref="G2125:G2126"/>
    <mergeCell ref="K2125:K2126"/>
    <mergeCell ref="H2125:H2126"/>
    <mergeCell ref="C2129:H2129"/>
    <mergeCell ref="C2130:J2130"/>
    <mergeCell ref="C2132:K2133"/>
    <mergeCell ref="C2135:K2135"/>
    <mergeCell ref="C2136:K2136"/>
    <mergeCell ref="C2137:C2138"/>
    <mergeCell ref="K2137:K2138"/>
    <mergeCell ref="D2263:D2264"/>
    <mergeCell ref="E2263:F2263"/>
    <mergeCell ref="I2263:I2264"/>
    <mergeCell ref="J2263:J2264"/>
    <mergeCell ref="G2247:G2248"/>
    <mergeCell ref="H2247:H2248"/>
    <mergeCell ref="C2258:H2258"/>
    <mergeCell ref="C2259:J2259"/>
    <mergeCell ref="C2261:K2261"/>
    <mergeCell ref="C2262:K2262"/>
    <mergeCell ref="C2263:C2264"/>
    <mergeCell ref="K2263:K2264"/>
    <mergeCell ref="B2285:F2285"/>
    <mergeCell ref="G2285:H2285"/>
    <mergeCell ref="G2286:H2286"/>
    <mergeCell ref="G2287:H2287"/>
    <mergeCell ref="G2288:J2288"/>
    <mergeCell ref="G2275:J2275"/>
    <mergeCell ref="G2276:I2276"/>
    <mergeCell ref="C2282:J2282"/>
    <mergeCell ref="B2283:F2283"/>
    <mergeCell ref="G2283:I2283"/>
    <mergeCell ref="B2284:F2284"/>
    <mergeCell ref="G2284:H2284"/>
    <mergeCell ref="N2182:N2183"/>
    <mergeCell ref="O2182:P2182"/>
    <mergeCell ref="N2167:N2168"/>
    <mergeCell ref="O2167:P2167"/>
    <mergeCell ref="M2177:R2177"/>
    <mergeCell ref="M2178:T2178"/>
    <mergeCell ref="M2180:T2180"/>
    <mergeCell ref="M2181:T2181"/>
    <mergeCell ref="M2182:M2183"/>
    <mergeCell ref="Q2182:Q2183"/>
    <mergeCell ref="R2182:R2183"/>
    <mergeCell ref="S2182:S2183"/>
    <mergeCell ref="T2182:T2183"/>
    <mergeCell ref="D2247:D2248"/>
    <mergeCell ref="E2247:F2247"/>
    <mergeCell ref="I2247:I2248"/>
    <mergeCell ref="J2247:J2248"/>
    <mergeCell ref="G2228:G2229"/>
    <mergeCell ref="H2228:H2229"/>
    <mergeCell ref="C2242:H2242"/>
    <mergeCell ref="C2243:J2243"/>
    <mergeCell ref="C2245:K2245"/>
    <mergeCell ref="C2246:K2246"/>
    <mergeCell ref="C2247:C2248"/>
    <mergeCell ref="K2247:K2248"/>
    <mergeCell ref="D2182:D2183"/>
    <mergeCell ref="E2182:F2182"/>
    <mergeCell ref="I2182:I2183"/>
    <mergeCell ref="J2182:J2183"/>
    <mergeCell ref="C2177:H2177"/>
    <mergeCell ref="C2178:J2178"/>
    <mergeCell ref="C2180:K2180"/>
    <mergeCell ref="M2047:R2047"/>
    <mergeCell ref="M2051:R2051"/>
    <mergeCell ref="M2054:R2054"/>
    <mergeCell ref="M2055:T2055"/>
    <mergeCell ref="S2059:S2060"/>
    <mergeCell ref="T2059:T2060"/>
    <mergeCell ref="M2057:T2057"/>
    <mergeCell ref="M2058:T2058"/>
    <mergeCell ref="M2059:M2060"/>
    <mergeCell ref="N2059:N2060"/>
    <mergeCell ref="O2059:P2059"/>
    <mergeCell ref="Q2059:Q2060"/>
    <mergeCell ref="R2059:R2060"/>
    <mergeCell ref="T2069:T2070"/>
    <mergeCell ref="M2064:R2064"/>
    <mergeCell ref="M2065:T2065"/>
    <mergeCell ref="M2067:T2067"/>
    <mergeCell ref="M2068:T2068"/>
    <mergeCell ref="M2069:M2070"/>
    <mergeCell ref="N2069:N2070"/>
    <mergeCell ref="O2069:P2069"/>
    <mergeCell ref="C1942:H1942"/>
    <mergeCell ref="C1946:H1946"/>
    <mergeCell ref="C1950:H1950"/>
    <mergeCell ref="C1955:H1955"/>
    <mergeCell ref="C1958:H1958"/>
    <mergeCell ref="C1963:H1963"/>
    <mergeCell ref="C1967:C1968"/>
    <mergeCell ref="D1967:D1968"/>
    <mergeCell ref="E1967:F1967"/>
    <mergeCell ref="G1967:G1968"/>
    <mergeCell ref="H1967:H1968"/>
    <mergeCell ref="C1974:H1974"/>
    <mergeCell ref="C1982:H1982"/>
    <mergeCell ref="C1986:H1986"/>
    <mergeCell ref="C1997:H1997"/>
    <mergeCell ref="C2000:H2000"/>
    <mergeCell ref="C2003:H2003"/>
    <mergeCell ref="C1991:C1992"/>
    <mergeCell ref="D1991:D1992"/>
    <mergeCell ref="E1991:F1991"/>
    <mergeCell ref="C1987:J1987"/>
    <mergeCell ref="C1842:H1842"/>
    <mergeCell ref="C1845:H1845"/>
    <mergeCell ref="C1850:H1850"/>
    <mergeCell ref="C1855:H1855"/>
    <mergeCell ref="C1858:H1858"/>
    <mergeCell ref="C1861:H1861"/>
    <mergeCell ref="C1864:H1864"/>
    <mergeCell ref="C1867:H1867"/>
    <mergeCell ref="C1870:H1870"/>
    <mergeCell ref="C1873:H1873"/>
    <mergeCell ref="C1877:H1877"/>
    <mergeCell ref="C1881:H1881"/>
    <mergeCell ref="C1884:H1884"/>
    <mergeCell ref="C1890:H1890"/>
    <mergeCell ref="C1894:C1895"/>
    <mergeCell ref="D1894:D1895"/>
    <mergeCell ref="E1894:F1894"/>
    <mergeCell ref="G1894:G1895"/>
    <mergeCell ref="H1894:H1895"/>
    <mergeCell ref="C1898:H1898"/>
    <mergeCell ref="C1902:H1902"/>
    <mergeCell ref="C1907:H1907"/>
    <mergeCell ref="C1912:H1912"/>
    <mergeCell ref="C1922:H1922"/>
    <mergeCell ref="C1925:H1925"/>
    <mergeCell ref="C1930:H1930"/>
    <mergeCell ref="C1933:H1933"/>
    <mergeCell ref="C1936:H1936"/>
    <mergeCell ref="C1939:H1939"/>
    <mergeCell ref="M1842:R1842"/>
    <mergeCell ref="M1845:R1845"/>
    <mergeCell ref="M1850:R1850"/>
    <mergeCell ref="M1855:R1855"/>
    <mergeCell ref="M1858:R1858"/>
    <mergeCell ref="M1861:R1861"/>
    <mergeCell ref="C1891:J1891"/>
    <mergeCell ref="C1893:K1893"/>
    <mergeCell ref="I1894:I1895"/>
    <mergeCell ref="J1894:J1895"/>
    <mergeCell ref="K1894:K1895"/>
    <mergeCell ref="M1894:M1895"/>
    <mergeCell ref="N1894:N1895"/>
    <mergeCell ref="R1917:R1918"/>
    <mergeCell ref="M1922:R1922"/>
    <mergeCell ref="M1925:R1925"/>
    <mergeCell ref="M1930:R1930"/>
    <mergeCell ref="M1864:R1864"/>
    <mergeCell ref="M1873:R1873"/>
    <mergeCell ref="M1877:R1877"/>
    <mergeCell ref="M1881:R1881"/>
    <mergeCell ref="M1884:R1884"/>
    <mergeCell ref="C1834:K1834"/>
    <mergeCell ref="M1834:T1834"/>
    <mergeCell ref="C1835:K1835"/>
    <mergeCell ref="M1835:T1835"/>
    <mergeCell ref="C1807:H1807"/>
    <mergeCell ref="C1812:H1812"/>
    <mergeCell ref="C1817:H1817"/>
    <mergeCell ref="C1821:H1821"/>
    <mergeCell ref="C1824:H1824"/>
    <mergeCell ref="C1827:H1827"/>
    <mergeCell ref="C1831:H1831"/>
    <mergeCell ref="K1836:K1837"/>
    <mergeCell ref="M1836:M1837"/>
    <mergeCell ref="N1836:N1837"/>
    <mergeCell ref="O1836:P1836"/>
    <mergeCell ref="Q1836:Q1837"/>
    <mergeCell ref="S1836:S1837"/>
    <mergeCell ref="T1836:T1837"/>
    <mergeCell ref="C1836:C1837"/>
    <mergeCell ref="D1836:D1837"/>
    <mergeCell ref="E1836:F1836"/>
    <mergeCell ref="G1836:G1837"/>
    <mergeCell ref="H1836:H1837"/>
    <mergeCell ref="I1836:I1837"/>
    <mergeCell ref="J1836:J1837"/>
    <mergeCell ref="R1836:R1837"/>
    <mergeCell ref="M1807:R1807"/>
    <mergeCell ref="M1812:R1812"/>
    <mergeCell ref="M1817:R1817"/>
    <mergeCell ref="M1821:R1821"/>
    <mergeCell ref="M1824:R1824"/>
    <mergeCell ref="M1827:R1827"/>
    <mergeCell ref="Q2275:T2275"/>
    <mergeCell ref="Q2276:S2276"/>
    <mergeCell ref="Q2263:Q2264"/>
    <mergeCell ref="R2263:R2264"/>
    <mergeCell ref="M2267:R2267"/>
    <mergeCell ref="M2268:T2268"/>
    <mergeCell ref="Q2272:T2272"/>
    <mergeCell ref="Q2273:T2273"/>
    <mergeCell ref="Q2274:S2274"/>
    <mergeCell ref="M1915:T1915"/>
    <mergeCell ref="M1916:T1916"/>
    <mergeCell ref="M1902:R1902"/>
    <mergeCell ref="M1907:R1907"/>
    <mergeCell ref="M1912:R1912"/>
    <mergeCell ref="C1913:J1913"/>
    <mergeCell ref="M1913:T1913"/>
    <mergeCell ref="C1915:K1915"/>
    <mergeCell ref="C1916:K1916"/>
    <mergeCell ref="C1917:C1918"/>
    <mergeCell ref="D1917:D1918"/>
    <mergeCell ref="E1917:F1917"/>
    <mergeCell ref="G1917:G1918"/>
    <mergeCell ref="H1917:H1918"/>
    <mergeCell ref="I1917:I1918"/>
    <mergeCell ref="J1917:J1918"/>
    <mergeCell ref="K1917:K1918"/>
    <mergeCell ref="M1917:M1918"/>
    <mergeCell ref="N1917:N1918"/>
    <mergeCell ref="O1917:P1917"/>
    <mergeCell ref="Q1917:Q1918"/>
    <mergeCell ref="S1917:S1918"/>
    <mergeCell ref="T1917:T1918"/>
    <mergeCell ref="N2263:N2264"/>
    <mergeCell ref="O2263:P2263"/>
    <mergeCell ref="S2263:S2264"/>
    <mergeCell ref="T2263:T2264"/>
    <mergeCell ref="Q2247:Q2248"/>
    <mergeCell ref="R2247:R2248"/>
    <mergeCell ref="M2258:R2258"/>
    <mergeCell ref="M2259:T2259"/>
    <mergeCell ref="M2261:T2261"/>
    <mergeCell ref="M2262:T2262"/>
    <mergeCell ref="M2263:M2264"/>
    <mergeCell ref="S2103:S2104"/>
    <mergeCell ref="T2103:T2104"/>
    <mergeCell ref="M2100:T2100"/>
    <mergeCell ref="M2102:T2102"/>
    <mergeCell ref="M2103:M2104"/>
    <mergeCell ref="N2103:N2104"/>
    <mergeCell ref="O2103:P2103"/>
    <mergeCell ref="Q2103:Q2104"/>
    <mergeCell ref="R2103:R2104"/>
    <mergeCell ref="M2107:R2107"/>
    <mergeCell ref="M2113:R2113"/>
    <mergeCell ref="M2117:R2117"/>
    <mergeCell ref="M2120:R2120"/>
    <mergeCell ref="M2121:T2121"/>
    <mergeCell ref="M2132:T2133"/>
    <mergeCell ref="M2135:T2135"/>
    <mergeCell ref="M2136:T2136"/>
    <mergeCell ref="M2137:M2138"/>
    <mergeCell ref="N2137:N2138"/>
    <mergeCell ref="O2137:P2137"/>
    <mergeCell ref="Q2137:Q2138"/>
    <mergeCell ref="N2228:N2229"/>
    <mergeCell ref="O2228:P2228"/>
    <mergeCell ref="S2228:S2229"/>
    <mergeCell ref="T2228:T2229"/>
    <mergeCell ref="R2213:R2214"/>
    <mergeCell ref="S2213:S2214"/>
    <mergeCell ref="M2223:R2223"/>
    <mergeCell ref="M2224:T2224"/>
    <mergeCell ref="M2226:T2226"/>
    <mergeCell ref="M2227:T2227"/>
    <mergeCell ref="M2228:M2229"/>
    <mergeCell ref="N2247:N2248"/>
    <mergeCell ref="O2247:P2247"/>
    <mergeCell ref="S2247:S2248"/>
    <mergeCell ref="T2247:T2248"/>
    <mergeCell ref="Q2228:Q2229"/>
    <mergeCell ref="R2228:R2229"/>
    <mergeCell ref="M2242:R2242"/>
    <mergeCell ref="M2243:T2243"/>
    <mergeCell ref="M2245:T2245"/>
    <mergeCell ref="M2246:T2246"/>
    <mergeCell ref="M2247:M2248"/>
    <mergeCell ref="M2193:R2193"/>
    <mergeCell ref="M2194:T2194"/>
    <mergeCell ref="M2196:T2196"/>
    <mergeCell ref="M2197:T2197"/>
    <mergeCell ref="M2198:M2199"/>
    <mergeCell ref="N2198:N2199"/>
    <mergeCell ref="O2198:P2198"/>
    <mergeCell ref="Q2198:Q2199"/>
    <mergeCell ref="S2198:S2199"/>
    <mergeCell ref="T2198:T2199"/>
    <mergeCell ref="O2213:P2213"/>
    <mergeCell ref="Q2213:Q2214"/>
    <mergeCell ref="R2198:R2199"/>
    <mergeCell ref="M2208:R2208"/>
    <mergeCell ref="M2209:T2209"/>
    <mergeCell ref="M2211:T2211"/>
    <mergeCell ref="M2212:T2212"/>
    <mergeCell ref="M2213:M2214"/>
    <mergeCell ref="N2213:N2214"/>
    <mergeCell ref="T2213:T2214"/>
    <mergeCell ref="S2167:S2168"/>
    <mergeCell ref="T2167:T2168"/>
    <mergeCell ref="O2152:P2152"/>
    <mergeCell ref="Q2152:Q2153"/>
    <mergeCell ref="M2162:R2162"/>
    <mergeCell ref="M2163:T2163"/>
    <mergeCell ref="M2165:T2165"/>
    <mergeCell ref="M2166:T2166"/>
    <mergeCell ref="M2167:M2168"/>
    <mergeCell ref="S2137:S2138"/>
    <mergeCell ref="T2137:T2138"/>
    <mergeCell ref="R2152:R2153"/>
    <mergeCell ref="S2152:S2153"/>
    <mergeCell ref="Q2167:Q2168"/>
    <mergeCell ref="R2167:R2168"/>
    <mergeCell ref="Q2069:Q2070"/>
    <mergeCell ref="R2069:R2070"/>
    <mergeCell ref="S2069:S2070"/>
    <mergeCell ref="M2073:R2073"/>
    <mergeCell ref="M2077:R2077"/>
    <mergeCell ref="M2082:R2082"/>
    <mergeCell ref="M2085:R2085"/>
    <mergeCell ref="M2091:R2091"/>
    <mergeCell ref="M2094:R2094"/>
    <mergeCell ref="M2099:R2099"/>
    <mergeCell ref="H2069:H2070"/>
    <mergeCell ref="I2069:I2070"/>
    <mergeCell ref="J2069:J2070"/>
    <mergeCell ref="K2069:K2070"/>
    <mergeCell ref="E2069:F2069"/>
    <mergeCell ref="G2069:G2070"/>
    <mergeCell ref="C2073:H2073"/>
    <mergeCell ref="C2077:H2077"/>
    <mergeCell ref="C2082:H2082"/>
    <mergeCell ref="C2085:H2085"/>
    <mergeCell ref="C2091:H2091"/>
    <mergeCell ref="R2137:R2138"/>
    <mergeCell ref="M2147:R2147"/>
    <mergeCell ref="M2148:T2148"/>
    <mergeCell ref="M2150:T2150"/>
    <mergeCell ref="M2151:T2151"/>
    <mergeCell ref="M2152:M2153"/>
    <mergeCell ref="N2152:N2153"/>
    <mergeCell ref="T2152:T2153"/>
    <mergeCell ref="I2103:I2104"/>
    <mergeCell ref="J2103:J2104"/>
    <mergeCell ref="C2094:H2094"/>
    <mergeCell ref="C2099:H2099"/>
    <mergeCell ref="C2100:J2100"/>
    <mergeCell ref="C2102:K2102"/>
    <mergeCell ref="C2103:C2104"/>
    <mergeCell ref="D2103:D2104"/>
    <mergeCell ref="E2103:F2103"/>
    <mergeCell ref="K2103:K2104"/>
    <mergeCell ref="G2103:G2104"/>
    <mergeCell ref="H2103:H2104"/>
    <mergeCell ref="C2107:H2107"/>
    <mergeCell ref="C1989:K1989"/>
    <mergeCell ref="M1989:T1989"/>
    <mergeCell ref="C1990:K1990"/>
    <mergeCell ref="M1990:T1990"/>
    <mergeCell ref="M2000:R2000"/>
    <mergeCell ref="C2064:H2064"/>
    <mergeCell ref="C2065:J2065"/>
    <mergeCell ref="C2067:K2067"/>
    <mergeCell ref="C2068:K2068"/>
    <mergeCell ref="C2069:C2070"/>
    <mergeCell ref="D2069:D2070"/>
    <mergeCell ref="D2039:D2040"/>
    <mergeCell ref="E2039:F2039"/>
    <mergeCell ref="G2039:G2040"/>
    <mergeCell ref="H2039:H2040"/>
    <mergeCell ref="I2039:I2040"/>
    <mergeCell ref="J2039:J2040"/>
    <mergeCell ref="K2039:K2040"/>
    <mergeCell ref="C2017:H2017"/>
    <mergeCell ref="C2020:H2020"/>
    <mergeCell ref="C2023:H2023"/>
    <mergeCell ref="C2027:H2027"/>
    <mergeCell ref="C2030:H2030"/>
    <mergeCell ref="C2035:H2035"/>
    <mergeCell ref="C2039:C2040"/>
    <mergeCell ref="C2044:H2044"/>
    <mergeCell ref="C2047:H2047"/>
    <mergeCell ref="C2051:H2051"/>
    <mergeCell ref="C2054:H2054"/>
    <mergeCell ref="C2055:J2055"/>
    <mergeCell ref="C2057:K2057"/>
    <mergeCell ref="C2058:K2058"/>
    <mergeCell ref="G1991:G1992"/>
    <mergeCell ref="H1991:H1992"/>
    <mergeCell ref="I1991:I1992"/>
    <mergeCell ref="J1991:J1992"/>
    <mergeCell ref="C2036:J2036"/>
    <mergeCell ref="C2038:K2038"/>
    <mergeCell ref="M2038:T2038"/>
    <mergeCell ref="M2039:M2040"/>
    <mergeCell ref="N2039:N2040"/>
    <mergeCell ref="O2039:P2039"/>
    <mergeCell ref="Q2039:Q2040"/>
    <mergeCell ref="T2039:T2040"/>
    <mergeCell ref="C2059:C2060"/>
    <mergeCell ref="D2059:D2060"/>
    <mergeCell ref="E2059:F2059"/>
    <mergeCell ref="G2059:G2060"/>
    <mergeCell ref="I2059:I2060"/>
    <mergeCell ref="J2059:J2060"/>
    <mergeCell ref="K2059:K2060"/>
    <mergeCell ref="H2059:H2060"/>
    <mergeCell ref="N1991:N1992"/>
    <mergeCell ref="O1991:P1991"/>
    <mergeCell ref="Q1991:Q1992"/>
    <mergeCell ref="R1991:R1992"/>
    <mergeCell ref="S1991:S1992"/>
    <mergeCell ref="T1991:T1992"/>
    <mergeCell ref="C2008:H2008"/>
    <mergeCell ref="C2011:H2011"/>
    <mergeCell ref="C2014:H2014"/>
    <mergeCell ref="R2039:R2040"/>
    <mergeCell ref="S2039:S2040"/>
    <mergeCell ref="M2044:R2044"/>
    <mergeCell ref="M2003:R2003"/>
    <mergeCell ref="M2008:R2008"/>
    <mergeCell ref="M2011:R2011"/>
    <mergeCell ref="M2014:R2014"/>
    <mergeCell ref="M2017:R2017"/>
    <mergeCell ref="M2020:R2020"/>
    <mergeCell ref="M2027:R2027"/>
    <mergeCell ref="M2030:R2030"/>
    <mergeCell ref="M2035:R2035"/>
    <mergeCell ref="M2036:T2036"/>
    <mergeCell ref="M1942:R1942"/>
    <mergeCell ref="M1946:R1946"/>
    <mergeCell ref="M1950:R1950"/>
    <mergeCell ref="M1955:R1955"/>
    <mergeCell ref="M1963:R1963"/>
    <mergeCell ref="C1964:J1964"/>
    <mergeCell ref="M1964:T1964"/>
    <mergeCell ref="R1967:R1968"/>
    <mergeCell ref="S1967:S1968"/>
    <mergeCell ref="C1966:K1966"/>
    <mergeCell ref="M1966:T1966"/>
    <mergeCell ref="I1967:I1968"/>
    <mergeCell ref="J1967:J1968"/>
    <mergeCell ref="K1967:K1968"/>
    <mergeCell ref="M1967:M1968"/>
    <mergeCell ref="N1967:N1968"/>
    <mergeCell ref="T1967:T1968"/>
    <mergeCell ref="O1967:P1967"/>
    <mergeCell ref="Q1967:Q1968"/>
    <mergeCell ref="M1974:R1974"/>
    <mergeCell ref="M1982:R1982"/>
    <mergeCell ref="M1987:T1987"/>
    <mergeCell ref="M1890:R1890"/>
    <mergeCell ref="M1891:T1891"/>
    <mergeCell ref="M1893:T1893"/>
    <mergeCell ref="O1894:P1894"/>
    <mergeCell ref="Q1894:Q1895"/>
    <mergeCell ref="R1894:R1895"/>
    <mergeCell ref="S1894:S1895"/>
    <mergeCell ref="T1894:T1895"/>
    <mergeCell ref="M1898:R1898"/>
    <mergeCell ref="K1991:K1992"/>
    <mergeCell ref="M1991:M1992"/>
    <mergeCell ref="M1997:R1997"/>
    <mergeCell ref="M1986:R1986"/>
    <mergeCell ref="M1933:R1933"/>
    <mergeCell ref="M1936:R1936"/>
    <mergeCell ref="M1939:R1939"/>
    <mergeCell ref="C1721:H1721"/>
    <mergeCell ref="C1724:H1724"/>
    <mergeCell ref="C1729:H1729"/>
    <mergeCell ref="C1734:H1734"/>
    <mergeCell ref="C1737:H1737"/>
    <mergeCell ref="C1740:H1740"/>
    <mergeCell ref="M1746:R1746"/>
    <mergeCell ref="M1752:R1752"/>
    <mergeCell ref="M1755:R1755"/>
    <mergeCell ref="M1759:R1759"/>
    <mergeCell ref="M1762:R1762"/>
    <mergeCell ref="M1770:R1770"/>
    <mergeCell ref="M1771:T1771"/>
    <mergeCell ref="M1773:T1773"/>
    <mergeCell ref="M1721:R1721"/>
    <mergeCell ref="M1724:R1724"/>
    <mergeCell ref="M1729:R1729"/>
    <mergeCell ref="M1734:R1734"/>
    <mergeCell ref="M1737:R1737"/>
    <mergeCell ref="M1740:R1740"/>
    <mergeCell ref="M1743:R1743"/>
    <mergeCell ref="C1743:H1743"/>
    <mergeCell ref="C1746:H1746"/>
    <mergeCell ref="C1752:H1752"/>
    <mergeCell ref="C1755:H1755"/>
    <mergeCell ref="C1759:H1759"/>
    <mergeCell ref="C1762:H1762"/>
    <mergeCell ref="C1770:H1770"/>
    <mergeCell ref="C1710:H1710"/>
    <mergeCell ref="M1710:R1710"/>
    <mergeCell ref="C1711:J1711"/>
    <mergeCell ref="M1711:T1711"/>
    <mergeCell ref="M1713:T1713"/>
    <mergeCell ref="M1714:T1714"/>
    <mergeCell ref="S1715:S1716"/>
    <mergeCell ref="T1715:T1716"/>
    <mergeCell ref="C1713:K1713"/>
    <mergeCell ref="C1714:K1714"/>
    <mergeCell ref="C1715:C1716"/>
    <mergeCell ref="D1715:D1716"/>
    <mergeCell ref="E1715:F1715"/>
    <mergeCell ref="G1715:G1716"/>
    <mergeCell ref="K1715:K1716"/>
    <mergeCell ref="I1715:I1716"/>
    <mergeCell ref="J1715:J1716"/>
    <mergeCell ref="M1715:M1716"/>
    <mergeCell ref="N1715:N1716"/>
    <mergeCell ref="O1715:P1715"/>
    <mergeCell ref="Q1715:Q1716"/>
    <mergeCell ref="R1715:R1716"/>
    <mergeCell ref="H1715:H1716"/>
    <mergeCell ref="S1705:S1706"/>
    <mergeCell ref="T1705:T1706"/>
    <mergeCell ref="C1701:J1701"/>
    <mergeCell ref="M1701:T1701"/>
    <mergeCell ref="C1703:K1703"/>
    <mergeCell ref="M1703:T1703"/>
    <mergeCell ref="C1704:K1704"/>
    <mergeCell ref="M1704:T1704"/>
    <mergeCell ref="C1705:C1706"/>
    <mergeCell ref="C1593:H1593"/>
    <mergeCell ref="C1596:H1596"/>
    <mergeCell ref="M1596:R1596"/>
    <mergeCell ref="C1599:H1599"/>
    <mergeCell ref="M1599:R1599"/>
    <mergeCell ref="C1600:J1600"/>
    <mergeCell ref="M1600:T1600"/>
    <mergeCell ref="I1604:I1605"/>
    <mergeCell ref="J1604:J1605"/>
    <mergeCell ref="K1604:K1605"/>
    <mergeCell ref="M1604:M1605"/>
    <mergeCell ref="Q1604:Q1605"/>
    <mergeCell ref="R1604:R1605"/>
    <mergeCell ref="S1604:S1605"/>
    <mergeCell ref="T1604:T1605"/>
    <mergeCell ref="C1602:K1602"/>
    <mergeCell ref="M1602:T1602"/>
    <mergeCell ref="C1603:K1603"/>
    <mergeCell ref="M1603:T1603"/>
    <mergeCell ref="C1604:C1605"/>
    <mergeCell ref="M1670:R1670"/>
    <mergeCell ref="C1675:H1675"/>
    <mergeCell ref="M1675:R1675"/>
    <mergeCell ref="M1678:R1678"/>
    <mergeCell ref="C1678:H1678"/>
    <mergeCell ref="C1684:H1684"/>
    <mergeCell ref="M1684:R1684"/>
    <mergeCell ref="C1694:H1694"/>
    <mergeCell ref="M1694:R1694"/>
    <mergeCell ref="C1700:H1700"/>
    <mergeCell ref="M1700:R1700"/>
    <mergeCell ref="D1705:D1706"/>
    <mergeCell ref="E1705:F1705"/>
    <mergeCell ref="I1705:I1706"/>
    <mergeCell ref="J1705:J1706"/>
    <mergeCell ref="K1705:K1706"/>
    <mergeCell ref="M1705:M1706"/>
    <mergeCell ref="N1705:N1706"/>
    <mergeCell ref="O1705:P1705"/>
    <mergeCell ref="Q1705:Q1706"/>
    <mergeCell ref="R1705:R1706"/>
    <mergeCell ref="H1705:H1706"/>
    <mergeCell ref="M1662:T1662"/>
    <mergeCell ref="J1665:J1666"/>
    <mergeCell ref="K1665:K1666"/>
    <mergeCell ref="M1665:M1666"/>
    <mergeCell ref="N1665:N1666"/>
    <mergeCell ref="O1665:P1665"/>
    <mergeCell ref="Q1665:Q1666"/>
    <mergeCell ref="R1665:R1666"/>
    <mergeCell ref="S1665:S1666"/>
    <mergeCell ref="C1662:J1662"/>
    <mergeCell ref="C1664:K1664"/>
    <mergeCell ref="M1664:T1664"/>
    <mergeCell ref="C1665:C1666"/>
    <mergeCell ref="D1665:D1666"/>
    <mergeCell ref="E1665:F1665"/>
    <mergeCell ref="G1665:G1666"/>
    <mergeCell ref="T1665:T1666"/>
    <mergeCell ref="H1665:H1666"/>
    <mergeCell ref="I1665:I1666"/>
    <mergeCell ref="N1604:N1605"/>
    <mergeCell ref="O1604:P1604"/>
    <mergeCell ref="M1610:R1610"/>
    <mergeCell ref="M1613:R1613"/>
    <mergeCell ref="M1618:R1618"/>
    <mergeCell ref="M1623:R1623"/>
    <mergeCell ref="M1626:R1626"/>
    <mergeCell ref="M1629:R1629"/>
    <mergeCell ref="M1632:R1632"/>
    <mergeCell ref="M1646:R1646"/>
    <mergeCell ref="M1651:R1651"/>
    <mergeCell ref="M1654:R1654"/>
    <mergeCell ref="M1661:R1661"/>
    <mergeCell ref="E1240:F1240"/>
    <mergeCell ref="G1240:G1241"/>
    <mergeCell ref="J1240:J1241"/>
    <mergeCell ref="K1240:K1241"/>
    <mergeCell ref="C1629:H1629"/>
    <mergeCell ref="C1632:H1632"/>
    <mergeCell ref="C1635:H1635"/>
    <mergeCell ref="C1639:H1639"/>
    <mergeCell ref="C1646:H1646"/>
    <mergeCell ref="C1651:H1651"/>
    <mergeCell ref="M1259:T1259"/>
    <mergeCell ref="M1260:T1260"/>
    <mergeCell ref="S1261:S1262"/>
    <mergeCell ref="T1261:T1262"/>
    <mergeCell ref="C1259:K1259"/>
    <mergeCell ref="C1260:K1260"/>
    <mergeCell ref="C1261:C1262"/>
    <mergeCell ref="D1261:D1262"/>
    <mergeCell ref="E1261:F1261"/>
    <mergeCell ref="K1261:K1262"/>
    <mergeCell ref="I1261:I1262"/>
    <mergeCell ref="J1261:J1262"/>
    <mergeCell ref="M1261:M1262"/>
    <mergeCell ref="N1261:N1262"/>
    <mergeCell ref="M1185:R1185"/>
    <mergeCell ref="M1188:R1188"/>
    <mergeCell ref="M1191:R1191"/>
    <mergeCell ref="M1194:R1194"/>
    <mergeCell ref="M1195:T1195"/>
    <mergeCell ref="M1197:T1197"/>
    <mergeCell ref="M1198:T1198"/>
    <mergeCell ref="C1185:H1185"/>
    <mergeCell ref="C1188:H1188"/>
    <mergeCell ref="C1191:H1191"/>
    <mergeCell ref="C1194:H1194"/>
    <mergeCell ref="C1195:J1195"/>
    <mergeCell ref="C1197:K1197"/>
    <mergeCell ref="C1198:K1198"/>
    <mergeCell ref="K1227:K1228"/>
    <mergeCell ref="M1227:M1228"/>
    <mergeCell ref="N1227:N1228"/>
    <mergeCell ref="O1227:P1227"/>
    <mergeCell ref="Q1227:Q1228"/>
    <mergeCell ref="S1227:S1228"/>
    <mergeCell ref="T1227:T1228"/>
    <mergeCell ref="C1227:C1228"/>
    <mergeCell ref="D1227:D1228"/>
    <mergeCell ref="E1227:F1227"/>
    <mergeCell ref="G1227:G1228"/>
    <mergeCell ref="H1227:H1228"/>
    <mergeCell ref="I1227:I1228"/>
    <mergeCell ref="M1166:R1166"/>
    <mergeCell ref="M1169:R1169"/>
    <mergeCell ref="M1176:R1176"/>
    <mergeCell ref="M1179:R1179"/>
    <mergeCell ref="M1182:R1182"/>
    <mergeCell ref="C1145:H1145"/>
    <mergeCell ref="C1148:H1148"/>
    <mergeCell ref="C1151:H1151"/>
    <mergeCell ref="C1157:H1157"/>
    <mergeCell ref="M1157:R1157"/>
    <mergeCell ref="C1158:J1158"/>
    <mergeCell ref="M1158:T1158"/>
    <mergeCell ref="K1161:K1162"/>
    <mergeCell ref="M1161:M1162"/>
    <mergeCell ref="S1161:S1162"/>
    <mergeCell ref="T1161:T1162"/>
    <mergeCell ref="C1160:K1160"/>
    <mergeCell ref="M1160:T1160"/>
    <mergeCell ref="C1161:C1162"/>
    <mergeCell ref="D1161:D1162"/>
    <mergeCell ref="E1161:F1161"/>
    <mergeCell ref="G1161:G1162"/>
    <mergeCell ref="H1161:H1162"/>
    <mergeCell ref="I1161:I1162"/>
    <mergeCell ref="J1161:J1162"/>
    <mergeCell ref="C1166:H1166"/>
    <mergeCell ref="C1169:H1169"/>
    <mergeCell ref="C1176:H1176"/>
    <mergeCell ref="C1179:H1179"/>
    <mergeCell ref="C1182:H1182"/>
    <mergeCell ref="C1104:H1104"/>
    <mergeCell ref="C1108:G1108"/>
    <mergeCell ref="C1111:H1111"/>
    <mergeCell ref="C1116:H1116"/>
    <mergeCell ref="C1119:H1119"/>
    <mergeCell ref="C1124:H1124"/>
    <mergeCell ref="C1127:H1127"/>
    <mergeCell ref="C1130:H1130"/>
    <mergeCell ref="C1134:H1134"/>
    <mergeCell ref="C1138:H1138"/>
    <mergeCell ref="M1138:R1138"/>
    <mergeCell ref="C1142:H1142"/>
    <mergeCell ref="M1142:R1142"/>
    <mergeCell ref="Q1161:Q1162"/>
    <mergeCell ref="R1161:R1162"/>
    <mergeCell ref="N1161:N1162"/>
    <mergeCell ref="O1161:P1161"/>
    <mergeCell ref="M1130:R1130"/>
    <mergeCell ref="M1134:R1134"/>
    <mergeCell ref="M1104:R1104"/>
    <mergeCell ref="M1108:Q1108"/>
    <mergeCell ref="M1111:R1111"/>
    <mergeCell ref="M1116:R1116"/>
    <mergeCell ref="M1119:R1119"/>
    <mergeCell ref="M1124:R1124"/>
    <mergeCell ref="M1127:R1127"/>
    <mergeCell ref="H1079:H1080"/>
    <mergeCell ref="I1079:I1080"/>
    <mergeCell ref="J1079:J1080"/>
    <mergeCell ref="K1079:K1080"/>
    <mergeCell ref="M1079:M1080"/>
    <mergeCell ref="N1079:N1080"/>
    <mergeCell ref="C1075:H1075"/>
    <mergeCell ref="C1076:J1076"/>
    <mergeCell ref="C1078:K1078"/>
    <mergeCell ref="C1079:C1080"/>
    <mergeCell ref="D1079:D1080"/>
    <mergeCell ref="E1079:F1079"/>
    <mergeCell ref="G1079:G1080"/>
    <mergeCell ref="C1083:H1083"/>
    <mergeCell ref="C1086:H1086"/>
    <mergeCell ref="C1091:H1091"/>
    <mergeCell ref="C1094:H1094"/>
    <mergeCell ref="M1083:R1083"/>
    <mergeCell ref="C1095:J1095"/>
    <mergeCell ref="M1095:T1095"/>
    <mergeCell ref="M1097:T1097"/>
    <mergeCell ref="M1098:T1098"/>
    <mergeCell ref="C1097:K1097"/>
    <mergeCell ref="C1098:K1098"/>
    <mergeCell ref="C1044:H1044"/>
    <mergeCell ref="C1048:H1048"/>
    <mergeCell ref="C1051:H1051"/>
    <mergeCell ref="C1054:H1054"/>
    <mergeCell ref="C1057:H1057"/>
    <mergeCell ref="C1060:H1060"/>
    <mergeCell ref="C1063:H1063"/>
    <mergeCell ref="C1067:H1067"/>
    <mergeCell ref="C1070:H1070"/>
    <mergeCell ref="S1099:S1100"/>
    <mergeCell ref="T1099:T1100"/>
    <mergeCell ref="I1099:I1100"/>
    <mergeCell ref="J1099:J1100"/>
    <mergeCell ref="M1099:M1100"/>
    <mergeCell ref="N1099:N1100"/>
    <mergeCell ref="O1099:P1099"/>
    <mergeCell ref="Q1099:Q1100"/>
    <mergeCell ref="R1099:R1100"/>
    <mergeCell ref="C1099:C1100"/>
    <mergeCell ref="D1099:D1100"/>
    <mergeCell ref="E1099:F1099"/>
    <mergeCell ref="G1099:G1100"/>
    <mergeCell ref="K1099:K1100"/>
    <mergeCell ref="H1099:H1100"/>
    <mergeCell ref="M1086:R1086"/>
    <mergeCell ref="M1091:R1091"/>
    <mergeCell ref="C1010:H1010"/>
    <mergeCell ref="C1014:H1014"/>
    <mergeCell ref="C1015:J1015"/>
    <mergeCell ref="C1018:K1018"/>
    <mergeCell ref="C1019:K1019"/>
    <mergeCell ref="C1020:C1021"/>
    <mergeCell ref="D1020:D1021"/>
    <mergeCell ref="E1020:F1020"/>
    <mergeCell ref="G1020:G1021"/>
    <mergeCell ref="I1020:I1021"/>
    <mergeCell ref="J1020:J1021"/>
    <mergeCell ref="K1020:K1021"/>
    <mergeCell ref="H1020:H1021"/>
    <mergeCell ref="C1025:H1025"/>
    <mergeCell ref="C1029:G1029"/>
    <mergeCell ref="C1036:H1036"/>
    <mergeCell ref="C1041:H1041"/>
    <mergeCell ref="S966:S967"/>
    <mergeCell ref="T966:T967"/>
    <mergeCell ref="M961:R961"/>
    <mergeCell ref="M962:T962"/>
    <mergeCell ref="M964:T964"/>
    <mergeCell ref="M965:T965"/>
    <mergeCell ref="M966:M967"/>
    <mergeCell ref="N966:N967"/>
    <mergeCell ref="O966:P966"/>
    <mergeCell ref="M971:R971"/>
    <mergeCell ref="M975:Q975"/>
    <mergeCell ref="M979:R979"/>
    <mergeCell ref="M984:R984"/>
    <mergeCell ref="M988:R988"/>
    <mergeCell ref="M991:R991"/>
    <mergeCell ref="M995:R995"/>
    <mergeCell ref="G1005:G1006"/>
    <mergeCell ref="H1005:H1006"/>
    <mergeCell ref="I1005:I1006"/>
    <mergeCell ref="J1005:J1006"/>
    <mergeCell ref="C991:H991"/>
    <mergeCell ref="C995:H995"/>
    <mergeCell ref="C998:H998"/>
    <mergeCell ref="C1001:H1001"/>
    <mergeCell ref="C1002:J1002"/>
    <mergeCell ref="C1004:K1004"/>
    <mergeCell ref="C1005:C1006"/>
    <mergeCell ref="K1005:K1006"/>
    <mergeCell ref="D1005:D1006"/>
    <mergeCell ref="E1005:F1005"/>
    <mergeCell ref="C971:H971"/>
    <mergeCell ref="C975:G975"/>
    <mergeCell ref="C979:H979"/>
    <mergeCell ref="C984:H984"/>
    <mergeCell ref="C988:H988"/>
    <mergeCell ref="M856:R856"/>
    <mergeCell ref="M860:Q860"/>
    <mergeCell ref="M867:R867"/>
    <mergeCell ref="M872:R872"/>
    <mergeCell ref="M876:R876"/>
    <mergeCell ref="M879:R879"/>
    <mergeCell ref="M882:R882"/>
    <mergeCell ref="M889:R889"/>
    <mergeCell ref="M897:R897"/>
    <mergeCell ref="M902:R902"/>
    <mergeCell ref="M908:R908"/>
    <mergeCell ref="M912:R912"/>
    <mergeCell ref="M915:R915"/>
    <mergeCell ref="M921:R921"/>
    <mergeCell ref="M930:R930"/>
    <mergeCell ref="M934:R934"/>
    <mergeCell ref="M940:R940"/>
    <mergeCell ref="M944:R944"/>
    <mergeCell ref="M948:R948"/>
    <mergeCell ref="M954:R954"/>
    <mergeCell ref="M958:R958"/>
    <mergeCell ref="Q966:Q967"/>
    <mergeCell ref="R966:R967"/>
    <mergeCell ref="D925:D926"/>
    <mergeCell ref="E925:F925"/>
    <mergeCell ref="G925:G926"/>
    <mergeCell ref="H925:H926"/>
    <mergeCell ref="C930:H930"/>
    <mergeCell ref="C934:H934"/>
    <mergeCell ref="C940:H940"/>
    <mergeCell ref="C944:H944"/>
    <mergeCell ref="C948:H948"/>
    <mergeCell ref="C954:H954"/>
    <mergeCell ref="C958:H958"/>
    <mergeCell ref="I966:I967"/>
    <mergeCell ref="J966:J967"/>
    <mergeCell ref="C961:H961"/>
    <mergeCell ref="C962:J962"/>
    <mergeCell ref="C964:K964"/>
    <mergeCell ref="C965:K965"/>
    <mergeCell ref="C966:C967"/>
    <mergeCell ref="D966:D967"/>
    <mergeCell ref="E966:F966"/>
    <mergeCell ref="K966:K967"/>
    <mergeCell ref="G966:G967"/>
    <mergeCell ref="H966:H967"/>
    <mergeCell ref="C850:C851"/>
    <mergeCell ref="D850:D851"/>
    <mergeCell ref="E850:F850"/>
    <mergeCell ref="G850:G851"/>
    <mergeCell ref="H850:H851"/>
    <mergeCell ref="I850:I851"/>
    <mergeCell ref="J850:J851"/>
    <mergeCell ref="K850:K851"/>
    <mergeCell ref="M850:M851"/>
    <mergeCell ref="N850:N851"/>
    <mergeCell ref="O850:P850"/>
    <mergeCell ref="Q850:Q851"/>
    <mergeCell ref="R850:R851"/>
    <mergeCell ref="M925:M926"/>
    <mergeCell ref="N925:N926"/>
    <mergeCell ref="C856:H856"/>
    <mergeCell ref="C860:G860"/>
    <mergeCell ref="C867:H867"/>
    <mergeCell ref="C872:H872"/>
    <mergeCell ref="C876:H876"/>
    <mergeCell ref="C879:H879"/>
    <mergeCell ref="C882:H882"/>
    <mergeCell ref="C885:H885"/>
    <mergeCell ref="C889:H889"/>
    <mergeCell ref="C897:H897"/>
    <mergeCell ref="C902:H902"/>
    <mergeCell ref="C908:H908"/>
    <mergeCell ref="C912:H912"/>
    <mergeCell ref="C915:H915"/>
    <mergeCell ref="C918:H918"/>
    <mergeCell ref="C921:H921"/>
    <mergeCell ref="C925:C926"/>
    <mergeCell ref="C832:H832"/>
    <mergeCell ref="O925:P925"/>
    <mergeCell ref="Q925:Q926"/>
    <mergeCell ref="R925:R926"/>
    <mergeCell ref="S925:S926"/>
    <mergeCell ref="C922:J922"/>
    <mergeCell ref="M922:T922"/>
    <mergeCell ref="C924:K924"/>
    <mergeCell ref="M924:T924"/>
    <mergeCell ref="I925:I926"/>
    <mergeCell ref="J925:J926"/>
    <mergeCell ref="K925:K926"/>
    <mergeCell ref="T925:T926"/>
    <mergeCell ref="I836:I837"/>
    <mergeCell ref="J836:J837"/>
    <mergeCell ref="C833:J833"/>
    <mergeCell ref="C835:K835"/>
    <mergeCell ref="C836:C837"/>
    <mergeCell ref="D836:D837"/>
    <mergeCell ref="E836:F836"/>
    <mergeCell ref="G836:G837"/>
    <mergeCell ref="K836:K837"/>
    <mergeCell ref="H836:H837"/>
    <mergeCell ref="C840:H840"/>
    <mergeCell ref="C844:H844"/>
    <mergeCell ref="C845:J845"/>
    <mergeCell ref="C848:K848"/>
    <mergeCell ref="M848:T848"/>
    <mergeCell ref="M849:T849"/>
    <mergeCell ref="S850:S851"/>
    <mergeCell ref="T850:T851"/>
    <mergeCell ref="C849:K849"/>
    <mergeCell ref="H769:H770"/>
    <mergeCell ref="I769:I770"/>
    <mergeCell ref="J769:J770"/>
    <mergeCell ref="K769:K770"/>
    <mergeCell ref="M769:M770"/>
    <mergeCell ref="N769:N770"/>
    <mergeCell ref="C765:H765"/>
    <mergeCell ref="C766:J766"/>
    <mergeCell ref="C768:K768"/>
    <mergeCell ref="C769:C770"/>
    <mergeCell ref="D769:D770"/>
    <mergeCell ref="E769:F769"/>
    <mergeCell ref="G769:G770"/>
    <mergeCell ref="I779:I780"/>
    <mergeCell ref="J779:J780"/>
    <mergeCell ref="C773:H773"/>
    <mergeCell ref="C774:J774"/>
    <mergeCell ref="C777:K777"/>
    <mergeCell ref="C778:K778"/>
    <mergeCell ref="C779:C780"/>
    <mergeCell ref="D779:D780"/>
    <mergeCell ref="E779:F779"/>
    <mergeCell ref="K779:K780"/>
    <mergeCell ref="G779:G780"/>
    <mergeCell ref="H779:H780"/>
    <mergeCell ref="C785:H785"/>
    <mergeCell ref="C793:G793"/>
    <mergeCell ref="C798:H798"/>
    <mergeCell ref="C803:H803"/>
    <mergeCell ref="C806:H806"/>
    <mergeCell ref="M1057:R1057"/>
    <mergeCell ref="M1063:R1063"/>
    <mergeCell ref="M1067:R1067"/>
    <mergeCell ref="M1070:R1070"/>
    <mergeCell ref="M1075:R1075"/>
    <mergeCell ref="M1076:T1076"/>
    <mergeCell ref="M1078:T1078"/>
    <mergeCell ref="O1079:P1079"/>
    <mergeCell ref="Q1079:Q1080"/>
    <mergeCell ref="R1079:R1080"/>
    <mergeCell ref="S1079:S1080"/>
    <mergeCell ref="T1079:T1080"/>
    <mergeCell ref="Q1005:Q1006"/>
    <mergeCell ref="R1005:R1006"/>
    <mergeCell ref="S1005:S1006"/>
    <mergeCell ref="T1005:T1006"/>
    <mergeCell ref="M1005:M1006"/>
    <mergeCell ref="N1005:N1006"/>
    <mergeCell ref="O1005:P1005"/>
    <mergeCell ref="R1020:R1021"/>
    <mergeCell ref="S1020:S1021"/>
    <mergeCell ref="M1010:R1010"/>
    <mergeCell ref="M1014:R1014"/>
    <mergeCell ref="M1015:T1015"/>
    <mergeCell ref="M1018:T1018"/>
    <mergeCell ref="M1019:T1019"/>
    <mergeCell ref="M1020:M1021"/>
    <mergeCell ref="N1020:N1021"/>
    <mergeCell ref="T1020:T1021"/>
    <mergeCell ref="O1020:P1020"/>
    <mergeCell ref="Q1020:Q1021"/>
    <mergeCell ref="C700:H700"/>
    <mergeCell ref="C703:H703"/>
    <mergeCell ref="C708:H708"/>
    <mergeCell ref="C713:H713"/>
    <mergeCell ref="C719:H719"/>
    <mergeCell ref="C722:H722"/>
    <mergeCell ref="C726:H726"/>
    <mergeCell ref="H733:H734"/>
    <mergeCell ref="I733:I734"/>
    <mergeCell ref="C739:H739"/>
    <mergeCell ref="C743:G743"/>
    <mergeCell ref="C746:H746"/>
    <mergeCell ref="C751:H751"/>
    <mergeCell ref="C755:H755"/>
    <mergeCell ref="C758:H758"/>
    <mergeCell ref="C761:H761"/>
    <mergeCell ref="M713:R713"/>
    <mergeCell ref="M719:R719"/>
    <mergeCell ref="M726:R726"/>
    <mergeCell ref="M727:T727"/>
    <mergeCell ref="M731:T731"/>
    <mergeCell ref="M773:R773"/>
    <mergeCell ref="M774:T774"/>
    <mergeCell ref="M765:R765"/>
    <mergeCell ref="M766:T766"/>
    <mergeCell ref="M768:T768"/>
    <mergeCell ref="O769:P769"/>
    <mergeCell ref="Q769:Q770"/>
    <mergeCell ref="M1048:R1048"/>
    <mergeCell ref="M998:R998"/>
    <mergeCell ref="M1001:R1001"/>
    <mergeCell ref="M1002:T1002"/>
    <mergeCell ref="M1004:T1004"/>
    <mergeCell ref="M1025:R1025"/>
    <mergeCell ref="M1029:Q1029"/>
    <mergeCell ref="M1036:R1036"/>
    <mergeCell ref="M1041:R1041"/>
    <mergeCell ref="M1044:R1044"/>
    <mergeCell ref="C810:H810"/>
    <mergeCell ref="C813:H813"/>
    <mergeCell ref="C817:H817"/>
    <mergeCell ref="C820:H820"/>
    <mergeCell ref="C825:H825"/>
    <mergeCell ref="C829:H829"/>
    <mergeCell ref="M732:T732"/>
    <mergeCell ref="M733:M734"/>
    <mergeCell ref="N733:N734"/>
    <mergeCell ref="O733:P733"/>
    <mergeCell ref="Q733:Q734"/>
    <mergeCell ref="R733:R734"/>
    <mergeCell ref="S733:S734"/>
    <mergeCell ref="T733:T734"/>
    <mergeCell ref="M739:R739"/>
    <mergeCell ref="M743:Q743"/>
    <mergeCell ref="M746:R746"/>
    <mergeCell ref="M751:R751"/>
    <mergeCell ref="M755:R755"/>
    <mergeCell ref="M758:R758"/>
    <mergeCell ref="M761:R761"/>
    <mergeCell ref="R769:R770"/>
    <mergeCell ref="C642:H642"/>
    <mergeCell ref="C645:H645"/>
    <mergeCell ref="C649:H649"/>
    <mergeCell ref="C654:H654"/>
    <mergeCell ref="C655:J655"/>
    <mergeCell ref="C657:K657"/>
    <mergeCell ref="K658:K659"/>
    <mergeCell ref="I670:I671"/>
    <mergeCell ref="J670:J671"/>
    <mergeCell ref="C658:C659"/>
    <mergeCell ref="C665:J665"/>
    <mergeCell ref="C668:K668"/>
    <mergeCell ref="C669:K669"/>
    <mergeCell ref="C670:C671"/>
    <mergeCell ref="D670:D671"/>
    <mergeCell ref="E670:F670"/>
    <mergeCell ref="K670:K671"/>
    <mergeCell ref="G670:G671"/>
    <mergeCell ref="H670:H671"/>
    <mergeCell ref="C675:H675"/>
    <mergeCell ref="C681:G681"/>
    <mergeCell ref="C687:H687"/>
    <mergeCell ref="C693:H693"/>
    <mergeCell ref="C696:H696"/>
    <mergeCell ref="M669:T669"/>
    <mergeCell ref="M670:M671"/>
    <mergeCell ref="N670:N671"/>
    <mergeCell ref="O670:P670"/>
    <mergeCell ref="M675:R675"/>
    <mergeCell ref="M681:Q681"/>
    <mergeCell ref="M687:R687"/>
    <mergeCell ref="M693:R693"/>
    <mergeCell ref="M696:R696"/>
    <mergeCell ref="M700:R700"/>
    <mergeCell ref="M703:R703"/>
    <mergeCell ref="M708:R708"/>
    <mergeCell ref="S769:S770"/>
    <mergeCell ref="T769:T770"/>
    <mergeCell ref="G613:G614"/>
    <mergeCell ref="H613:H614"/>
    <mergeCell ref="M613:M614"/>
    <mergeCell ref="N613:N614"/>
    <mergeCell ref="O613:P613"/>
    <mergeCell ref="Q613:Q614"/>
    <mergeCell ref="R613:R614"/>
    <mergeCell ref="R658:R659"/>
    <mergeCell ref="S658:S659"/>
    <mergeCell ref="J733:J734"/>
    <mergeCell ref="K733:K734"/>
    <mergeCell ref="C727:J727"/>
    <mergeCell ref="C731:K731"/>
    <mergeCell ref="C732:K732"/>
    <mergeCell ref="C733:C734"/>
    <mergeCell ref="D733:D734"/>
    <mergeCell ref="E733:F733"/>
    <mergeCell ref="G733:G734"/>
    <mergeCell ref="M654:R654"/>
    <mergeCell ref="M655:T655"/>
    <mergeCell ref="M657:T657"/>
    <mergeCell ref="M658:M659"/>
    <mergeCell ref="N658:N659"/>
    <mergeCell ref="O658:P658"/>
    <mergeCell ref="Q658:Q659"/>
    <mergeCell ref="Q670:Q671"/>
    <mergeCell ref="R670:R671"/>
    <mergeCell ref="S670:S671"/>
    <mergeCell ref="T670:T671"/>
    <mergeCell ref="T658:T659"/>
    <mergeCell ref="M665:T665"/>
    <mergeCell ref="M668:T668"/>
    <mergeCell ref="C639:H639"/>
    <mergeCell ref="D658:D659"/>
    <mergeCell ref="E658:F658"/>
    <mergeCell ref="G658:G659"/>
    <mergeCell ref="H658:H659"/>
    <mergeCell ref="I658:I659"/>
    <mergeCell ref="J658:J659"/>
    <mergeCell ref="S563:S564"/>
    <mergeCell ref="T563:T564"/>
    <mergeCell ref="C562:K562"/>
    <mergeCell ref="C563:C564"/>
    <mergeCell ref="D563:D564"/>
    <mergeCell ref="E563:F563"/>
    <mergeCell ref="G563:G564"/>
    <mergeCell ref="H563:H564"/>
    <mergeCell ref="I563:I564"/>
    <mergeCell ref="J563:J564"/>
    <mergeCell ref="K563:K564"/>
    <mergeCell ref="M563:M564"/>
    <mergeCell ref="N563:N564"/>
    <mergeCell ref="O563:P563"/>
    <mergeCell ref="Q563:Q564"/>
    <mergeCell ref="R563:R564"/>
    <mergeCell ref="C569:H569"/>
    <mergeCell ref="C575:H575"/>
    <mergeCell ref="C585:H585"/>
    <mergeCell ref="C590:H590"/>
    <mergeCell ref="C593:H593"/>
    <mergeCell ref="C596:H596"/>
    <mergeCell ref="C600:H600"/>
    <mergeCell ref="M569:R569"/>
    <mergeCell ref="M575:R575"/>
    <mergeCell ref="M609:T609"/>
    <mergeCell ref="M611:T611"/>
    <mergeCell ref="M612:T612"/>
    <mergeCell ref="S613:S614"/>
    <mergeCell ref="T613:T614"/>
    <mergeCell ref="M618:R618"/>
    <mergeCell ref="M622:Q622"/>
    <mergeCell ref="M626:R626"/>
    <mergeCell ref="M632:R632"/>
    <mergeCell ref="M639:R639"/>
    <mergeCell ref="C601:J601"/>
    <mergeCell ref="C603:K603"/>
    <mergeCell ref="C604:C605"/>
    <mergeCell ref="D604:D605"/>
    <mergeCell ref="E604:F604"/>
    <mergeCell ref="G604:G605"/>
    <mergeCell ref="K604:K605"/>
    <mergeCell ref="I613:I614"/>
    <mergeCell ref="J613:J614"/>
    <mergeCell ref="H604:H605"/>
    <mergeCell ref="C609:J609"/>
    <mergeCell ref="C611:K611"/>
    <mergeCell ref="C612:K612"/>
    <mergeCell ref="C613:C614"/>
    <mergeCell ref="D613:D614"/>
    <mergeCell ref="K613:K614"/>
    <mergeCell ref="E613:F613"/>
    <mergeCell ref="C618:H618"/>
    <mergeCell ref="C622:G622"/>
    <mergeCell ref="C626:H626"/>
    <mergeCell ref="C632:H632"/>
    <mergeCell ref="C635:H635"/>
    <mergeCell ref="M191:R191"/>
    <mergeCell ref="M194:R194"/>
    <mergeCell ref="S202:S203"/>
    <mergeCell ref="T202:T203"/>
    <mergeCell ref="M197:R197"/>
    <mergeCell ref="M198:T198"/>
    <mergeCell ref="M200:T200"/>
    <mergeCell ref="M201:T201"/>
    <mergeCell ref="O202:P202"/>
    <mergeCell ref="Q202:Q203"/>
    <mergeCell ref="R202:R203"/>
    <mergeCell ref="S604:S605"/>
    <mergeCell ref="T604:T605"/>
    <mergeCell ref="I604:I605"/>
    <mergeCell ref="J604:J605"/>
    <mergeCell ref="M604:M605"/>
    <mergeCell ref="N604:N605"/>
    <mergeCell ref="O604:P604"/>
    <mergeCell ref="Q604:Q605"/>
    <mergeCell ref="R604:R605"/>
    <mergeCell ref="M601:T601"/>
    <mergeCell ref="M603:T603"/>
    <mergeCell ref="M585:R585"/>
    <mergeCell ref="M590:R590"/>
    <mergeCell ref="M593:R593"/>
    <mergeCell ref="M596:R596"/>
    <mergeCell ref="M600:R600"/>
    <mergeCell ref="C536:H536"/>
    <mergeCell ref="G540:G541"/>
    <mergeCell ref="H540:H541"/>
    <mergeCell ref="C188:H188"/>
    <mergeCell ref="C191:H191"/>
    <mergeCell ref="C194:H194"/>
    <mergeCell ref="C197:H197"/>
    <mergeCell ref="Q112:Q113"/>
    <mergeCell ref="R112:R113"/>
    <mergeCell ref="M116:R116"/>
    <mergeCell ref="M117:T117"/>
    <mergeCell ref="M121:T121"/>
    <mergeCell ref="M122:T122"/>
    <mergeCell ref="S123:S124"/>
    <mergeCell ref="T123:T124"/>
    <mergeCell ref="M128:R128"/>
    <mergeCell ref="M132:Q132"/>
    <mergeCell ref="M135:R135"/>
    <mergeCell ref="M140:R140"/>
    <mergeCell ref="M143:R143"/>
    <mergeCell ref="R177:R178"/>
    <mergeCell ref="S177:S178"/>
    <mergeCell ref="M158:R158"/>
    <mergeCell ref="M161:R161"/>
    <mergeCell ref="M168:R168"/>
    <mergeCell ref="M174:T174"/>
    <mergeCell ref="M176:T176"/>
    <mergeCell ref="M177:M178"/>
    <mergeCell ref="N177:N178"/>
    <mergeCell ref="T177:T178"/>
    <mergeCell ref="O177:P177"/>
    <mergeCell ref="Q177:Q178"/>
    <mergeCell ref="M182:R182"/>
    <mergeCell ref="M185:R185"/>
    <mergeCell ref="M188:R188"/>
    <mergeCell ref="C154:H154"/>
    <mergeCell ref="C158:H158"/>
    <mergeCell ref="C161:H161"/>
    <mergeCell ref="C165:H165"/>
    <mergeCell ref="C168:H168"/>
    <mergeCell ref="I177:I178"/>
    <mergeCell ref="J177:J178"/>
    <mergeCell ref="C174:J174"/>
    <mergeCell ref="C176:K176"/>
    <mergeCell ref="C177:C178"/>
    <mergeCell ref="D177:D178"/>
    <mergeCell ref="E177:F177"/>
    <mergeCell ref="G177:G178"/>
    <mergeCell ref="K177:K178"/>
    <mergeCell ref="H177:H178"/>
    <mergeCell ref="C182:H182"/>
    <mergeCell ref="C185:H185"/>
    <mergeCell ref="M148:R148"/>
    <mergeCell ref="M151:R151"/>
    <mergeCell ref="I123:I124"/>
    <mergeCell ref="J123:J124"/>
    <mergeCell ref="G112:G113"/>
    <mergeCell ref="H112:H113"/>
    <mergeCell ref="C116:H116"/>
    <mergeCell ref="C117:J117"/>
    <mergeCell ref="C121:K121"/>
    <mergeCell ref="C122:K122"/>
    <mergeCell ref="C123:C124"/>
    <mergeCell ref="K123:K124"/>
    <mergeCell ref="D123:D124"/>
    <mergeCell ref="E123:F123"/>
    <mergeCell ref="C128:H128"/>
    <mergeCell ref="C132:G132"/>
    <mergeCell ref="C135:H135"/>
    <mergeCell ref="C140:H140"/>
    <mergeCell ref="C143:H143"/>
    <mergeCell ref="C148:H148"/>
    <mergeCell ref="C151:H151"/>
    <mergeCell ref="M87:T87"/>
    <mergeCell ref="C89:K89"/>
    <mergeCell ref="M89:T89"/>
    <mergeCell ref="C107:J107"/>
    <mergeCell ref="M107:T107"/>
    <mergeCell ref="I112:I113"/>
    <mergeCell ref="J112:J113"/>
    <mergeCell ref="K112:K113"/>
    <mergeCell ref="M112:M113"/>
    <mergeCell ref="S112:S113"/>
    <mergeCell ref="T112:T113"/>
    <mergeCell ref="G123:G124"/>
    <mergeCell ref="H123:H124"/>
    <mergeCell ref="M123:M124"/>
    <mergeCell ref="N123:N124"/>
    <mergeCell ref="O123:P123"/>
    <mergeCell ref="Q123:Q124"/>
    <mergeCell ref="R123:R124"/>
    <mergeCell ref="C24:J24"/>
    <mergeCell ref="M24:T24"/>
    <mergeCell ref="C26:K26"/>
    <mergeCell ref="M26:T26"/>
    <mergeCell ref="C30:J30"/>
    <mergeCell ref="M30:T30"/>
    <mergeCell ref="I34:I35"/>
    <mergeCell ref="J34:J35"/>
    <mergeCell ref="M40:R40"/>
    <mergeCell ref="M49:Q49"/>
    <mergeCell ref="M57:R57"/>
    <mergeCell ref="M60:R60"/>
    <mergeCell ref="M63:R63"/>
    <mergeCell ref="G34:G35"/>
    <mergeCell ref="H34:H35"/>
    <mergeCell ref="C40:H40"/>
    <mergeCell ref="C49:G49"/>
    <mergeCell ref="C57:H57"/>
    <mergeCell ref="C60:H60"/>
    <mergeCell ref="C63:H63"/>
    <mergeCell ref="C32:K32"/>
    <mergeCell ref="M32:T32"/>
    <mergeCell ref="C33:K33"/>
    <mergeCell ref="M33:T33"/>
    <mergeCell ref="C34:C35"/>
    <mergeCell ref="D34:D35"/>
    <mergeCell ref="E34:F34"/>
    <mergeCell ref="C3:F3"/>
    <mergeCell ref="C5:K5"/>
    <mergeCell ref="C6:K6"/>
    <mergeCell ref="C7:K8"/>
    <mergeCell ref="C9:K9"/>
    <mergeCell ref="C11:K11"/>
    <mergeCell ref="C13:K13"/>
    <mergeCell ref="S15:S16"/>
    <mergeCell ref="T15:T16"/>
    <mergeCell ref="J15:J16"/>
    <mergeCell ref="K15:K16"/>
    <mergeCell ref="M15:M16"/>
    <mergeCell ref="N15:N16"/>
    <mergeCell ref="O15:P15"/>
    <mergeCell ref="Q15:Q16"/>
    <mergeCell ref="R15:R16"/>
    <mergeCell ref="M23:R23"/>
    <mergeCell ref="C14:K14"/>
    <mergeCell ref="C15:C16"/>
    <mergeCell ref="D15:D16"/>
    <mergeCell ref="E15:F15"/>
    <mergeCell ref="G15:G16"/>
    <mergeCell ref="H15:H16"/>
    <mergeCell ref="I15:I16"/>
    <mergeCell ref="C23:H23"/>
    <mergeCell ref="C561:K561"/>
    <mergeCell ref="M561:T561"/>
    <mergeCell ref="M562:T562"/>
    <mergeCell ref="K34:K35"/>
    <mergeCell ref="M34:M35"/>
    <mergeCell ref="N34:N35"/>
    <mergeCell ref="O34:P34"/>
    <mergeCell ref="Q34:Q35"/>
    <mergeCell ref="R34:R35"/>
    <mergeCell ref="S34:S35"/>
    <mergeCell ref="T34:T35"/>
    <mergeCell ref="N112:N113"/>
    <mergeCell ref="O112:P112"/>
    <mergeCell ref="C110:K110"/>
    <mergeCell ref="M110:T110"/>
    <mergeCell ref="C111:K111"/>
    <mergeCell ref="M111:T111"/>
    <mergeCell ref="C112:C113"/>
    <mergeCell ref="D112:D113"/>
    <mergeCell ref="E112:F112"/>
    <mergeCell ref="C66:H66"/>
    <mergeCell ref="C69:H69"/>
    <mergeCell ref="C73:H73"/>
    <mergeCell ref="M73:R73"/>
    <mergeCell ref="C77:H77"/>
    <mergeCell ref="C506:H506"/>
    <mergeCell ref="M506:R506"/>
    <mergeCell ref="C509:H509"/>
    <mergeCell ref="M77:R77"/>
    <mergeCell ref="M81:R81"/>
    <mergeCell ref="C81:H81"/>
    <mergeCell ref="C87:J87"/>
    <mergeCell ref="M518:R518"/>
    <mergeCell ref="M521:R521"/>
    <mergeCell ref="C521:H521"/>
    <mergeCell ref="C524:H524"/>
    <mergeCell ref="M524:R524"/>
    <mergeCell ref="C528:H528"/>
    <mergeCell ref="M528:R528"/>
    <mergeCell ref="C531:H531"/>
    <mergeCell ref="K540:K541"/>
    <mergeCell ref="M540:M541"/>
    <mergeCell ref="N540:N541"/>
    <mergeCell ref="O540:P540"/>
    <mergeCell ref="Q540:Q541"/>
    <mergeCell ref="R540:R541"/>
    <mergeCell ref="I540:I541"/>
    <mergeCell ref="J540:J541"/>
    <mergeCell ref="C559:J559"/>
    <mergeCell ref="M559:T559"/>
    <mergeCell ref="S540:S541"/>
    <mergeCell ref="T540:T541"/>
    <mergeCell ref="C537:J537"/>
    <mergeCell ref="M537:T537"/>
    <mergeCell ref="C539:K539"/>
    <mergeCell ref="M539:T539"/>
    <mergeCell ref="C540:C541"/>
    <mergeCell ref="D540:D541"/>
    <mergeCell ref="E540:F540"/>
    <mergeCell ref="M465:R465"/>
    <mergeCell ref="M471:Q471"/>
    <mergeCell ref="C473:G473"/>
    <mergeCell ref="C479:G479"/>
    <mergeCell ref="M479:Q479"/>
    <mergeCell ref="C485:H485"/>
    <mergeCell ref="M485:R485"/>
    <mergeCell ref="C490:H490"/>
    <mergeCell ref="M490:R490"/>
    <mergeCell ref="C493:H493"/>
    <mergeCell ref="M493:R493"/>
    <mergeCell ref="C497:H497"/>
    <mergeCell ref="M497:R497"/>
    <mergeCell ref="M500:R500"/>
    <mergeCell ref="C500:H500"/>
    <mergeCell ref="C503:H503"/>
    <mergeCell ref="M503:R503"/>
    <mergeCell ref="M509:R509"/>
    <mergeCell ref="C512:H512"/>
    <mergeCell ref="M512:R512"/>
    <mergeCell ref="C515:H515"/>
    <mergeCell ref="M515:R515"/>
    <mergeCell ref="C518:H518"/>
    <mergeCell ref="M402:R402"/>
    <mergeCell ref="M410:Q410"/>
    <mergeCell ref="M415:R415"/>
    <mergeCell ref="M421:R421"/>
    <mergeCell ref="M431:R431"/>
    <mergeCell ref="M434:R434"/>
    <mergeCell ref="M437:R437"/>
    <mergeCell ref="M442:T442"/>
    <mergeCell ref="M444:T444"/>
    <mergeCell ref="O445:P445"/>
    <mergeCell ref="Q445:Q446"/>
    <mergeCell ref="R445:R446"/>
    <mergeCell ref="S445:S446"/>
    <mergeCell ref="T445:T446"/>
    <mergeCell ref="M452:R452"/>
    <mergeCell ref="M453:T453"/>
    <mergeCell ref="M457:T457"/>
    <mergeCell ref="M310:R310"/>
    <mergeCell ref="M316:Q316"/>
    <mergeCell ref="M319:R319"/>
    <mergeCell ref="M324:R324"/>
    <mergeCell ref="M327:R327"/>
    <mergeCell ref="M335:R335"/>
    <mergeCell ref="S366:S367"/>
    <mergeCell ref="T366:T367"/>
    <mergeCell ref="M338:R338"/>
    <mergeCell ref="M349:R349"/>
    <mergeCell ref="M363:T363"/>
    <mergeCell ref="M365:T365"/>
    <mergeCell ref="O366:P366"/>
    <mergeCell ref="Q366:Q367"/>
    <mergeCell ref="R366:R367"/>
    <mergeCell ref="M376:R376"/>
    <mergeCell ref="M382:R382"/>
    <mergeCell ref="C402:H402"/>
    <mergeCell ref="C410:G410"/>
    <mergeCell ref="C415:H415"/>
    <mergeCell ref="C421:H421"/>
    <mergeCell ref="C424:H424"/>
    <mergeCell ref="C427:H427"/>
    <mergeCell ref="S212:S213"/>
    <mergeCell ref="T212:T213"/>
    <mergeCell ref="M206:R206"/>
    <mergeCell ref="M207:T207"/>
    <mergeCell ref="M210:T210"/>
    <mergeCell ref="M211:T211"/>
    <mergeCell ref="O212:P212"/>
    <mergeCell ref="Q212:Q213"/>
    <mergeCell ref="R212:R213"/>
    <mergeCell ref="M217:R217"/>
    <mergeCell ref="M223:Q223"/>
    <mergeCell ref="M226:R226"/>
    <mergeCell ref="M239:R239"/>
    <mergeCell ref="M242:R242"/>
    <mergeCell ref="M245:R245"/>
    <mergeCell ref="M252:R252"/>
    <mergeCell ref="M268:T268"/>
    <mergeCell ref="M270:T270"/>
    <mergeCell ref="O271:P271"/>
    <mergeCell ref="Q271:Q272"/>
    <mergeCell ref="R271:R272"/>
    <mergeCell ref="S271:S272"/>
    <mergeCell ref="T271:T272"/>
    <mergeCell ref="M281:R281"/>
    <mergeCell ref="M285:R285"/>
    <mergeCell ref="M288:R288"/>
    <mergeCell ref="K366:K367"/>
    <mergeCell ref="D366:D367"/>
    <mergeCell ref="E366:F366"/>
    <mergeCell ref="C376:H376"/>
    <mergeCell ref="C382:H382"/>
    <mergeCell ref="C386:H386"/>
    <mergeCell ref="C389:H389"/>
    <mergeCell ref="C390:J390"/>
    <mergeCell ref="I396:I397"/>
    <mergeCell ref="J396:J397"/>
    <mergeCell ref="M396:M397"/>
    <mergeCell ref="N396:N397"/>
    <mergeCell ref="C394:K394"/>
    <mergeCell ref="C395:K395"/>
    <mergeCell ref="C396:C397"/>
    <mergeCell ref="D396:D397"/>
    <mergeCell ref="E396:F396"/>
    <mergeCell ref="G396:G397"/>
    <mergeCell ref="K396:K397"/>
    <mergeCell ref="H396:H397"/>
    <mergeCell ref="M386:R386"/>
    <mergeCell ref="M389:R389"/>
    <mergeCell ref="M390:T390"/>
    <mergeCell ref="M394:T394"/>
    <mergeCell ref="M395:T395"/>
    <mergeCell ref="O396:P396"/>
    <mergeCell ref="Q396:Q397"/>
    <mergeCell ref="R396:R397"/>
    <mergeCell ref="S396:S397"/>
    <mergeCell ref="T396:T397"/>
    <mergeCell ref="D459:D460"/>
    <mergeCell ref="E459:F459"/>
    <mergeCell ref="C465:H465"/>
    <mergeCell ref="G459:G460"/>
    <mergeCell ref="H459:H460"/>
    <mergeCell ref="I459:I460"/>
    <mergeCell ref="J459:J460"/>
    <mergeCell ref="M459:M460"/>
    <mergeCell ref="N459:N460"/>
    <mergeCell ref="D445:D446"/>
    <mergeCell ref="E445:F445"/>
    <mergeCell ref="C452:H452"/>
    <mergeCell ref="C453:J453"/>
    <mergeCell ref="C457:K457"/>
    <mergeCell ref="C458:K458"/>
    <mergeCell ref="C459:C460"/>
    <mergeCell ref="K459:K460"/>
    <mergeCell ref="M458:T458"/>
    <mergeCell ref="O459:P459"/>
    <mergeCell ref="Q459:Q460"/>
    <mergeCell ref="R459:R460"/>
    <mergeCell ref="S459:S460"/>
    <mergeCell ref="T459:T460"/>
    <mergeCell ref="C310:H310"/>
    <mergeCell ref="C316:G316"/>
    <mergeCell ref="C319:H319"/>
    <mergeCell ref="C324:H324"/>
    <mergeCell ref="C327:H327"/>
    <mergeCell ref="G445:G446"/>
    <mergeCell ref="H445:H446"/>
    <mergeCell ref="I445:I446"/>
    <mergeCell ref="J445:J446"/>
    <mergeCell ref="M445:M446"/>
    <mergeCell ref="N445:N446"/>
    <mergeCell ref="C431:H431"/>
    <mergeCell ref="C434:H434"/>
    <mergeCell ref="C437:H437"/>
    <mergeCell ref="C441:H441"/>
    <mergeCell ref="C442:J442"/>
    <mergeCell ref="C444:K444"/>
    <mergeCell ref="C445:C446"/>
    <mergeCell ref="K445:K446"/>
    <mergeCell ref="G366:G367"/>
    <mergeCell ref="H366:H367"/>
    <mergeCell ref="I366:I367"/>
    <mergeCell ref="J366:J367"/>
    <mergeCell ref="M366:M367"/>
    <mergeCell ref="N366:N367"/>
    <mergeCell ref="C330:H330"/>
    <mergeCell ref="C335:H335"/>
    <mergeCell ref="C338:H338"/>
    <mergeCell ref="C349:H349"/>
    <mergeCell ref="C363:J363"/>
    <mergeCell ref="C365:K365"/>
    <mergeCell ref="C366:C367"/>
    <mergeCell ref="C281:H281"/>
    <mergeCell ref="C285:H285"/>
    <mergeCell ref="C288:H288"/>
    <mergeCell ref="C291:H291"/>
    <mergeCell ref="C294:H294"/>
    <mergeCell ref="H305:H306"/>
    <mergeCell ref="I305:I306"/>
    <mergeCell ref="J305:J306"/>
    <mergeCell ref="K305:K306"/>
    <mergeCell ref="M305:M306"/>
    <mergeCell ref="N305:N306"/>
    <mergeCell ref="C297:H297"/>
    <mergeCell ref="C300:H300"/>
    <mergeCell ref="C301:J301"/>
    <mergeCell ref="C303:K303"/>
    <mergeCell ref="C304:K304"/>
    <mergeCell ref="C305:C306"/>
    <mergeCell ref="D305:D306"/>
    <mergeCell ref="E305:F305"/>
    <mergeCell ref="G305:G306"/>
    <mergeCell ref="M291:R291"/>
    <mergeCell ref="M294:R294"/>
    <mergeCell ref="M297:R297"/>
    <mergeCell ref="M300:R300"/>
    <mergeCell ref="M301:T301"/>
    <mergeCell ref="M303:T303"/>
    <mergeCell ref="M304:T304"/>
    <mergeCell ref="O305:P305"/>
    <mergeCell ref="Q305:Q306"/>
    <mergeCell ref="S305:S306"/>
    <mergeCell ref="T305:T306"/>
    <mergeCell ref="R305:R306"/>
    <mergeCell ref="C217:H217"/>
    <mergeCell ref="C223:G223"/>
    <mergeCell ref="C226:H226"/>
    <mergeCell ref="C231:H231"/>
    <mergeCell ref="C234:H234"/>
    <mergeCell ref="G271:G272"/>
    <mergeCell ref="H271:H272"/>
    <mergeCell ref="M271:M272"/>
    <mergeCell ref="N271:N272"/>
    <mergeCell ref="I271:I272"/>
    <mergeCell ref="J271:J272"/>
    <mergeCell ref="C239:H239"/>
    <mergeCell ref="C242:H242"/>
    <mergeCell ref="C245:H245"/>
    <mergeCell ref="C252:H252"/>
    <mergeCell ref="C268:J268"/>
    <mergeCell ref="C270:K270"/>
    <mergeCell ref="C271:C272"/>
    <mergeCell ref="K271:K272"/>
    <mergeCell ref="D271:D272"/>
    <mergeCell ref="E271:F271"/>
    <mergeCell ref="H202:H203"/>
    <mergeCell ref="I202:I203"/>
    <mergeCell ref="J202:J203"/>
    <mergeCell ref="K202:K203"/>
    <mergeCell ref="M202:M203"/>
    <mergeCell ref="N202:N203"/>
    <mergeCell ref="C198:J198"/>
    <mergeCell ref="C200:K200"/>
    <mergeCell ref="C201:K201"/>
    <mergeCell ref="C202:C203"/>
    <mergeCell ref="D202:D203"/>
    <mergeCell ref="E202:F202"/>
    <mergeCell ref="G202:G203"/>
    <mergeCell ref="I212:I213"/>
    <mergeCell ref="J212:J213"/>
    <mergeCell ref="M212:M213"/>
    <mergeCell ref="N212:N213"/>
    <mergeCell ref="C206:H206"/>
    <mergeCell ref="C207:J207"/>
    <mergeCell ref="C210:K210"/>
    <mergeCell ref="C211:K211"/>
    <mergeCell ref="C212:C213"/>
    <mergeCell ref="D212:D213"/>
    <mergeCell ref="E212:F212"/>
    <mergeCell ref="K212:K213"/>
    <mergeCell ref="G212:G213"/>
    <mergeCell ref="H212:H213"/>
  </mergeCells>
  <pageMargins left="0.25" right="0.25" top="0.75" bottom="0.75" header="0.3" footer="0.3"/>
  <pageSetup scale="50" orientation="portrait" r:id="rId1"/>
  <rowBreaks count="1" manualBreakCount="1">
    <brk id="9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4"/>
  <sheetViews>
    <sheetView tabSelected="1" topLeftCell="J6" zoomScale="80" zoomScaleNormal="80" workbookViewId="0">
      <selection activeCell="C6" sqref="C6:O6"/>
    </sheetView>
  </sheetViews>
  <sheetFormatPr defaultColWidth="11.4609375" defaultRowHeight="12.75"/>
  <cols>
    <col min="1" max="2" width="3.37109375" style="512" customWidth="1"/>
    <col min="3" max="3" width="12.40625" style="512" customWidth="1"/>
    <col min="4" max="4" width="17.93359375" style="512" customWidth="1"/>
    <col min="5" max="11" width="11.4609375" style="512"/>
    <col min="12" max="12" width="17.39453125" style="512" customWidth="1"/>
    <col min="13" max="14" width="11.4609375" style="512"/>
    <col min="15" max="15" width="19.95703125" style="512" customWidth="1"/>
    <col min="16" max="16" width="3.37109375" style="512" customWidth="1"/>
    <col min="17" max="16384" width="11.4609375" style="512"/>
  </cols>
  <sheetData>
    <row r="1" spans="1:16" ht="13.5" thickBot="1">
      <c r="A1" s="510"/>
      <c r="B1" s="510"/>
      <c r="C1" s="510"/>
      <c r="D1" s="510"/>
      <c r="E1" s="510"/>
      <c r="F1" s="510"/>
      <c r="G1" s="510"/>
      <c r="H1" s="510"/>
      <c r="I1" s="510"/>
      <c r="J1" s="510"/>
      <c r="K1" s="510"/>
      <c r="L1" s="510"/>
      <c r="M1" s="510"/>
      <c r="N1" s="510"/>
      <c r="O1" s="510"/>
      <c r="P1" s="511"/>
    </row>
    <row r="2" spans="1:16" ht="13.5" thickTop="1">
      <c r="A2" s="510"/>
      <c r="B2" s="513"/>
      <c r="C2" s="514"/>
      <c r="D2" s="514"/>
      <c r="E2" s="514"/>
      <c r="F2" s="514"/>
      <c r="G2" s="514"/>
      <c r="H2" s="514"/>
      <c r="I2" s="514"/>
      <c r="J2" s="514"/>
      <c r="K2" s="514"/>
      <c r="L2" s="514"/>
      <c r="M2" s="514"/>
      <c r="N2" s="514"/>
      <c r="O2" s="514"/>
      <c r="P2" s="515"/>
    </row>
    <row r="3" spans="1:16">
      <c r="A3" s="510"/>
      <c r="B3" s="516"/>
      <c r="C3" s="829" t="s">
        <v>1176</v>
      </c>
      <c r="D3" s="829"/>
      <c r="E3" s="829"/>
      <c r="F3" s="829"/>
      <c r="G3" s="517"/>
      <c r="H3" s="517"/>
      <c r="I3" s="517"/>
      <c r="J3" s="517"/>
      <c r="K3" s="517"/>
      <c r="L3" s="517"/>
      <c r="M3" s="517"/>
      <c r="N3" s="517"/>
      <c r="O3" s="517"/>
      <c r="P3" s="518"/>
    </row>
    <row r="4" spans="1:16">
      <c r="A4" s="510"/>
      <c r="B4" s="516"/>
      <c r="C4" s="519" t="s">
        <v>1</v>
      </c>
      <c r="D4" s="520" t="s">
        <v>1177</v>
      </c>
      <c r="E4" s="519" t="s">
        <v>3</v>
      </c>
      <c r="F4" s="520">
        <v>3</v>
      </c>
      <c r="G4" s="517"/>
      <c r="H4" s="517"/>
      <c r="I4" s="517"/>
      <c r="J4" s="517"/>
      <c r="K4" s="517"/>
      <c r="L4" s="517"/>
      <c r="M4" s="517"/>
      <c r="N4" s="517"/>
      <c r="O4" s="517"/>
      <c r="P4" s="518"/>
    </row>
    <row r="5" spans="1:16">
      <c r="A5" s="510"/>
      <c r="B5" s="516"/>
      <c r="C5" s="521"/>
      <c r="D5" s="522"/>
      <c r="E5" s="521"/>
      <c r="F5" s="522"/>
      <c r="G5" s="517"/>
      <c r="H5" s="517"/>
      <c r="I5" s="517"/>
      <c r="J5" s="517"/>
      <c r="K5" s="517"/>
      <c r="L5" s="517"/>
      <c r="M5" s="517"/>
      <c r="N5" s="517"/>
      <c r="O5" s="517"/>
      <c r="P5" s="518"/>
    </row>
    <row r="6" spans="1:16" ht="15">
      <c r="A6" s="510"/>
      <c r="B6" s="516"/>
      <c r="C6" s="830" t="s">
        <v>1178</v>
      </c>
      <c r="D6" s="830"/>
      <c r="E6" s="830"/>
      <c r="F6" s="830"/>
      <c r="G6" s="830"/>
      <c r="H6" s="830"/>
      <c r="I6" s="830"/>
      <c r="J6" s="830"/>
      <c r="K6" s="830"/>
      <c r="L6" s="830"/>
      <c r="M6" s="830"/>
      <c r="N6" s="830"/>
      <c r="O6" s="830"/>
      <c r="P6" s="523"/>
    </row>
    <row r="7" spans="1:16" ht="14.25" thickBot="1">
      <c r="A7" s="510"/>
      <c r="B7" s="516"/>
      <c r="C7" s="524"/>
      <c r="D7" s="524"/>
      <c r="E7" s="524"/>
      <c r="F7" s="524"/>
      <c r="G7" s="524"/>
      <c r="H7" s="524"/>
      <c r="I7" s="524"/>
      <c r="J7" s="524"/>
      <c r="K7" s="524"/>
      <c r="L7" s="524"/>
      <c r="M7" s="524"/>
      <c r="N7" s="524"/>
      <c r="O7" s="524"/>
      <c r="P7" s="518"/>
    </row>
    <row r="8" spans="1:16" ht="13.5">
      <c r="A8" s="510"/>
      <c r="B8" s="516"/>
      <c r="C8" s="831"/>
      <c r="D8" s="833"/>
      <c r="E8" s="834"/>
      <c r="F8" s="834"/>
      <c r="G8" s="834"/>
      <c r="H8" s="834"/>
      <c r="I8" s="834"/>
      <c r="J8" s="834"/>
      <c r="K8" s="835"/>
      <c r="L8" s="836"/>
      <c r="M8" s="837"/>
      <c r="N8" s="837"/>
      <c r="O8" s="838"/>
      <c r="P8" s="525"/>
    </row>
    <row r="9" spans="1:16" ht="13.5">
      <c r="A9" s="510"/>
      <c r="B9" s="516"/>
      <c r="C9" s="832"/>
      <c r="D9" s="826" t="s">
        <v>1179</v>
      </c>
      <c r="E9" s="827"/>
      <c r="F9" s="827"/>
      <c r="G9" s="827"/>
      <c r="H9" s="827"/>
      <c r="I9" s="827"/>
      <c r="J9" s="827"/>
      <c r="K9" s="828"/>
      <c r="L9" s="839"/>
      <c r="M9" s="840"/>
      <c r="N9" s="840"/>
      <c r="O9" s="841"/>
      <c r="P9" s="525"/>
    </row>
    <row r="10" spans="1:16" ht="13.5">
      <c r="A10" s="510"/>
      <c r="B10" s="516"/>
      <c r="C10" s="832"/>
      <c r="D10" s="826"/>
      <c r="E10" s="827"/>
      <c r="F10" s="827"/>
      <c r="G10" s="827"/>
      <c r="H10" s="827"/>
      <c r="I10" s="827"/>
      <c r="J10" s="827"/>
      <c r="K10" s="828"/>
      <c r="L10" s="822" t="s">
        <v>1180</v>
      </c>
      <c r="M10" s="843"/>
      <c r="N10" s="844"/>
      <c r="O10" s="845"/>
      <c r="P10" s="525"/>
    </row>
    <row r="11" spans="1:16" ht="13.5">
      <c r="A11" s="510"/>
      <c r="B11" s="516"/>
      <c r="C11" s="832"/>
      <c r="D11" s="826" t="s">
        <v>1181</v>
      </c>
      <c r="E11" s="827"/>
      <c r="F11" s="827"/>
      <c r="G11" s="827"/>
      <c r="H11" s="827"/>
      <c r="I11" s="827"/>
      <c r="J11" s="827"/>
      <c r="K11" s="828"/>
      <c r="L11" s="842"/>
      <c r="M11" s="846"/>
      <c r="N11" s="847"/>
      <c r="O11" s="848"/>
      <c r="P11" s="526"/>
    </row>
    <row r="12" spans="1:16">
      <c r="A12" s="510"/>
      <c r="B12" s="516"/>
      <c r="C12" s="832"/>
      <c r="D12" s="819"/>
      <c r="E12" s="820"/>
      <c r="F12" s="820"/>
      <c r="G12" s="820"/>
      <c r="H12" s="820"/>
      <c r="I12" s="820"/>
      <c r="J12" s="820"/>
      <c r="K12" s="821"/>
      <c r="L12" s="822" t="s">
        <v>1182</v>
      </c>
      <c r="M12" s="822">
        <v>1</v>
      </c>
      <c r="N12" s="822" t="s">
        <v>1183</v>
      </c>
      <c r="O12" s="824">
        <v>1</v>
      </c>
      <c r="P12" s="525"/>
    </row>
    <row r="13" spans="1:16">
      <c r="A13" s="510"/>
      <c r="B13" s="516"/>
      <c r="C13" s="832"/>
      <c r="D13" s="819"/>
      <c r="E13" s="820"/>
      <c r="F13" s="820"/>
      <c r="G13" s="820"/>
      <c r="H13" s="820"/>
      <c r="I13" s="820"/>
      <c r="J13" s="820"/>
      <c r="K13" s="821"/>
      <c r="L13" s="823"/>
      <c r="M13" s="823"/>
      <c r="N13" s="823"/>
      <c r="O13" s="825"/>
      <c r="P13" s="525"/>
    </row>
    <row r="14" spans="1:16" ht="13.5">
      <c r="A14" s="510"/>
      <c r="B14" s="516"/>
      <c r="C14" s="832"/>
      <c r="D14" s="826" t="s">
        <v>1184</v>
      </c>
      <c r="E14" s="827"/>
      <c r="F14" s="827"/>
      <c r="G14" s="827"/>
      <c r="H14" s="827"/>
      <c r="I14" s="827"/>
      <c r="J14" s="827"/>
      <c r="K14" s="828"/>
      <c r="L14" s="823"/>
      <c r="M14" s="823"/>
      <c r="N14" s="823"/>
      <c r="O14" s="825"/>
      <c r="P14" s="525"/>
    </row>
    <row r="15" spans="1:16" ht="14.25" thickBot="1">
      <c r="A15" s="510"/>
      <c r="B15" s="516"/>
      <c r="C15" s="527"/>
      <c r="D15" s="528"/>
      <c r="E15" s="528"/>
      <c r="F15" s="528"/>
      <c r="G15" s="528"/>
      <c r="H15" s="528"/>
      <c r="I15" s="528"/>
      <c r="J15" s="528"/>
      <c r="K15" s="528"/>
      <c r="L15" s="528"/>
      <c r="M15" s="529"/>
      <c r="N15" s="529"/>
      <c r="O15" s="530"/>
      <c r="P15" s="531"/>
    </row>
    <row r="16" spans="1:16" ht="13.5">
      <c r="A16" s="510"/>
      <c r="B16" s="516"/>
      <c r="C16" s="532"/>
      <c r="D16" s="533"/>
      <c r="E16" s="533"/>
      <c r="F16" s="533"/>
      <c r="G16" s="533"/>
      <c r="H16" s="533"/>
      <c r="I16" s="533"/>
      <c r="J16" s="533"/>
      <c r="K16" s="533"/>
      <c r="L16" s="534" t="s">
        <v>1185</v>
      </c>
      <c r="M16" s="535" t="s">
        <v>1186</v>
      </c>
      <c r="N16" s="535" t="s">
        <v>1187</v>
      </c>
      <c r="O16" s="536" t="s">
        <v>1188</v>
      </c>
      <c r="P16" s="526"/>
    </row>
    <row r="17" spans="1:16" ht="13.5">
      <c r="A17" s="510"/>
      <c r="B17" s="516"/>
      <c r="C17" s="537"/>
      <c r="D17" s="538"/>
      <c r="E17" s="538"/>
      <c r="F17" s="538"/>
      <c r="G17" s="538"/>
      <c r="H17" s="538"/>
      <c r="I17" s="538"/>
      <c r="J17" s="538"/>
      <c r="K17" s="538"/>
      <c r="L17" s="539"/>
      <c r="M17" s="540"/>
      <c r="N17" s="540"/>
      <c r="O17" s="541"/>
      <c r="P17" s="542"/>
    </row>
    <row r="18" spans="1:16" ht="13.5">
      <c r="A18" s="510"/>
      <c r="B18" s="516"/>
      <c r="C18" s="806" t="s">
        <v>1189</v>
      </c>
      <c r="D18" s="807"/>
      <c r="E18" s="807"/>
      <c r="F18" s="807"/>
      <c r="G18" s="538"/>
      <c r="H18" s="538"/>
      <c r="I18" s="538" t="s">
        <v>1190</v>
      </c>
      <c r="J18" s="524"/>
      <c r="K18" s="538"/>
      <c r="L18" s="539"/>
      <c r="M18" s="524"/>
      <c r="N18" s="524"/>
      <c r="O18" s="543"/>
      <c r="P18" s="542"/>
    </row>
    <row r="19" spans="1:16" ht="13.5">
      <c r="A19" s="510"/>
      <c r="B19" s="516"/>
      <c r="C19" s="544"/>
      <c r="D19" s="545"/>
      <c r="E19" s="545"/>
      <c r="F19" s="545"/>
      <c r="G19" s="545"/>
      <c r="H19" s="545"/>
      <c r="I19" s="545"/>
      <c r="J19" s="545"/>
      <c r="K19" s="545"/>
      <c r="L19" s="545"/>
      <c r="M19" s="545"/>
      <c r="N19" s="545"/>
      <c r="O19" s="546"/>
      <c r="P19" s="547"/>
    </row>
    <row r="20" spans="1:16" ht="14.25" thickBot="1">
      <c r="A20" s="510"/>
      <c r="B20" s="516"/>
      <c r="C20" s="548"/>
      <c r="D20" s="549"/>
      <c r="E20" s="549"/>
      <c r="F20" s="549"/>
      <c r="G20" s="549"/>
      <c r="H20" s="549"/>
      <c r="I20" s="549"/>
      <c r="J20" s="549"/>
      <c r="K20" s="549"/>
      <c r="L20" s="549"/>
      <c r="M20" s="549"/>
      <c r="N20" s="549"/>
      <c r="O20" s="550"/>
      <c r="P20" s="518"/>
    </row>
    <row r="21" spans="1:16" ht="14.25" thickBot="1">
      <c r="A21" s="510"/>
      <c r="B21" s="516"/>
      <c r="C21" s="551"/>
      <c r="D21" s="552"/>
      <c r="E21" s="552"/>
      <c r="F21" s="552"/>
      <c r="G21" s="552"/>
      <c r="H21" s="552"/>
      <c r="I21" s="524"/>
      <c r="J21" s="524"/>
      <c r="K21" s="552"/>
      <c r="L21" s="552"/>
      <c r="M21" s="552"/>
      <c r="N21" s="552"/>
      <c r="O21" s="553"/>
      <c r="P21" s="518"/>
    </row>
    <row r="22" spans="1:16" ht="13.5">
      <c r="A22" s="510"/>
      <c r="B22" s="516"/>
      <c r="C22" s="808" t="s">
        <v>1191</v>
      </c>
      <c r="D22" s="809"/>
      <c r="E22" s="809"/>
      <c r="F22" s="809"/>
      <c r="G22" s="809"/>
      <c r="H22" s="809"/>
      <c r="I22" s="809"/>
      <c r="J22" s="809"/>
      <c r="K22" s="809"/>
      <c r="L22" s="809"/>
      <c r="M22" s="809"/>
      <c r="N22" s="809"/>
      <c r="O22" s="810"/>
      <c r="P22" s="554"/>
    </row>
    <row r="23" spans="1:16" ht="14.25" thickBot="1">
      <c r="A23" s="510"/>
      <c r="B23" s="516"/>
      <c r="C23" s="555"/>
      <c r="D23" s="524"/>
      <c r="E23" s="524"/>
      <c r="F23" s="524"/>
      <c r="G23" s="524"/>
      <c r="H23" s="524"/>
      <c r="I23" s="524"/>
      <c r="J23" s="524"/>
      <c r="K23" s="524"/>
      <c r="L23" s="524"/>
      <c r="M23" s="524"/>
      <c r="N23" s="524"/>
      <c r="O23" s="556"/>
      <c r="P23" s="518"/>
    </row>
    <row r="24" spans="1:16" ht="13.5">
      <c r="A24" s="510"/>
      <c r="B24" s="516"/>
      <c r="C24" s="557" t="s">
        <v>1192</v>
      </c>
      <c r="D24" s="811" t="s">
        <v>14</v>
      </c>
      <c r="E24" s="812"/>
      <c r="F24" s="812"/>
      <c r="G24" s="812"/>
      <c r="H24" s="812"/>
      <c r="I24" s="812"/>
      <c r="J24" s="812"/>
      <c r="K24" s="812"/>
      <c r="L24" s="813"/>
      <c r="M24" s="814" t="s">
        <v>1193</v>
      </c>
      <c r="N24" s="815"/>
      <c r="O24" s="557" t="s">
        <v>16</v>
      </c>
      <c r="P24" s="558"/>
    </row>
    <row r="25" spans="1:16" ht="14.25" thickBot="1">
      <c r="A25" s="510"/>
      <c r="B25" s="516"/>
      <c r="C25" s="559"/>
      <c r="D25" s="816"/>
      <c r="E25" s="817"/>
      <c r="F25" s="817"/>
      <c r="G25" s="817"/>
      <c r="H25" s="817"/>
      <c r="I25" s="817"/>
      <c r="J25" s="817"/>
      <c r="K25" s="817"/>
      <c r="L25" s="818"/>
      <c r="M25" s="816"/>
      <c r="N25" s="818"/>
      <c r="O25" s="560"/>
      <c r="P25" s="561"/>
    </row>
    <row r="26" spans="1:16">
      <c r="A26" s="510"/>
      <c r="B26" s="516"/>
      <c r="C26" s="767" t="s">
        <v>1194</v>
      </c>
      <c r="D26" s="768"/>
      <c r="E26" s="768"/>
      <c r="F26" s="768"/>
      <c r="G26" s="768"/>
      <c r="H26" s="768"/>
      <c r="I26" s="768"/>
      <c r="J26" s="768"/>
      <c r="K26" s="768"/>
      <c r="L26" s="768"/>
      <c r="M26" s="768"/>
      <c r="N26" s="768"/>
      <c r="O26" s="769"/>
      <c r="P26" s="562"/>
    </row>
    <row r="27" spans="1:16">
      <c r="A27" s="510"/>
      <c r="B27" s="516"/>
      <c r="C27" s="770"/>
      <c r="D27" s="771"/>
      <c r="E27" s="771"/>
      <c r="F27" s="771"/>
      <c r="G27" s="771"/>
      <c r="H27" s="771"/>
      <c r="I27" s="771"/>
      <c r="J27" s="771"/>
      <c r="K27" s="771"/>
      <c r="L27" s="771"/>
      <c r="M27" s="771"/>
      <c r="N27" s="771"/>
      <c r="O27" s="772"/>
      <c r="P27" s="562"/>
    </row>
    <row r="28" spans="1:16" ht="13.5" thickBot="1">
      <c r="A28" s="510"/>
      <c r="B28" s="516"/>
      <c r="C28" s="773"/>
      <c r="D28" s="774"/>
      <c r="E28" s="774"/>
      <c r="F28" s="774"/>
      <c r="G28" s="774"/>
      <c r="H28" s="774"/>
      <c r="I28" s="774"/>
      <c r="J28" s="774"/>
      <c r="K28" s="774"/>
      <c r="L28" s="774"/>
      <c r="M28" s="774"/>
      <c r="N28" s="774"/>
      <c r="O28" s="775"/>
      <c r="P28" s="562"/>
    </row>
    <row r="29" spans="1:16" ht="13.5">
      <c r="A29" s="510"/>
      <c r="B29" s="516"/>
      <c r="C29" s="776" t="s">
        <v>14</v>
      </c>
      <c r="D29" s="801"/>
      <c r="E29" s="801"/>
      <c r="F29" s="801"/>
      <c r="G29" s="802"/>
      <c r="H29" s="790" t="s">
        <v>1195</v>
      </c>
      <c r="I29" s="801"/>
      <c r="J29" s="803" t="s">
        <v>1196</v>
      </c>
      <c r="K29" s="804"/>
      <c r="L29" s="563" t="s">
        <v>1197</v>
      </c>
      <c r="M29" s="790" t="s">
        <v>1198</v>
      </c>
      <c r="N29" s="791"/>
      <c r="O29" s="564" t="s">
        <v>1199</v>
      </c>
      <c r="P29" s="565"/>
    </row>
    <row r="30" spans="1:16" ht="13.5">
      <c r="A30" s="510"/>
      <c r="B30" s="516"/>
      <c r="C30" s="780"/>
      <c r="D30" s="781"/>
      <c r="E30" s="781"/>
      <c r="F30" s="781"/>
      <c r="G30" s="792"/>
      <c r="H30" s="805"/>
      <c r="I30" s="792"/>
      <c r="J30" s="805"/>
      <c r="K30" s="792"/>
      <c r="L30" s="566"/>
      <c r="M30" s="796"/>
      <c r="N30" s="797"/>
      <c r="O30" s="567"/>
      <c r="P30" s="568"/>
    </row>
    <row r="31" spans="1:16" ht="13.5">
      <c r="A31" s="510"/>
      <c r="B31" s="516"/>
      <c r="C31" s="569"/>
      <c r="D31" s="570"/>
      <c r="E31" s="570"/>
      <c r="F31" s="570"/>
      <c r="G31" s="571"/>
      <c r="H31" s="572"/>
      <c r="I31" s="571"/>
      <c r="J31" s="572"/>
      <c r="K31" s="571"/>
      <c r="L31" s="566"/>
      <c r="M31" s="796"/>
      <c r="N31" s="797"/>
      <c r="O31" s="567"/>
      <c r="P31" s="568"/>
    </row>
    <row r="32" spans="1:16" ht="14.25" thickBot="1">
      <c r="A32" s="510"/>
      <c r="B32" s="516"/>
      <c r="C32" s="786"/>
      <c r="D32" s="787"/>
      <c r="E32" s="787"/>
      <c r="F32" s="787"/>
      <c r="G32" s="795"/>
      <c r="H32" s="798"/>
      <c r="I32" s="795"/>
      <c r="J32" s="798"/>
      <c r="K32" s="795"/>
      <c r="L32" s="573"/>
      <c r="M32" s="799"/>
      <c r="N32" s="800"/>
      <c r="O32" s="567"/>
      <c r="P32" s="568"/>
    </row>
    <row r="33" spans="1:16" ht="14.25" thickBot="1">
      <c r="A33" s="510"/>
      <c r="B33" s="516"/>
      <c r="C33" s="758" t="s">
        <v>1200</v>
      </c>
      <c r="D33" s="759"/>
      <c r="E33" s="759"/>
      <c r="F33" s="759"/>
      <c r="G33" s="759"/>
      <c r="H33" s="759"/>
      <c r="I33" s="759"/>
      <c r="J33" s="759"/>
      <c r="K33" s="759"/>
      <c r="L33" s="759"/>
      <c r="M33" s="759"/>
      <c r="N33" s="760"/>
      <c r="O33" s="574"/>
      <c r="P33" s="575"/>
    </row>
    <row r="34" spans="1:16">
      <c r="A34" s="510"/>
      <c r="B34" s="516"/>
      <c r="C34" s="767" t="s">
        <v>1201</v>
      </c>
      <c r="D34" s="768"/>
      <c r="E34" s="768"/>
      <c r="F34" s="768"/>
      <c r="G34" s="768"/>
      <c r="H34" s="768"/>
      <c r="I34" s="768"/>
      <c r="J34" s="768"/>
      <c r="K34" s="768"/>
      <c r="L34" s="768"/>
      <c r="M34" s="768"/>
      <c r="N34" s="768"/>
      <c r="O34" s="769"/>
      <c r="P34" s="562"/>
    </row>
    <row r="35" spans="1:16">
      <c r="A35" s="510"/>
      <c r="B35" s="516"/>
      <c r="C35" s="770"/>
      <c r="D35" s="771"/>
      <c r="E35" s="771"/>
      <c r="F35" s="771"/>
      <c r="G35" s="771"/>
      <c r="H35" s="771"/>
      <c r="I35" s="771"/>
      <c r="J35" s="771"/>
      <c r="K35" s="771"/>
      <c r="L35" s="771"/>
      <c r="M35" s="771"/>
      <c r="N35" s="771"/>
      <c r="O35" s="772"/>
      <c r="P35" s="562"/>
    </row>
    <row r="36" spans="1:16" ht="13.5" thickBot="1">
      <c r="A36" s="510"/>
      <c r="B36" s="516"/>
      <c r="C36" s="773"/>
      <c r="D36" s="774"/>
      <c r="E36" s="774"/>
      <c r="F36" s="774"/>
      <c r="G36" s="774"/>
      <c r="H36" s="774"/>
      <c r="I36" s="774"/>
      <c r="J36" s="774"/>
      <c r="K36" s="774"/>
      <c r="L36" s="774"/>
      <c r="M36" s="774"/>
      <c r="N36" s="774"/>
      <c r="O36" s="775"/>
      <c r="P36" s="562"/>
    </row>
    <row r="37" spans="1:16" ht="13.5">
      <c r="A37" s="510"/>
      <c r="B37" s="516"/>
      <c r="C37" s="776" t="s">
        <v>14</v>
      </c>
      <c r="D37" s="777"/>
      <c r="E37" s="777"/>
      <c r="F37" s="777"/>
      <c r="G37" s="777"/>
      <c r="H37" s="777"/>
      <c r="I37" s="777"/>
      <c r="J37" s="791"/>
      <c r="K37" s="576" t="s">
        <v>1193</v>
      </c>
      <c r="L37" s="563" t="s">
        <v>16</v>
      </c>
      <c r="M37" s="790" t="s">
        <v>1202</v>
      </c>
      <c r="N37" s="791"/>
      <c r="O37" s="564" t="s">
        <v>1199</v>
      </c>
      <c r="P37" s="565"/>
    </row>
    <row r="38" spans="1:16" ht="13.5">
      <c r="A38" s="510"/>
      <c r="B38" s="516"/>
      <c r="C38" s="780"/>
      <c r="D38" s="781"/>
      <c r="E38" s="781"/>
      <c r="F38" s="781"/>
      <c r="G38" s="781"/>
      <c r="H38" s="781"/>
      <c r="I38" s="781"/>
      <c r="J38" s="792"/>
      <c r="K38" s="577"/>
      <c r="L38" s="578"/>
      <c r="M38" s="793"/>
      <c r="N38" s="794"/>
      <c r="O38" s="567"/>
      <c r="P38" s="568"/>
    </row>
    <row r="39" spans="1:16" ht="14.25" thickBot="1">
      <c r="A39" s="510"/>
      <c r="B39" s="516"/>
      <c r="C39" s="786"/>
      <c r="D39" s="787"/>
      <c r="E39" s="787"/>
      <c r="F39" s="787"/>
      <c r="G39" s="787"/>
      <c r="H39" s="787"/>
      <c r="I39" s="787"/>
      <c r="J39" s="795"/>
      <c r="K39" s="570"/>
      <c r="L39" s="579"/>
      <c r="M39" s="788"/>
      <c r="N39" s="789"/>
      <c r="O39" s="580"/>
      <c r="P39" s="568"/>
    </row>
    <row r="40" spans="1:16" ht="14.25" thickBot="1">
      <c r="A40" s="510"/>
      <c r="B40" s="516"/>
      <c r="C40" s="758" t="s">
        <v>1200</v>
      </c>
      <c r="D40" s="759"/>
      <c r="E40" s="759"/>
      <c r="F40" s="759"/>
      <c r="G40" s="759"/>
      <c r="H40" s="759"/>
      <c r="I40" s="759"/>
      <c r="J40" s="759"/>
      <c r="K40" s="759"/>
      <c r="L40" s="759"/>
      <c r="M40" s="759"/>
      <c r="N40" s="760"/>
      <c r="O40" s="581">
        <v>0</v>
      </c>
      <c r="P40" s="568"/>
    </row>
    <row r="41" spans="1:16">
      <c r="A41" s="510"/>
      <c r="B41" s="516"/>
      <c r="C41" s="767" t="s">
        <v>1203</v>
      </c>
      <c r="D41" s="768"/>
      <c r="E41" s="768"/>
      <c r="F41" s="768"/>
      <c r="G41" s="768"/>
      <c r="H41" s="768"/>
      <c r="I41" s="768"/>
      <c r="J41" s="768"/>
      <c r="K41" s="768"/>
      <c r="L41" s="768"/>
      <c r="M41" s="768"/>
      <c r="N41" s="768"/>
      <c r="O41" s="769"/>
      <c r="P41" s="562"/>
    </row>
    <row r="42" spans="1:16">
      <c r="A42" s="510"/>
      <c r="B42" s="516"/>
      <c r="C42" s="770"/>
      <c r="D42" s="771"/>
      <c r="E42" s="771"/>
      <c r="F42" s="771"/>
      <c r="G42" s="771"/>
      <c r="H42" s="771"/>
      <c r="I42" s="771"/>
      <c r="J42" s="771"/>
      <c r="K42" s="771"/>
      <c r="L42" s="771"/>
      <c r="M42" s="771"/>
      <c r="N42" s="771"/>
      <c r="O42" s="772"/>
      <c r="P42" s="562"/>
    </row>
    <row r="43" spans="1:16" ht="13.5" thickBot="1">
      <c r="A43" s="510"/>
      <c r="B43" s="516"/>
      <c r="C43" s="773"/>
      <c r="D43" s="774"/>
      <c r="E43" s="774"/>
      <c r="F43" s="774"/>
      <c r="G43" s="774"/>
      <c r="H43" s="774"/>
      <c r="I43" s="774"/>
      <c r="J43" s="774"/>
      <c r="K43" s="774"/>
      <c r="L43" s="774"/>
      <c r="M43" s="774"/>
      <c r="N43" s="774"/>
      <c r="O43" s="775"/>
      <c r="P43" s="562"/>
    </row>
    <row r="44" spans="1:16" ht="15.75">
      <c r="A44" s="510"/>
      <c r="B44" s="516"/>
      <c r="C44" s="776" t="s">
        <v>1204</v>
      </c>
      <c r="D44" s="777"/>
      <c r="E44" s="777"/>
      <c r="F44" s="777"/>
      <c r="G44" s="777"/>
      <c r="H44" s="777"/>
      <c r="I44" s="777"/>
      <c r="J44" s="563" t="s">
        <v>1205</v>
      </c>
      <c r="K44" s="582" t="s">
        <v>1206</v>
      </c>
      <c r="L44" s="583" t="s">
        <v>1207</v>
      </c>
      <c r="M44" s="790" t="s">
        <v>1208</v>
      </c>
      <c r="N44" s="791"/>
      <c r="O44" s="564" t="s">
        <v>1199</v>
      </c>
      <c r="P44" s="565"/>
    </row>
    <row r="45" spans="1:16" ht="13.5">
      <c r="A45" s="510"/>
      <c r="B45" s="516"/>
      <c r="C45" s="780"/>
      <c r="D45" s="781"/>
      <c r="E45" s="781"/>
      <c r="F45" s="781"/>
      <c r="G45" s="781"/>
      <c r="H45" s="781"/>
      <c r="I45" s="781"/>
      <c r="J45" s="584"/>
      <c r="K45" s="585"/>
      <c r="L45" s="584"/>
      <c r="M45" s="784"/>
      <c r="N45" s="785"/>
      <c r="O45" s="567"/>
      <c r="P45" s="568"/>
    </row>
    <row r="46" spans="1:16" ht="14.25" thickBot="1">
      <c r="A46" s="510"/>
      <c r="B46" s="516"/>
      <c r="C46" s="786"/>
      <c r="D46" s="787"/>
      <c r="E46" s="787"/>
      <c r="F46" s="787"/>
      <c r="G46" s="787"/>
      <c r="H46" s="787"/>
      <c r="I46" s="787"/>
      <c r="J46" s="586"/>
      <c r="K46" s="587"/>
      <c r="L46" s="586"/>
      <c r="M46" s="788"/>
      <c r="N46" s="789"/>
      <c r="O46" s="588"/>
      <c r="P46" s="568"/>
    </row>
    <row r="47" spans="1:16" ht="14.25" thickBot="1">
      <c r="A47" s="510"/>
      <c r="B47" s="516"/>
      <c r="C47" s="758" t="s">
        <v>1200</v>
      </c>
      <c r="D47" s="759"/>
      <c r="E47" s="759"/>
      <c r="F47" s="759"/>
      <c r="G47" s="759"/>
      <c r="H47" s="759"/>
      <c r="I47" s="759"/>
      <c r="J47" s="759"/>
      <c r="K47" s="759"/>
      <c r="L47" s="759"/>
      <c r="M47" s="759"/>
      <c r="N47" s="760"/>
      <c r="O47" s="574"/>
      <c r="P47" s="575"/>
    </row>
    <row r="48" spans="1:16">
      <c r="A48" s="510"/>
      <c r="B48" s="516"/>
      <c r="C48" s="767" t="s">
        <v>1209</v>
      </c>
      <c r="D48" s="768"/>
      <c r="E48" s="768"/>
      <c r="F48" s="768"/>
      <c r="G48" s="768"/>
      <c r="H48" s="768"/>
      <c r="I48" s="768"/>
      <c r="J48" s="768"/>
      <c r="K48" s="768"/>
      <c r="L48" s="768"/>
      <c r="M48" s="768"/>
      <c r="N48" s="768"/>
      <c r="O48" s="769"/>
      <c r="P48" s="562"/>
    </row>
    <row r="49" spans="1:16">
      <c r="A49" s="510"/>
      <c r="B49" s="516"/>
      <c r="C49" s="770"/>
      <c r="D49" s="771"/>
      <c r="E49" s="771"/>
      <c r="F49" s="771"/>
      <c r="G49" s="771"/>
      <c r="H49" s="771"/>
      <c r="I49" s="771"/>
      <c r="J49" s="771"/>
      <c r="K49" s="771"/>
      <c r="L49" s="771"/>
      <c r="M49" s="771"/>
      <c r="N49" s="771"/>
      <c r="O49" s="772"/>
      <c r="P49" s="562"/>
    </row>
    <row r="50" spans="1:16" ht="13.5" thickBot="1">
      <c r="A50" s="510"/>
      <c r="B50" s="516"/>
      <c r="C50" s="773"/>
      <c r="D50" s="774"/>
      <c r="E50" s="774"/>
      <c r="F50" s="774"/>
      <c r="G50" s="774"/>
      <c r="H50" s="774"/>
      <c r="I50" s="774"/>
      <c r="J50" s="774"/>
      <c r="K50" s="774"/>
      <c r="L50" s="774"/>
      <c r="M50" s="774"/>
      <c r="N50" s="774"/>
      <c r="O50" s="775"/>
      <c r="P50" s="562"/>
    </row>
    <row r="51" spans="1:16" ht="26.25">
      <c r="A51" s="510"/>
      <c r="B51" s="516"/>
      <c r="C51" s="776" t="s">
        <v>1210</v>
      </c>
      <c r="D51" s="777"/>
      <c r="E51" s="777"/>
      <c r="F51" s="777"/>
      <c r="G51" s="777"/>
      <c r="H51" s="777"/>
      <c r="I51" s="777"/>
      <c r="J51" s="563" t="s">
        <v>1211</v>
      </c>
      <c r="K51" s="589" t="s">
        <v>1212</v>
      </c>
      <c r="L51" s="590" t="s">
        <v>1213</v>
      </c>
      <c r="M51" s="778" t="s">
        <v>1198</v>
      </c>
      <c r="N51" s="779"/>
      <c r="O51" s="591" t="s">
        <v>1199</v>
      </c>
      <c r="P51" s="592"/>
    </row>
    <row r="52" spans="1:16" ht="13.5">
      <c r="A52" s="510"/>
      <c r="B52" s="516"/>
      <c r="C52" s="593"/>
      <c r="D52" s="594"/>
      <c r="E52" s="594"/>
      <c r="F52" s="594"/>
      <c r="G52" s="594"/>
      <c r="H52" s="594"/>
      <c r="I52" s="594"/>
      <c r="J52" s="595"/>
      <c r="K52" s="596"/>
      <c r="L52" s="597"/>
      <c r="M52" s="782"/>
      <c r="N52" s="783"/>
      <c r="O52" s="598"/>
      <c r="P52" s="599"/>
    </row>
    <row r="53" spans="1:16" ht="13.5">
      <c r="A53" s="510"/>
      <c r="B53" s="516"/>
      <c r="C53" s="593"/>
      <c r="D53" s="594"/>
      <c r="E53" s="594"/>
      <c r="F53" s="594"/>
      <c r="G53" s="594"/>
      <c r="H53" s="594"/>
      <c r="I53" s="594"/>
      <c r="J53" s="595"/>
      <c r="K53" s="596"/>
      <c r="L53" s="597"/>
      <c r="M53" s="782"/>
      <c r="N53" s="783"/>
      <c r="O53" s="598"/>
      <c r="P53" s="599"/>
    </row>
    <row r="54" spans="1:16" ht="13.5">
      <c r="A54" s="510"/>
      <c r="B54" s="516"/>
      <c r="C54" s="593"/>
      <c r="D54" s="594"/>
      <c r="E54" s="594"/>
      <c r="F54" s="594"/>
      <c r="G54" s="594"/>
      <c r="H54" s="594"/>
      <c r="I54" s="594"/>
      <c r="J54" s="595"/>
      <c r="K54" s="596"/>
      <c r="L54" s="597"/>
      <c r="M54" s="784"/>
      <c r="N54" s="785"/>
      <c r="O54" s="598"/>
      <c r="P54" s="599"/>
    </row>
    <row r="55" spans="1:16" ht="14.25" thickBot="1">
      <c r="A55" s="510"/>
      <c r="B55" s="516"/>
      <c r="C55" s="786"/>
      <c r="D55" s="787"/>
      <c r="E55" s="787"/>
      <c r="F55" s="787"/>
      <c r="G55" s="787"/>
      <c r="H55" s="787"/>
      <c r="I55" s="787"/>
      <c r="J55" s="586"/>
      <c r="K55" s="587"/>
      <c r="L55" s="586"/>
      <c r="M55" s="788"/>
      <c r="N55" s="789"/>
      <c r="O55" s="588"/>
      <c r="P55" s="568"/>
    </row>
    <row r="56" spans="1:16" ht="14.25" thickBot="1">
      <c r="A56" s="510"/>
      <c r="B56" s="516"/>
      <c r="C56" s="758" t="s">
        <v>1200</v>
      </c>
      <c r="D56" s="759"/>
      <c r="E56" s="759"/>
      <c r="F56" s="759"/>
      <c r="G56" s="759"/>
      <c r="H56" s="759"/>
      <c r="I56" s="759"/>
      <c r="J56" s="759"/>
      <c r="K56" s="759"/>
      <c r="L56" s="759"/>
      <c r="M56" s="759"/>
      <c r="N56" s="760"/>
      <c r="O56" s="581"/>
      <c r="P56" s="568"/>
    </row>
    <row r="57" spans="1:16" ht="14.25" thickBot="1">
      <c r="A57" s="510"/>
      <c r="B57" s="516"/>
      <c r="C57" s="555"/>
      <c r="D57" s="524"/>
      <c r="E57" s="524"/>
      <c r="F57" s="524"/>
      <c r="G57" s="524"/>
      <c r="H57" s="524"/>
      <c r="I57" s="524"/>
      <c r="J57" s="524"/>
      <c r="K57" s="524"/>
      <c r="L57" s="524"/>
      <c r="M57" s="524"/>
      <c r="N57" s="524"/>
      <c r="O57" s="556"/>
      <c r="P57" s="518"/>
    </row>
    <row r="58" spans="1:16" ht="14.25" thickBot="1">
      <c r="A58" s="510"/>
      <c r="B58" s="516"/>
      <c r="C58" s="761" t="s">
        <v>1214</v>
      </c>
      <c r="D58" s="762"/>
      <c r="E58" s="762"/>
      <c r="F58" s="762"/>
      <c r="G58" s="762"/>
      <c r="H58" s="762"/>
      <c r="I58" s="762"/>
      <c r="J58" s="762"/>
      <c r="K58" s="762"/>
      <c r="L58" s="762"/>
      <c r="M58" s="762"/>
      <c r="N58" s="763"/>
      <c r="O58" s="600"/>
      <c r="P58" s="601"/>
    </row>
    <row r="59" spans="1:16">
      <c r="A59" s="510"/>
      <c r="B59" s="516"/>
      <c r="C59" s="767" t="s">
        <v>1215</v>
      </c>
      <c r="D59" s="768"/>
      <c r="E59" s="768"/>
      <c r="F59" s="768"/>
      <c r="G59" s="768"/>
      <c r="H59" s="768"/>
      <c r="I59" s="768"/>
      <c r="J59" s="768"/>
      <c r="K59" s="768"/>
      <c r="L59" s="768"/>
      <c r="M59" s="768"/>
      <c r="N59" s="768"/>
      <c r="O59" s="769"/>
      <c r="P59" s="562"/>
    </row>
    <row r="60" spans="1:16">
      <c r="A60" s="510"/>
      <c r="B60" s="516"/>
      <c r="C60" s="770"/>
      <c r="D60" s="771"/>
      <c r="E60" s="771"/>
      <c r="F60" s="771"/>
      <c r="G60" s="771"/>
      <c r="H60" s="771"/>
      <c r="I60" s="771"/>
      <c r="J60" s="771"/>
      <c r="K60" s="771"/>
      <c r="L60" s="771"/>
      <c r="M60" s="771"/>
      <c r="N60" s="771"/>
      <c r="O60" s="772"/>
      <c r="P60" s="562"/>
    </row>
    <row r="61" spans="1:16" ht="13.5" thickBot="1">
      <c r="A61" s="510"/>
      <c r="B61" s="516"/>
      <c r="C61" s="773"/>
      <c r="D61" s="774"/>
      <c r="E61" s="774"/>
      <c r="F61" s="774"/>
      <c r="G61" s="774"/>
      <c r="H61" s="774"/>
      <c r="I61" s="774"/>
      <c r="J61" s="774"/>
      <c r="K61" s="774"/>
      <c r="L61" s="774"/>
      <c r="M61" s="774"/>
      <c r="N61" s="774"/>
      <c r="O61" s="775"/>
      <c r="P61" s="562"/>
    </row>
    <row r="62" spans="1:16" ht="13.5">
      <c r="A62" s="510"/>
      <c r="B62" s="516"/>
      <c r="C62" s="776" t="s">
        <v>1216</v>
      </c>
      <c r="D62" s="777"/>
      <c r="E62" s="777"/>
      <c r="F62" s="777"/>
      <c r="G62" s="777"/>
      <c r="H62" s="777"/>
      <c r="I62" s="777"/>
      <c r="J62" s="582"/>
      <c r="K62" s="602"/>
      <c r="L62" s="590" t="s">
        <v>1217</v>
      </c>
      <c r="M62" s="778" t="s">
        <v>1218</v>
      </c>
      <c r="N62" s="779"/>
      <c r="O62" s="591"/>
      <c r="P62" s="592"/>
    </row>
    <row r="63" spans="1:16" ht="13.5">
      <c r="A63" s="510"/>
      <c r="B63" s="516"/>
      <c r="C63" s="780" t="s">
        <v>1219</v>
      </c>
      <c r="D63" s="781"/>
      <c r="E63" s="781"/>
      <c r="F63" s="781"/>
      <c r="G63" s="781"/>
      <c r="H63" s="781"/>
      <c r="I63" s="781"/>
      <c r="J63" s="603"/>
      <c r="K63" s="604"/>
      <c r="L63" s="605"/>
      <c r="M63" s="754"/>
      <c r="N63" s="755"/>
      <c r="O63" s="606"/>
      <c r="P63" s="607"/>
    </row>
    <row r="64" spans="1:16" ht="13.5">
      <c r="A64" s="510"/>
      <c r="B64" s="516"/>
      <c r="C64" s="569" t="s">
        <v>1220</v>
      </c>
      <c r="D64" s="570"/>
      <c r="E64" s="570"/>
      <c r="F64" s="570"/>
      <c r="G64" s="570"/>
      <c r="H64" s="570"/>
      <c r="I64" s="570"/>
      <c r="J64" s="603"/>
      <c r="K64" s="604"/>
      <c r="L64" s="605"/>
      <c r="M64" s="754"/>
      <c r="N64" s="755"/>
      <c r="O64" s="606"/>
      <c r="P64" s="607"/>
    </row>
    <row r="65" spans="1:16" ht="14.25" thickBot="1">
      <c r="A65" s="510"/>
      <c r="B65" s="516"/>
      <c r="C65" s="548" t="s">
        <v>1221</v>
      </c>
      <c r="D65" s="549"/>
      <c r="E65" s="549"/>
      <c r="F65" s="549"/>
      <c r="G65" s="549"/>
      <c r="H65" s="549"/>
      <c r="I65" s="549"/>
      <c r="J65" s="608"/>
      <c r="K65" s="609"/>
      <c r="L65" s="605"/>
      <c r="M65" s="756"/>
      <c r="N65" s="757"/>
      <c r="O65" s="606"/>
      <c r="P65" s="607"/>
    </row>
    <row r="66" spans="1:16" ht="14.25" thickBot="1">
      <c r="A66" s="510"/>
      <c r="B66" s="516"/>
      <c r="C66" s="758" t="s">
        <v>1200</v>
      </c>
      <c r="D66" s="759"/>
      <c r="E66" s="759"/>
      <c r="F66" s="759"/>
      <c r="G66" s="759"/>
      <c r="H66" s="759"/>
      <c r="I66" s="759"/>
      <c r="J66" s="759"/>
      <c r="K66" s="759"/>
      <c r="L66" s="759"/>
      <c r="M66" s="759"/>
      <c r="N66" s="760"/>
      <c r="O66" s="610"/>
      <c r="P66" s="611"/>
    </row>
    <row r="67" spans="1:16" ht="14.25" thickBot="1">
      <c r="A67" s="510"/>
      <c r="B67" s="516"/>
      <c r="C67" s="555"/>
      <c r="D67" s="524"/>
      <c r="E67" s="524"/>
      <c r="F67" s="524"/>
      <c r="G67" s="524"/>
      <c r="H67" s="524"/>
      <c r="I67" s="524"/>
      <c r="J67" s="524"/>
      <c r="K67" s="524"/>
      <c r="L67" s="524"/>
      <c r="M67" s="524"/>
      <c r="N67" s="524"/>
      <c r="O67" s="556"/>
      <c r="P67" s="518"/>
    </row>
    <row r="68" spans="1:16" ht="14.25" thickBot="1">
      <c r="A68" s="510"/>
      <c r="B68" s="516"/>
      <c r="C68" s="761" t="s">
        <v>1222</v>
      </c>
      <c r="D68" s="762"/>
      <c r="E68" s="762"/>
      <c r="F68" s="762"/>
      <c r="G68" s="762"/>
      <c r="H68" s="762"/>
      <c r="I68" s="762"/>
      <c r="J68" s="762"/>
      <c r="K68" s="762"/>
      <c r="L68" s="762"/>
      <c r="M68" s="762"/>
      <c r="N68" s="763"/>
      <c r="O68" s="612"/>
      <c r="P68" s="611"/>
    </row>
    <row r="69" spans="1:16" ht="13.5">
      <c r="A69" s="510"/>
      <c r="B69" s="516"/>
      <c r="C69" s="551"/>
      <c r="D69" s="552"/>
      <c r="E69" s="552"/>
      <c r="F69" s="552"/>
      <c r="G69" s="552"/>
      <c r="H69" s="552"/>
      <c r="I69" s="552"/>
      <c r="J69" s="552"/>
      <c r="K69" s="552"/>
      <c r="L69" s="552"/>
      <c r="M69" s="552"/>
      <c r="N69" s="552"/>
      <c r="O69" s="553"/>
      <c r="P69" s="518"/>
    </row>
    <row r="70" spans="1:16" ht="13.5">
      <c r="A70" s="510"/>
      <c r="B70" s="516"/>
      <c r="C70" s="555"/>
      <c r="D70" s="524"/>
      <c r="E70" s="524"/>
      <c r="F70" s="524"/>
      <c r="G70" s="524"/>
      <c r="H70" s="524"/>
      <c r="I70" s="524"/>
      <c r="J70" s="524"/>
      <c r="K70" s="524"/>
      <c r="L70" s="524"/>
      <c r="M70" s="524"/>
      <c r="N70" s="524"/>
      <c r="O70" s="556"/>
      <c r="P70" s="518"/>
    </row>
    <row r="71" spans="1:16" ht="13.5">
      <c r="A71" s="510"/>
      <c r="B71" s="516"/>
      <c r="C71" s="555"/>
      <c r="D71" s="524"/>
      <c r="E71" s="524"/>
      <c r="F71" s="524"/>
      <c r="G71" s="524"/>
      <c r="H71" s="524"/>
      <c r="I71" s="524"/>
      <c r="J71" s="524"/>
      <c r="K71" s="524"/>
      <c r="L71" s="524"/>
      <c r="M71" s="524"/>
      <c r="N71" s="524"/>
      <c r="O71" s="556"/>
      <c r="P71" s="518"/>
    </row>
    <row r="72" spans="1:16" ht="13.5">
      <c r="A72" s="510"/>
      <c r="B72" s="516"/>
      <c r="C72" s="555"/>
      <c r="D72" s="524"/>
      <c r="E72" s="524"/>
      <c r="F72" s="524"/>
      <c r="G72" s="524"/>
      <c r="H72" s="613" t="s">
        <v>1223</v>
      </c>
      <c r="I72" s="613"/>
      <c r="J72" s="613"/>
      <c r="K72" s="613"/>
      <c r="L72" s="524"/>
      <c r="M72" s="524"/>
      <c r="N72" s="524"/>
      <c r="O72" s="556"/>
      <c r="P72" s="518"/>
    </row>
    <row r="73" spans="1:16" ht="13.5">
      <c r="A73" s="510"/>
      <c r="B73" s="516"/>
      <c r="C73" s="555"/>
      <c r="D73" s="524"/>
      <c r="E73" s="524"/>
      <c r="F73" s="524"/>
      <c r="G73" s="524"/>
      <c r="H73" s="613" t="s">
        <v>1224</v>
      </c>
      <c r="I73" s="524"/>
      <c r="J73" s="524"/>
      <c r="K73" s="524"/>
      <c r="L73" s="524"/>
      <c r="M73" s="524"/>
      <c r="N73" s="524"/>
      <c r="O73" s="556"/>
      <c r="P73" s="614"/>
    </row>
    <row r="74" spans="1:16" ht="13.5">
      <c r="A74" s="510"/>
      <c r="B74" s="516"/>
      <c r="C74" s="555"/>
      <c r="D74" s="524"/>
      <c r="E74" s="524"/>
      <c r="F74" s="524"/>
      <c r="G74" s="524"/>
      <c r="H74" s="613" t="s">
        <v>1225</v>
      </c>
      <c r="I74" s="524"/>
      <c r="J74" s="524"/>
      <c r="K74" s="524"/>
      <c r="L74" s="524"/>
      <c r="M74" s="524"/>
      <c r="N74" s="524"/>
      <c r="O74" s="556"/>
      <c r="P74" s="614"/>
    </row>
    <row r="75" spans="1:16" ht="13.5">
      <c r="A75" s="510"/>
      <c r="B75" s="516"/>
      <c r="C75" s="537"/>
      <c r="D75" s="615"/>
      <c r="E75" s="615"/>
      <c r="F75" s="615"/>
      <c r="G75" s="615"/>
      <c r="H75" s="613" t="s">
        <v>1226</v>
      </c>
      <c r="I75" s="615"/>
      <c r="J75" s="615"/>
      <c r="K75" s="615"/>
      <c r="L75" s="615"/>
      <c r="M75" s="615"/>
      <c r="N75" s="615"/>
      <c r="O75" s="616"/>
      <c r="P75" s="617"/>
    </row>
    <row r="76" spans="1:16" ht="13.5">
      <c r="A76" s="510"/>
      <c r="B76" s="516"/>
      <c r="C76" s="555"/>
      <c r="D76" s="524"/>
      <c r="E76" s="524"/>
      <c r="F76" s="524"/>
      <c r="G76" s="524"/>
      <c r="H76" s="524" t="s">
        <v>1227</v>
      </c>
      <c r="I76" s="524"/>
      <c r="J76" s="524"/>
      <c r="K76" s="524"/>
      <c r="L76" s="524"/>
      <c r="M76" s="524"/>
      <c r="N76" s="524"/>
      <c r="O76" s="556"/>
      <c r="P76" s="518"/>
    </row>
    <row r="77" spans="1:16" ht="13.5">
      <c r="A77" s="510"/>
      <c r="B77" s="516"/>
      <c r="C77" s="618" t="s">
        <v>1228</v>
      </c>
      <c r="D77" s="619"/>
      <c r="E77" s="619"/>
      <c r="F77" s="619"/>
      <c r="G77" s="619"/>
      <c r="H77" s="619"/>
      <c r="I77" s="619"/>
      <c r="J77" s="619"/>
      <c r="K77" s="619"/>
      <c r="L77" s="619"/>
      <c r="M77" s="619"/>
      <c r="N77" s="619"/>
      <c r="O77" s="620"/>
      <c r="P77" s="518"/>
    </row>
    <row r="78" spans="1:16" ht="13.5">
      <c r="A78" s="510"/>
      <c r="B78" s="516"/>
      <c r="C78" s="764"/>
      <c r="D78" s="765"/>
      <c r="E78" s="765"/>
      <c r="F78" s="765"/>
      <c r="G78" s="765"/>
      <c r="H78" s="765"/>
      <c r="I78" s="765"/>
      <c r="J78" s="765"/>
      <c r="K78" s="765"/>
      <c r="L78" s="765"/>
      <c r="M78" s="765"/>
      <c r="N78" s="765"/>
      <c r="O78" s="766"/>
      <c r="P78" s="617"/>
    </row>
    <row r="79" spans="1:16" ht="13.5">
      <c r="A79" s="510"/>
      <c r="B79" s="516"/>
      <c r="C79" s="764"/>
      <c r="D79" s="765"/>
      <c r="E79" s="765"/>
      <c r="F79" s="765"/>
      <c r="G79" s="765"/>
      <c r="H79" s="765"/>
      <c r="I79" s="765"/>
      <c r="J79" s="765"/>
      <c r="K79" s="765"/>
      <c r="L79" s="765"/>
      <c r="M79" s="765"/>
      <c r="N79" s="765"/>
      <c r="O79" s="766"/>
      <c r="P79" s="617"/>
    </row>
    <row r="80" spans="1:16" ht="13.5">
      <c r="A80" s="510"/>
      <c r="B80" s="516"/>
      <c r="C80" s="537"/>
      <c r="D80" s="615"/>
      <c r="E80" s="615"/>
      <c r="F80" s="615"/>
      <c r="G80" s="615"/>
      <c r="H80" s="615"/>
      <c r="I80" s="615"/>
      <c r="J80" s="615"/>
      <c r="K80" s="615"/>
      <c r="L80" s="615"/>
      <c r="M80" s="615"/>
      <c r="N80" s="615"/>
      <c r="O80" s="616"/>
      <c r="P80" s="617"/>
    </row>
    <row r="81" spans="1:16" ht="13.5">
      <c r="A81" s="510"/>
      <c r="B81" s="516"/>
      <c r="C81" s="621" t="s">
        <v>1229</v>
      </c>
      <c r="D81" s="615"/>
      <c r="E81" s="615"/>
      <c r="F81" s="615"/>
      <c r="G81" s="615"/>
      <c r="H81" s="615"/>
      <c r="I81" s="615"/>
      <c r="J81" s="615"/>
      <c r="K81" s="615"/>
      <c r="L81" s="615"/>
      <c r="M81" s="615"/>
      <c r="N81" s="615"/>
      <c r="O81" s="616"/>
      <c r="P81" s="617"/>
    </row>
    <row r="82" spans="1:16">
      <c r="A82" s="510"/>
      <c r="B82" s="516"/>
      <c r="C82" s="745" t="s">
        <v>1230</v>
      </c>
      <c r="D82" s="746"/>
      <c r="E82" s="746"/>
      <c r="F82" s="746"/>
      <c r="G82" s="746"/>
      <c r="H82" s="746"/>
      <c r="I82" s="746"/>
      <c r="J82" s="746"/>
      <c r="K82" s="746"/>
      <c r="L82" s="746"/>
      <c r="M82" s="746"/>
      <c r="N82" s="746"/>
      <c r="O82" s="747"/>
      <c r="P82" s="622"/>
    </row>
    <row r="83" spans="1:16">
      <c r="A83" s="510"/>
      <c r="B83" s="516"/>
      <c r="C83" s="745"/>
      <c r="D83" s="746"/>
      <c r="E83" s="746"/>
      <c r="F83" s="746"/>
      <c r="G83" s="746"/>
      <c r="H83" s="746"/>
      <c r="I83" s="746"/>
      <c r="J83" s="746"/>
      <c r="K83" s="746"/>
      <c r="L83" s="746"/>
      <c r="M83" s="746"/>
      <c r="N83" s="746"/>
      <c r="O83" s="747"/>
      <c r="P83" s="622"/>
    </row>
    <row r="84" spans="1:16">
      <c r="A84" s="510"/>
      <c r="B84" s="516"/>
      <c r="C84" s="745" t="s">
        <v>1231</v>
      </c>
      <c r="D84" s="746"/>
      <c r="E84" s="746"/>
      <c r="F84" s="746"/>
      <c r="G84" s="746"/>
      <c r="H84" s="746"/>
      <c r="I84" s="746"/>
      <c r="J84" s="746"/>
      <c r="K84" s="746"/>
      <c r="L84" s="746"/>
      <c r="M84" s="746"/>
      <c r="N84" s="746"/>
      <c r="O84" s="747"/>
      <c r="P84" s="622"/>
    </row>
    <row r="85" spans="1:16">
      <c r="A85" s="510"/>
      <c r="B85" s="516"/>
      <c r="C85" s="745"/>
      <c r="D85" s="746"/>
      <c r="E85" s="746"/>
      <c r="F85" s="746"/>
      <c r="G85" s="746"/>
      <c r="H85" s="746"/>
      <c r="I85" s="746"/>
      <c r="J85" s="746"/>
      <c r="K85" s="746"/>
      <c r="L85" s="746"/>
      <c r="M85" s="746"/>
      <c r="N85" s="746"/>
      <c r="O85" s="747"/>
      <c r="P85" s="622"/>
    </row>
    <row r="86" spans="1:16" ht="13.5">
      <c r="A86" s="510"/>
      <c r="B86" s="516"/>
      <c r="C86" s="537"/>
      <c r="D86" s="615"/>
      <c r="E86" s="615"/>
      <c r="F86" s="615"/>
      <c r="G86" s="615"/>
      <c r="H86" s="615"/>
      <c r="I86" s="615"/>
      <c r="J86" s="615"/>
      <c r="K86" s="615"/>
      <c r="L86" s="615"/>
      <c r="M86" s="615"/>
      <c r="N86" s="615"/>
      <c r="O86" s="616"/>
      <c r="P86" s="617"/>
    </row>
    <row r="87" spans="1:16" ht="13.5">
      <c r="A87" s="510"/>
      <c r="B87" s="516"/>
      <c r="C87" s="555"/>
      <c r="D87" s="524"/>
      <c r="E87" s="524"/>
      <c r="F87" s="524"/>
      <c r="G87" s="524"/>
      <c r="H87" s="613" t="s">
        <v>1223</v>
      </c>
      <c r="I87" s="524"/>
      <c r="J87" s="524"/>
      <c r="K87" s="524"/>
      <c r="L87" s="524"/>
      <c r="M87" s="524"/>
      <c r="N87" s="524"/>
      <c r="O87" s="556"/>
      <c r="P87" s="518"/>
    </row>
    <row r="88" spans="1:16" ht="13.5">
      <c r="A88" s="510"/>
      <c r="B88" s="516"/>
      <c r="C88" s="555"/>
      <c r="D88" s="524"/>
      <c r="E88" s="524"/>
      <c r="F88" s="524"/>
      <c r="G88" s="524"/>
      <c r="H88" s="524" t="s">
        <v>1224</v>
      </c>
      <c r="I88" s="570"/>
      <c r="J88" s="570"/>
      <c r="K88" s="570"/>
      <c r="L88" s="524"/>
      <c r="M88" s="524"/>
      <c r="N88" s="524"/>
      <c r="O88" s="556"/>
      <c r="P88" s="518"/>
    </row>
    <row r="89" spans="1:16" ht="13.5">
      <c r="A89" s="510"/>
      <c r="B89" s="516"/>
      <c r="C89" s="555"/>
      <c r="D89" s="524"/>
      <c r="E89" s="524"/>
      <c r="F89" s="524"/>
      <c r="G89" s="524"/>
      <c r="H89" s="524" t="s">
        <v>1232</v>
      </c>
      <c r="I89" s="623"/>
      <c r="J89" s="623"/>
      <c r="K89" s="623"/>
      <c r="L89" s="524"/>
      <c r="M89" s="524"/>
      <c r="N89" s="524"/>
      <c r="O89" s="556"/>
      <c r="P89" s="518"/>
    </row>
    <row r="90" spans="1:16" ht="13.5">
      <c r="A90" s="510"/>
      <c r="B90" s="516"/>
      <c r="C90" s="624"/>
      <c r="D90" s="615"/>
      <c r="E90" s="615"/>
      <c r="F90" s="615"/>
      <c r="G90" s="615"/>
      <c r="H90" s="524" t="s">
        <v>1226</v>
      </c>
      <c r="I90" s="524"/>
      <c r="J90" s="524"/>
      <c r="K90" s="524"/>
      <c r="L90" s="615"/>
      <c r="M90" s="615"/>
      <c r="N90" s="615"/>
      <c r="O90" s="616"/>
      <c r="P90" s="617"/>
    </row>
    <row r="91" spans="1:16" ht="15">
      <c r="A91" s="510"/>
      <c r="B91" s="516"/>
      <c r="C91" s="624"/>
      <c r="D91" s="623"/>
      <c r="E91" s="623"/>
      <c r="F91" s="524"/>
      <c r="G91" s="524"/>
      <c r="H91" s="524"/>
      <c r="I91" s="524"/>
      <c r="J91" s="524"/>
      <c r="K91" s="748"/>
      <c r="L91" s="748"/>
      <c r="M91" s="748"/>
      <c r="N91" s="748"/>
      <c r="O91" s="749"/>
      <c r="P91" s="625"/>
    </row>
    <row r="92" spans="1:16" ht="15.75" thickBot="1">
      <c r="A92" s="510"/>
      <c r="B92" s="516"/>
      <c r="C92" s="752"/>
      <c r="D92" s="753"/>
      <c r="E92" s="753"/>
      <c r="F92" s="587"/>
      <c r="G92" s="587"/>
      <c r="H92" s="587"/>
      <c r="I92" s="587"/>
      <c r="J92" s="587"/>
      <c r="K92" s="750"/>
      <c r="L92" s="750"/>
      <c r="M92" s="750"/>
      <c r="N92" s="750"/>
      <c r="O92" s="751"/>
      <c r="P92" s="625"/>
    </row>
    <row r="93" spans="1:16" ht="13.5" thickBot="1">
      <c r="A93" s="510"/>
      <c r="B93" s="626"/>
      <c r="C93" s="627"/>
      <c r="D93" s="627"/>
      <c r="E93" s="627"/>
      <c r="F93" s="627"/>
      <c r="G93" s="627"/>
      <c r="H93" s="627"/>
      <c r="I93" s="627"/>
      <c r="J93" s="627"/>
      <c r="K93" s="627"/>
      <c r="L93" s="627"/>
      <c r="M93" s="627"/>
      <c r="N93" s="627"/>
      <c r="O93" s="627"/>
      <c r="P93" s="628"/>
    </row>
    <row r="94" spans="1:16" ht="13.5" thickTop="1"/>
  </sheetData>
  <mergeCells count="78">
    <mergeCell ref="C3:F3"/>
    <mergeCell ref="C6:O6"/>
    <mergeCell ref="C8:C14"/>
    <mergeCell ref="D8:K8"/>
    <mergeCell ref="L8:O9"/>
    <mergeCell ref="D9:K9"/>
    <mergeCell ref="D10:K10"/>
    <mergeCell ref="L10:L11"/>
    <mergeCell ref="M10:O11"/>
    <mergeCell ref="D11:K11"/>
    <mergeCell ref="D12:K13"/>
    <mergeCell ref="L12:L14"/>
    <mergeCell ref="M12:M14"/>
    <mergeCell ref="N12:N14"/>
    <mergeCell ref="O12:O14"/>
    <mergeCell ref="D14:K14"/>
    <mergeCell ref="C30:G30"/>
    <mergeCell ref="H30:I30"/>
    <mergeCell ref="J30:K30"/>
    <mergeCell ref="M30:N30"/>
    <mergeCell ref="C18:F18"/>
    <mergeCell ref="C22:O22"/>
    <mergeCell ref="D24:L24"/>
    <mergeCell ref="M24:N24"/>
    <mergeCell ref="D25:L25"/>
    <mergeCell ref="M25:N25"/>
    <mergeCell ref="C26:O28"/>
    <mergeCell ref="C29:G29"/>
    <mergeCell ref="H29:I29"/>
    <mergeCell ref="J29:K29"/>
    <mergeCell ref="M29:N29"/>
    <mergeCell ref="C39:J39"/>
    <mergeCell ref="M39:N39"/>
    <mergeCell ref="M31:N31"/>
    <mergeCell ref="C32:G32"/>
    <mergeCell ref="H32:I32"/>
    <mergeCell ref="J32:K32"/>
    <mergeCell ref="M32:N32"/>
    <mergeCell ref="C33:N33"/>
    <mergeCell ref="C34:O36"/>
    <mergeCell ref="C37:J37"/>
    <mergeCell ref="M37:N37"/>
    <mergeCell ref="C38:J38"/>
    <mergeCell ref="M38:N38"/>
    <mergeCell ref="C40:N40"/>
    <mergeCell ref="C41:O43"/>
    <mergeCell ref="C44:I44"/>
    <mergeCell ref="M44:N44"/>
    <mergeCell ref="C45:I45"/>
    <mergeCell ref="M45:N45"/>
    <mergeCell ref="C56:N56"/>
    <mergeCell ref="C46:I46"/>
    <mergeCell ref="M46:N46"/>
    <mergeCell ref="C47:N47"/>
    <mergeCell ref="C48:O50"/>
    <mergeCell ref="C51:I51"/>
    <mergeCell ref="M51:N51"/>
    <mergeCell ref="M52:N52"/>
    <mergeCell ref="M53:N53"/>
    <mergeCell ref="M54:N54"/>
    <mergeCell ref="C55:I55"/>
    <mergeCell ref="M55:N55"/>
    <mergeCell ref="C58:N58"/>
    <mergeCell ref="C59:O61"/>
    <mergeCell ref="C62:I62"/>
    <mergeCell ref="M62:N62"/>
    <mergeCell ref="C63:I63"/>
    <mergeCell ref="M63:N63"/>
    <mergeCell ref="C82:O83"/>
    <mergeCell ref="C84:O85"/>
    <mergeCell ref="K91:O92"/>
    <mergeCell ref="C92:E92"/>
    <mergeCell ref="M64:N64"/>
    <mergeCell ref="M65:N65"/>
    <mergeCell ref="C66:N66"/>
    <mergeCell ref="C68:N68"/>
    <mergeCell ref="C78:O78"/>
    <mergeCell ref="C79:O7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1000"/>
  <sheetViews>
    <sheetView workbookViewId="0"/>
  </sheetViews>
  <sheetFormatPr defaultColWidth="12.5390625" defaultRowHeight="15" customHeight="1"/>
  <cols>
    <col min="1" max="1" width="10.515625" customWidth="1"/>
    <col min="2" max="2" width="11.4609375" customWidth="1"/>
    <col min="3" max="3" width="50.30078125" customWidth="1"/>
    <col min="4" max="4" width="11.4609375" customWidth="1"/>
    <col min="5" max="5" width="15.23828125" customWidth="1"/>
    <col min="6" max="6" width="26.8359375" customWidth="1"/>
    <col min="7" max="7" width="29.66796875" customWidth="1"/>
    <col min="8" max="26" width="10.515625" customWidth="1"/>
  </cols>
  <sheetData>
    <row r="1" spans="2:7" ht="14.25" customHeight="1">
      <c r="B1" s="8"/>
      <c r="C1" s="849" t="s">
        <v>1166</v>
      </c>
      <c r="D1" s="850"/>
      <c r="E1" s="850"/>
      <c r="F1" s="850"/>
      <c r="G1" s="851"/>
    </row>
    <row r="2" spans="2:7" ht="14.25" customHeight="1">
      <c r="B2" s="8"/>
      <c r="C2" s="852" t="s">
        <v>1167</v>
      </c>
      <c r="D2" s="853"/>
      <c r="E2" s="853"/>
      <c r="F2" s="853"/>
      <c r="G2" s="854"/>
    </row>
    <row r="3" spans="2:7" ht="12.75" customHeight="1">
      <c r="B3" s="8"/>
      <c r="C3" s="13" t="s">
        <v>14</v>
      </c>
      <c r="D3" s="14" t="s">
        <v>15</v>
      </c>
      <c r="E3" s="14" t="s">
        <v>16</v>
      </c>
      <c r="F3" s="14" t="s">
        <v>17</v>
      </c>
      <c r="G3" s="15" t="s">
        <v>18</v>
      </c>
    </row>
    <row r="4" spans="2:7" ht="12.75" customHeight="1">
      <c r="B4" s="16"/>
      <c r="C4" s="17" t="s">
        <v>24</v>
      </c>
      <c r="D4" s="5" t="s">
        <v>25</v>
      </c>
      <c r="E4" s="18">
        <f>142.41+E35</f>
        <v>202.41</v>
      </c>
      <c r="F4" s="19">
        <v>11372</v>
      </c>
      <c r="G4" s="20">
        <f>E4*F4</f>
        <v>2301806.52</v>
      </c>
    </row>
    <row r="5" spans="2:7" ht="12.75" customHeight="1">
      <c r="B5" s="21"/>
      <c r="C5" s="22" t="s">
        <v>103</v>
      </c>
      <c r="D5" s="1" t="s">
        <v>25</v>
      </c>
      <c r="E5" s="3">
        <v>75.093333333333334</v>
      </c>
      <c r="F5" s="23">
        <v>55381</v>
      </c>
      <c r="G5" s="24">
        <v>4158743.8933333335</v>
      </c>
    </row>
    <row r="6" spans="2:7" ht="23.25" customHeight="1">
      <c r="B6" s="25"/>
      <c r="C6" s="26" t="s">
        <v>109</v>
      </c>
      <c r="D6" s="1" t="s">
        <v>73</v>
      </c>
      <c r="E6" s="3">
        <v>30.492249999999999</v>
      </c>
      <c r="F6" s="23">
        <v>535504</v>
      </c>
      <c r="G6" s="24">
        <v>16328721.843999999</v>
      </c>
    </row>
    <row r="7" spans="2:7" ht="37.5" customHeight="1">
      <c r="B7" s="27"/>
      <c r="C7" s="26" t="s">
        <v>113</v>
      </c>
      <c r="D7" s="1" t="s">
        <v>114</v>
      </c>
      <c r="E7" s="3">
        <v>3659.0699999999997</v>
      </c>
      <c r="F7" s="23">
        <v>5903</v>
      </c>
      <c r="G7" s="24">
        <v>21599490.209999997</v>
      </c>
    </row>
    <row r="8" spans="2:7" ht="12.75" customHeight="1">
      <c r="B8" s="28"/>
      <c r="C8" s="29" t="s">
        <v>155</v>
      </c>
      <c r="D8" s="1" t="s">
        <v>60</v>
      </c>
      <c r="E8" s="3">
        <v>32</v>
      </c>
      <c r="F8" s="23">
        <v>248223</v>
      </c>
      <c r="G8" s="30">
        <v>7943136</v>
      </c>
    </row>
    <row r="9" spans="2:7" ht="14.25" customHeight="1">
      <c r="B9" s="31"/>
      <c r="C9" s="2" t="s">
        <v>171</v>
      </c>
      <c r="D9" s="1" t="s">
        <v>32</v>
      </c>
      <c r="E9" s="3">
        <v>1</v>
      </c>
      <c r="F9" s="23">
        <v>7554194.375</v>
      </c>
      <c r="G9" s="30">
        <v>7554194.375</v>
      </c>
    </row>
    <row r="10" spans="2:7" ht="14.25" customHeight="1">
      <c r="B10" s="32"/>
      <c r="C10" s="2" t="s">
        <v>173</v>
      </c>
      <c r="D10" s="1" t="s">
        <v>32</v>
      </c>
      <c r="E10" s="3">
        <v>1</v>
      </c>
      <c r="F10" s="23">
        <v>9442742.96875</v>
      </c>
      <c r="G10" s="30">
        <v>9442742.96875</v>
      </c>
    </row>
    <row r="11" spans="2:7" ht="14.25" customHeight="1">
      <c r="B11" s="33"/>
      <c r="C11" s="26" t="s">
        <v>186</v>
      </c>
      <c r="D11" s="1" t="s">
        <v>73</v>
      </c>
      <c r="E11" s="3">
        <v>0.52</v>
      </c>
      <c r="F11" s="23">
        <v>400164</v>
      </c>
      <c r="G11" s="30">
        <v>208085.28</v>
      </c>
    </row>
    <row r="12" spans="2:7" ht="14.25" customHeight="1">
      <c r="B12" s="25"/>
      <c r="C12" s="26" t="s">
        <v>109</v>
      </c>
      <c r="D12" s="1" t="s">
        <v>73</v>
      </c>
      <c r="E12" s="3">
        <v>42.67</v>
      </c>
      <c r="F12" s="23">
        <v>535504</v>
      </c>
      <c r="G12" s="30">
        <v>22849955.68</v>
      </c>
    </row>
    <row r="13" spans="2:7" ht="14.25" customHeight="1">
      <c r="B13" s="34"/>
      <c r="C13" s="26" t="s">
        <v>189</v>
      </c>
      <c r="D13" s="1" t="s">
        <v>73</v>
      </c>
      <c r="E13" s="3">
        <v>5.6</v>
      </c>
      <c r="F13" s="23">
        <v>634467</v>
      </c>
      <c r="G13" s="30">
        <v>3553015.1999999997</v>
      </c>
    </row>
    <row r="14" spans="2:7" ht="14.25" customHeight="1">
      <c r="B14" s="27"/>
      <c r="C14" s="26" t="s">
        <v>113</v>
      </c>
      <c r="D14" s="1" t="s">
        <v>114</v>
      </c>
      <c r="E14" s="3">
        <v>5791.8</v>
      </c>
      <c r="F14" s="23">
        <v>5903</v>
      </c>
      <c r="G14" s="30">
        <v>34188995.399999999</v>
      </c>
    </row>
    <row r="15" spans="2:7" ht="14.25" customHeight="1">
      <c r="B15" s="35"/>
      <c r="C15" s="2" t="s">
        <v>212</v>
      </c>
      <c r="D15" s="1" t="s">
        <v>32</v>
      </c>
      <c r="E15" s="3">
        <v>7</v>
      </c>
      <c r="F15" s="23">
        <v>634880</v>
      </c>
      <c r="G15" s="30">
        <v>4444160</v>
      </c>
    </row>
    <row r="16" spans="2:7" ht="14.25" customHeight="1">
      <c r="B16" s="36"/>
      <c r="C16" s="2" t="s">
        <v>218</v>
      </c>
      <c r="D16" s="1" t="s">
        <v>32</v>
      </c>
      <c r="E16" s="3">
        <v>6</v>
      </c>
      <c r="F16" s="23">
        <v>3293886</v>
      </c>
      <c r="G16" s="30">
        <v>19763316</v>
      </c>
    </row>
    <row r="17" spans="2:7" ht="14.25" customHeight="1">
      <c r="B17" s="33"/>
      <c r="C17" s="26" t="s">
        <v>186</v>
      </c>
      <c r="D17" s="1" t="s">
        <v>73</v>
      </c>
      <c r="E17" s="3">
        <v>2.4300000000000002</v>
      </c>
      <c r="F17" s="23">
        <v>400164</v>
      </c>
      <c r="G17" s="30">
        <v>972398.52</v>
      </c>
    </row>
    <row r="18" spans="2:7" ht="14.25" customHeight="1">
      <c r="B18" s="37"/>
      <c r="C18" s="26" t="s">
        <v>233</v>
      </c>
      <c r="D18" s="1" t="s">
        <v>73</v>
      </c>
      <c r="E18" s="3">
        <v>34.03</v>
      </c>
      <c r="F18" s="23">
        <v>483214</v>
      </c>
      <c r="G18" s="30">
        <v>16443772.42</v>
      </c>
    </row>
    <row r="19" spans="2:7" ht="14.25" customHeight="1">
      <c r="B19" s="25"/>
      <c r="C19" s="26" t="s">
        <v>109</v>
      </c>
      <c r="D19" s="1" t="s">
        <v>73</v>
      </c>
      <c r="E19" s="3">
        <v>225.49</v>
      </c>
      <c r="F19" s="23">
        <v>535504</v>
      </c>
      <c r="G19" s="30">
        <v>120750796.96000001</v>
      </c>
    </row>
    <row r="20" spans="2:7" ht="14.25" customHeight="1">
      <c r="B20" s="27"/>
      <c r="C20" s="26" t="s">
        <v>113</v>
      </c>
      <c r="D20" s="1" t="s">
        <v>114</v>
      </c>
      <c r="E20" s="3">
        <v>27058.32</v>
      </c>
      <c r="F20" s="23">
        <v>5903</v>
      </c>
      <c r="G20" s="30">
        <v>159725262.96000001</v>
      </c>
    </row>
    <row r="21" spans="2:7" ht="14.25" customHeight="1">
      <c r="B21" s="38"/>
      <c r="C21" s="29" t="s">
        <v>283</v>
      </c>
      <c r="D21" s="1" t="s">
        <v>32</v>
      </c>
      <c r="E21" s="3">
        <v>1</v>
      </c>
      <c r="F21" s="23">
        <v>1229062275</v>
      </c>
      <c r="G21" s="30">
        <v>1229062275</v>
      </c>
    </row>
    <row r="22" spans="2:7" ht="14.25" customHeight="1">
      <c r="B22" s="21"/>
      <c r="C22" s="29" t="s">
        <v>103</v>
      </c>
      <c r="D22" s="1" t="s">
        <v>25</v>
      </c>
      <c r="E22" s="3">
        <v>77.28</v>
      </c>
      <c r="F22" s="23">
        <v>55381</v>
      </c>
      <c r="G22" s="30">
        <v>4279843.68</v>
      </c>
    </row>
    <row r="23" spans="2:7" ht="14.25" customHeight="1">
      <c r="B23" s="33"/>
      <c r="C23" s="26" t="s">
        <v>186</v>
      </c>
      <c r="D23" s="1" t="s">
        <v>73</v>
      </c>
      <c r="E23" s="1">
        <v>2.48</v>
      </c>
      <c r="F23" s="9">
        <v>400164</v>
      </c>
      <c r="G23" s="39">
        <v>992406.72</v>
      </c>
    </row>
    <row r="24" spans="2:7" ht="14.25" customHeight="1">
      <c r="B24" s="37"/>
      <c r="C24" s="26" t="s">
        <v>233</v>
      </c>
      <c r="D24" s="1" t="s">
        <v>73</v>
      </c>
      <c r="E24" s="3">
        <v>26.95</v>
      </c>
      <c r="F24" s="23">
        <v>483214</v>
      </c>
      <c r="G24" s="30">
        <v>13022617.299999999</v>
      </c>
    </row>
    <row r="25" spans="2:7" ht="14.25" customHeight="1">
      <c r="B25" s="25"/>
      <c r="C25" s="26" t="s">
        <v>109</v>
      </c>
      <c r="D25" s="1" t="s">
        <v>73</v>
      </c>
      <c r="E25" s="3">
        <v>48.67</v>
      </c>
      <c r="F25" s="23">
        <v>535504</v>
      </c>
      <c r="G25" s="30">
        <v>26062979.68</v>
      </c>
    </row>
    <row r="26" spans="2:7" ht="14.25" customHeight="1">
      <c r="B26" s="27"/>
      <c r="C26" s="26" t="s">
        <v>113</v>
      </c>
      <c r="D26" s="1" t="s">
        <v>114</v>
      </c>
      <c r="E26" s="3">
        <v>9074.4</v>
      </c>
      <c r="F26" s="23">
        <v>5903</v>
      </c>
      <c r="G26" s="30">
        <v>53566183.199999996</v>
      </c>
    </row>
    <row r="27" spans="2:7" ht="14.25" customHeight="1">
      <c r="B27" s="40"/>
      <c r="C27" s="2" t="s">
        <v>330</v>
      </c>
      <c r="D27" s="1" t="s">
        <v>32</v>
      </c>
      <c r="E27" s="3">
        <v>1</v>
      </c>
      <c r="F27" s="23">
        <v>86433151</v>
      </c>
      <c r="G27" s="30">
        <v>86433151</v>
      </c>
    </row>
    <row r="28" spans="2:7" ht="14.25" customHeight="1">
      <c r="B28" s="41"/>
      <c r="C28" s="2" t="s">
        <v>332</v>
      </c>
      <c r="D28" s="1" t="s">
        <v>32</v>
      </c>
      <c r="E28" s="3">
        <v>1</v>
      </c>
      <c r="F28" s="23">
        <v>186521377</v>
      </c>
      <c r="G28" s="30">
        <v>186521377</v>
      </c>
    </row>
    <row r="29" spans="2:7" ht="14.25" customHeight="1">
      <c r="B29" s="42"/>
      <c r="C29" s="2" t="s">
        <v>334</v>
      </c>
      <c r="D29" s="1" t="s">
        <v>32</v>
      </c>
      <c r="E29" s="3">
        <v>1</v>
      </c>
      <c r="F29" s="23">
        <v>21588318.360000003</v>
      </c>
      <c r="G29" s="30">
        <v>21588318.360000003</v>
      </c>
    </row>
    <row r="30" spans="2:7" ht="14.25" customHeight="1">
      <c r="B30" s="43"/>
      <c r="C30" s="26" t="s">
        <v>342</v>
      </c>
      <c r="D30" s="1" t="s">
        <v>85</v>
      </c>
      <c r="E30" s="1">
        <v>21.38</v>
      </c>
      <c r="F30" s="9">
        <v>64533</v>
      </c>
      <c r="G30" s="39">
        <v>1379715.54</v>
      </c>
    </row>
    <row r="31" spans="2:7" ht="14.25" customHeight="1">
      <c r="B31" s="44"/>
      <c r="C31" s="26" t="s">
        <v>354</v>
      </c>
      <c r="D31" s="1" t="s">
        <v>25</v>
      </c>
      <c r="E31" s="1">
        <v>43.2</v>
      </c>
      <c r="F31" s="9">
        <v>25079</v>
      </c>
      <c r="G31" s="39">
        <v>1083412.8</v>
      </c>
    </row>
    <row r="32" spans="2:7" ht="14.25" customHeight="1">
      <c r="B32" s="21"/>
      <c r="C32" s="26" t="s">
        <v>103</v>
      </c>
      <c r="D32" s="1" t="s">
        <v>25</v>
      </c>
      <c r="E32" s="3">
        <v>172.82</v>
      </c>
      <c r="F32" s="23">
        <v>55381</v>
      </c>
      <c r="G32" s="39">
        <v>9570944.4199999999</v>
      </c>
    </row>
    <row r="33" spans="2:7" ht="14.25" customHeight="1">
      <c r="B33" s="45"/>
      <c r="C33" s="26" t="s">
        <v>384</v>
      </c>
      <c r="D33" s="1" t="s">
        <v>85</v>
      </c>
      <c r="E33" s="3">
        <v>528.08000000000004</v>
      </c>
      <c r="F33" s="23">
        <v>83614</v>
      </c>
      <c r="G33" s="30">
        <v>44154881.120000005</v>
      </c>
    </row>
    <row r="34" spans="2:7" ht="14.25" customHeight="1">
      <c r="B34" s="43"/>
      <c r="C34" s="26" t="s">
        <v>342</v>
      </c>
      <c r="D34" s="1" t="s">
        <v>85</v>
      </c>
      <c r="E34" s="3">
        <v>14.43</v>
      </c>
      <c r="F34" s="23">
        <v>64533</v>
      </c>
      <c r="G34" s="30">
        <v>931211.19</v>
      </c>
    </row>
    <row r="35" spans="2:7" ht="14.25" customHeight="1">
      <c r="B35" s="16"/>
      <c r="C35" s="26" t="s">
        <v>24</v>
      </c>
      <c r="D35" s="1" t="s">
        <v>25</v>
      </c>
      <c r="E35" s="3">
        <v>60</v>
      </c>
      <c r="F35" s="23">
        <v>11372</v>
      </c>
      <c r="G35" s="30">
        <v>682320</v>
      </c>
    </row>
    <row r="36" spans="2:7" ht="14.25" customHeight="1">
      <c r="B36" s="44"/>
      <c r="C36" s="26" t="s">
        <v>354</v>
      </c>
      <c r="D36" s="1" t="s">
        <v>25</v>
      </c>
      <c r="E36" s="3">
        <v>640</v>
      </c>
      <c r="F36" s="23">
        <v>25079</v>
      </c>
      <c r="G36" s="30">
        <v>16050560</v>
      </c>
    </row>
    <row r="37" spans="2:7" ht="14.25" customHeight="1">
      <c r="B37" s="21"/>
      <c r="C37" s="26" t="s">
        <v>103</v>
      </c>
      <c r="D37" s="1" t="s">
        <v>25</v>
      </c>
      <c r="E37" s="3">
        <v>2559.91</v>
      </c>
      <c r="F37" s="23">
        <v>55381.000110000001</v>
      </c>
      <c r="G37" s="30">
        <v>141770375.99159008</v>
      </c>
    </row>
    <row r="38" spans="2:7" ht="14.25" customHeight="1">
      <c r="B38" s="25"/>
      <c r="C38" s="26" t="s">
        <v>109</v>
      </c>
      <c r="D38" s="1" t="s">
        <v>73</v>
      </c>
      <c r="E38" s="3">
        <v>392</v>
      </c>
      <c r="F38" s="23">
        <v>535504</v>
      </c>
      <c r="G38" s="30">
        <v>209917568</v>
      </c>
    </row>
    <row r="39" spans="2:7" ht="14.25" customHeight="1">
      <c r="B39" s="27"/>
      <c r="C39" s="26" t="s">
        <v>113</v>
      </c>
      <c r="D39" s="1" t="s">
        <v>114</v>
      </c>
      <c r="E39" s="3">
        <v>42895.7</v>
      </c>
      <c r="F39" s="23">
        <v>5903</v>
      </c>
      <c r="G39" s="30">
        <v>253213317.09999999</v>
      </c>
    </row>
    <row r="40" spans="2:7" ht="14.25" customHeight="1">
      <c r="B40" s="46"/>
      <c r="C40" s="26" t="s">
        <v>426</v>
      </c>
      <c r="D40" s="1" t="s">
        <v>314</v>
      </c>
      <c r="E40" s="1">
        <v>45.5</v>
      </c>
      <c r="F40" s="9">
        <v>114289.00440000001</v>
      </c>
      <c r="G40" s="39">
        <v>5200149.7001999998</v>
      </c>
    </row>
    <row r="41" spans="2:7" ht="14.25" customHeight="1">
      <c r="B41" s="47"/>
      <c r="C41" s="26" t="s">
        <v>452</v>
      </c>
      <c r="D41" s="1" t="s">
        <v>85</v>
      </c>
      <c r="E41" s="3">
        <v>51.89</v>
      </c>
      <c r="F41" s="23">
        <v>31840.990559999998</v>
      </c>
      <c r="G41" s="30">
        <v>1652229.0001584</v>
      </c>
    </row>
    <row r="42" spans="2:7" ht="14.25" customHeight="1">
      <c r="B42" s="33"/>
      <c r="C42" s="26" t="s">
        <v>186</v>
      </c>
      <c r="D42" s="1" t="s">
        <v>73</v>
      </c>
      <c r="E42" s="1">
        <v>36.200000000000003</v>
      </c>
      <c r="F42" s="9">
        <v>400164.00550000003</v>
      </c>
      <c r="G42" s="39">
        <v>14485936.999100002</v>
      </c>
    </row>
    <row r="43" spans="2:7" ht="14.25" customHeight="1">
      <c r="B43" s="37"/>
      <c r="C43" s="26" t="s">
        <v>233</v>
      </c>
      <c r="D43" s="1" t="s">
        <v>73</v>
      </c>
      <c r="E43" s="1">
        <v>6</v>
      </c>
      <c r="F43" s="9">
        <v>483214</v>
      </c>
      <c r="G43" s="39">
        <v>2899284</v>
      </c>
    </row>
    <row r="44" spans="2:7" ht="14.25" customHeight="1">
      <c r="B44" s="25"/>
      <c r="C44" s="26" t="s">
        <v>109</v>
      </c>
      <c r="D44" s="1" t="s">
        <v>73</v>
      </c>
      <c r="E44" s="1">
        <v>112</v>
      </c>
      <c r="F44" s="9">
        <v>535504</v>
      </c>
      <c r="G44" s="39">
        <v>59976448</v>
      </c>
    </row>
    <row r="45" spans="2:7" ht="14.25" customHeight="1">
      <c r="B45" s="27"/>
      <c r="C45" s="26" t="s">
        <v>113</v>
      </c>
      <c r="D45" s="1" t="s">
        <v>114</v>
      </c>
      <c r="E45" s="1">
        <v>13370</v>
      </c>
      <c r="F45" s="9">
        <v>5903</v>
      </c>
      <c r="G45" s="39">
        <v>78923110</v>
      </c>
    </row>
    <row r="46" spans="2:7" ht="14.25" customHeight="1">
      <c r="B46" s="45"/>
      <c r="C46" s="26" t="s">
        <v>384</v>
      </c>
      <c r="D46" s="1" t="s">
        <v>85</v>
      </c>
      <c r="E46" s="3">
        <v>48.97</v>
      </c>
      <c r="F46" s="23">
        <v>83614</v>
      </c>
      <c r="G46" s="30">
        <v>4094577.58</v>
      </c>
    </row>
    <row r="47" spans="2:7" ht="14.25" customHeight="1">
      <c r="B47" s="44"/>
      <c r="C47" s="26" t="s">
        <v>354</v>
      </c>
      <c r="D47" s="1" t="s">
        <v>25</v>
      </c>
      <c r="E47" s="1">
        <v>89.58</v>
      </c>
      <c r="F47" s="9">
        <v>25079</v>
      </c>
      <c r="G47" s="39">
        <v>2246576.8199999998</v>
      </c>
    </row>
    <row r="48" spans="2:7" ht="14.25" customHeight="1">
      <c r="B48" s="21"/>
      <c r="C48" s="26" t="s">
        <v>103</v>
      </c>
      <c r="D48" s="1" t="s">
        <v>25</v>
      </c>
      <c r="E48" s="3">
        <v>358.3</v>
      </c>
      <c r="F48" s="23">
        <v>55381</v>
      </c>
      <c r="G48" s="39">
        <v>19843012.300000001</v>
      </c>
    </row>
    <row r="49" spans="2:7" ht="14.25" customHeight="1">
      <c r="B49" s="48"/>
      <c r="C49" s="26" t="s">
        <v>471</v>
      </c>
      <c r="D49" s="1" t="s">
        <v>85</v>
      </c>
      <c r="E49" s="1">
        <v>1970.77144</v>
      </c>
      <c r="F49" s="9">
        <v>113900</v>
      </c>
      <c r="G49" s="39">
        <v>224470867.016</v>
      </c>
    </row>
    <row r="50" spans="2:7" ht="14.25" customHeight="1">
      <c r="B50" s="49"/>
      <c r="C50" s="26" t="s">
        <v>473</v>
      </c>
      <c r="D50" s="1" t="s">
        <v>85</v>
      </c>
      <c r="E50" s="1">
        <v>439.2</v>
      </c>
      <c r="F50" s="9">
        <v>109981</v>
      </c>
      <c r="G50" s="39">
        <v>48303655.199999996</v>
      </c>
    </row>
    <row r="51" spans="2:7" ht="14.25" customHeight="1">
      <c r="B51" s="43"/>
      <c r="C51" s="26" t="s">
        <v>342</v>
      </c>
      <c r="D51" s="1" t="s">
        <v>85</v>
      </c>
      <c r="E51" s="1">
        <v>8.01</v>
      </c>
      <c r="F51" s="9">
        <v>64533</v>
      </c>
      <c r="G51" s="39">
        <v>516909.32999999996</v>
      </c>
    </row>
    <row r="52" spans="2:7" ht="14.25" customHeight="1">
      <c r="B52" s="50"/>
      <c r="C52" s="26" t="s">
        <v>475</v>
      </c>
      <c r="D52" s="1" t="s">
        <v>73</v>
      </c>
      <c r="E52" s="1">
        <v>755.6735900000001</v>
      </c>
      <c r="F52" s="9">
        <v>452783</v>
      </c>
      <c r="G52" s="39">
        <v>342156155.10097003</v>
      </c>
    </row>
    <row r="53" spans="2:7" ht="14.25" customHeight="1">
      <c r="B53" s="34"/>
      <c r="C53" s="26" t="s">
        <v>189</v>
      </c>
      <c r="D53" s="1" t="s">
        <v>73</v>
      </c>
      <c r="E53" s="1">
        <v>130.66999999999999</v>
      </c>
      <c r="F53" s="9">
        <v>634467</v>
      </c>
      <c r="G53" s="39">
        <v>82905802.889999986</v>
      </c>
    </row>
    <row r="54" spans="2:7" ht="14.25" customHeight="1">
      <c r="B54" s="27"/>
      <c r="C54" s="26" t="s">
        <v>113</v>
      </c>
      <c r="D54" s="1" t="s">
        <v>114</v>
      </c>
      <c r="E54" s="1">
        <v>79011.31528000001</v>
      </c>
      <c r="F54" s="9">
        <v>5903</v>
      </c>
      <c r="G54" s="39">
        <v>466403794.09784007</v>
      </c>
    </row>
    <row r="55" spans="2:7" ht="14.25" customHeight="1">
      <c r="B55" s="37"/>
      <c r="C55" s="26" t="s">
        <v>233</v>
      </c>
      <c r="D55" s="1" t="s">
        <v>73</v>
      </c>
      <c r="E55" s="1">
        <v>38.650000000000006</v>
      </c>
      <c r="F55" s="9">
        <v>483214</v>
      </c>
      <c r="G55" s="39">
        <v>18676221.100000001</v>
      </c>
    </row>
    <row r="56" spans="2:7" ht="14.25" customHeight="1">
      <c r="B56" s="25"/>
      <c r="C56" s="26" t="s">
        <v>109</v>
      </c>
      <c r="D56" s="1" t="s">
        <v>73</v>
      </c>
      <c r="E56" s="3">
        <v>108.9</v>
      </c>
      <c r="F56" s="23">
        <v>535504.0037</v>
      </c>
      <c r="G56" s="39">
        <v>58316386.00293</v>
      </c>
    </row>
    <row r="57" spans="2:7" ht="14.25" customHeight="1">
      <c r="B57" s="27"/>
      <c r="C57" s="26" t="s">
        <v>113</v>
      </c>
      <c r="D57" s="1" t="s">
        <v>114</v>
      </c>
      <c r="E57" s="3">
        <v>13065</v>
      </c>
      <c r="F57" s="23">
        <v>5903</v>
      </c>
      <c r="G57" s="30">
        <v>77122695</v>
      </c>
    </row>
    <row r="58" spans="2:7" ht="14.25" customHeight="1">
      <c r="B58" s="43"/>
      <c r="C58" s="26" t="s">
        <v>342</v>
      </c>
      <c r="D58" s="1" t="s">
        <v>85</v>
      </c>
      <c r="E58" s="1">
        <v>35.99</v>
      </c>
      <c r="F58" s="9">
        <v>64533</v>
      </c>
      <c r="G58" s="39">
        <v>2322542.67</v>
      </c>
    </row>
    <row r="59" spans="2:7" ht="14.25" customHeight="1">
      <c r="B59" s="44"/>
      <c r="C59" s="26" t="s">
        <v>354</v>
      </c>
      <c r="D59" s="1" t="s">
        <v>25</v>
      </c>
      <c r="E59" s="1">
        <v>42.2</v>
      </c>
      <c r="F59" s="9">
        <v>25079</v>
      </c>
      <c r="G59" s="39">
        <v>1058333.8</v>
      </c>
    </row>
    <row r="60" spans="2:7" ht="14.25" customHeight="1">
      <c r="B60" s="21"/>
      <c r="C60" s="26" t="s">
        <v>103</v>
      </c>
      <c r="D60" s="1" t="s">
        <v>25</v>
      </c>
      <c r="E60" s="3">
        <v>168.8</v>
      </c>
      <c r="F60" s="23">
        <v>55381</v>
      </c>
      <c r="G60" s="39">
        <v>9348312.8000000007</v>
      </c>
    </row>
    <row r="61" spans="2:7" ht="14.25" customHeight="1">
      <c r="B61" s="25"/>
      <c r="C61" s="26" t="s">
        <v>109</v>
      </c>
      <c r="D61" s="1" t="s">
        <v>73</v>
      </c>
      <c r="E61" s="3">
        <v>99.44</v>
      </c>
      <c r="F61" s="23">
        <v>535504</v>
      </c>
      <c r="G61" s="30">
        <v>53250517.759999998</v>
      </c>
    </row>
    <row r="62" spans="2:7" ht="14.25" customHeight="1">
      <c r="B62" s="27"/>
      <c r="C62" s="26" t="s">
        <v>113</v>
      </c>
      <c r="D62" s="1" t="s">
        <v>114</v>
      </c>
      <c r="E62" s="3">
        <v>8949.27</v>
      </c>
      <c r="F62" s="23">
        <v>5903</v>
      </c>
      <c r="G62" s="30">
        <v>52827540.810000002</v>
      </c>
    </row>
    <row r="63" spans="2:7" ht="14.25" customHeight="1">
      <c r="B63" s="51"/>
      <c r="C63" s="26" t="s">
        <v>525</v>
      </c>
      <c r="D63" s="1" t="s">
        <v>114</v>
      </c>
      <c r="E63" s="3">
        <v>19575</v>
      </c>
      <c r="F63" s="23">
        <v>14837</v>
      </c>
      <c r="G63" s="30">
        <v>290434275</v>
      </c>
    </row>
    <row r="64" spans="2:7" ht="14.25" customHeight="1">
      <c r="B64" s="48"/>
      <c r="C64" s="26" t="s">
        <v>471</v>
      </c>
      <c r="D64" s="1" t="s">
        <v>85</v>
      </c>
      <c r="E64" s="1">
        <v>2.08</v>
      </c>
      <c r="F64" s="9">
        <v>113900</v>
      </c>
      <c r="G64" s="39">
        <v>236912</v>
      </c>
    </row>
    <row r="65" spans="2:7" ht="14.25" customHeight="1">
      <c r="B65" s="49"/>
      <c r="C65" s="26" t="s">
        <v>473</v>
      </c>
      <c r="D65" s="1" t="s">
        <v>85</v>
      </c>
      <c r="E65" s="1">
        <v>16.649999999999999</v>
      </c>
      <c r="F65" s="9">
        <v>109981.02099999999</v>
      </c>
      <c r="G65" s="39">
        <v>1831183.9996499997</v>
      </c>
    </row>
    <row r="66" spans="2:7" ht="14.25" customHeight="1">
      <c r="B66" s="43"/>
      <c r="C66" s="26" t="s">
        <v>342</v>
      </c>
      <c r="D66" s="1" t="s">
        <v>85</v>
      </c>
      <c r="E66" s="1">
        <v>7</v>
      </c>
      <c r="F66" s="9">
        <v>64533</v>
      </c>
      <c r="G66" s="39">
        <v>451731</v>
      </c>
    </row>
    <row r="67" spans="2:7" ht="14.25" customHeight="1">
      <c r="B67" s="21"/>
      <c r="C67" s="26" t="s">
        <v>103</v>
      </c>
      <c r="D67" s="1" t="s">
        <v>25</v>
      </c>
      <c r="E67" s="3">
        <v>63.49</v>
      </c>
      <c r="F67" s="23">
        <v>55381.00488</v>
      </c>
      <c r="G67" s="30">
        <v>3516139.9998312001</v>
      </c>
    </row>
    <row r="68" spans="2:7" ht="14.25" customHeight="1">
      <c r="B68" s="25"/>
      <c r="C68" s="26" t="s">
        <v>109</v>
      </c>
      <c r="D68" s="1" t="s">
        <v>73</v>
      </c>
      <c r="E68" s="3">
        <v>16</v>
      </c>
      <c r="F68" s="23">
        <v>535504</v>
      </c>
      <c r="G68" s="30">
        <v>8568064</v>
      </c>
    </row>
    <row r="69" spans="2:7" ht="14.25" customHeight="1">
      <c r="B69" s="27"/>
      <c r="C69" s="26" t="s">
        <v>113</v>
      </c>
      <c r="D69" s="1" t="s">
        <v>114</v>
      </c>
      <c r="E69" s="3">
        <v>1920</v>
      </c>
      <c r="F69" s="23">
        <v>5903</v>
      </c>
      <c r="G69" s="30">
        <v>11333760</v>
      </c>
    </row>
    <row r="70" spans="2:7" ht="14.25" customHeight="1">
      <c r="B70" s="46"/>
      <c r="C70" s="26" t="s">
        <v>426</v>
      </c>
      <c r="D70" s="1" t="s">
        <v>314</v>
      </c>
      <c r="E70" s="3">
        <v>10.4</v>
      </c>
      <c r="F70" s="23">
        <v>114289</v>
      </c>
      <c r="G70" s="30">
        <v>1188605.6000000001</v>
      </c>
    </row>
    <row r="71" spans="2:7" ht="14.25" customHeight="1">
      <c r="B71" s="52"/>
      <c r="C71" s="2" t="s">
        <v>582</v>
      </c>
      <c r="D71" s="1" t="s">
        <v>32</v>
      </c>
      <c r="E71" s="1">
        <v>1</v>
      </c>
      <c r="F71" s="9">
        <v>13122311</v>
      </c>
      <c r="G71" s="39">
        <v>13122311</v>
      </c>
    </row>
    <row r="72" spans="2:7" ht="14.25" customHeight="1">
      <c r="B72" s="42"/>
      <c r="C72" s="2" t="s">
        <v>334</v>
      </c>
      <c r="D72" s="1" t="s">
        <v>32</v>
      </c>
      <c r="E72" s="1">
        <v>1</v>
      </c>
      <c r="F72" s="9">
        <v>21588318.360000003</v>
      </c>
      <c r="G72" s="39">
        <v>21588318.360000003</v>
      </c>
    </row>
    <row r="73" spans="2:7" ht="14.25" customHeight="1">
      <c r="B73" s="44"/>
      <c r="C73" s="53" t="s">
        <v>354</v>
      </c>
      <c r="D73" s="1" t="s">
        <v>25</v>
      </c>
      <c r="E73" s="1">
        <v>13.52</v>
      </c>
      <c r="F73" s="9">
        <v>25079</v>
      </c>
      <c r="G73" s="39">
        <v>339068.08</v>
      </c>
    </row>
    <row r="74" spans="2:7" ht="14.25" customHeight="1">
      <c r="B74" s="21"/>
      <c r="C74" s="53" t="s">
        <v>103</v>
      </c>
      <c r="D74" s="1" t="s">
        <v>25</v>
      </c>
      <c r="E74" s="3">
        <v>54.1</v>
      </c>
      <c r="F74" s="23">
        <v>55381</v>
      </c>
      <c r="G74" s="39">
        <v>2996112.1</v>
      </c>
    </row>
    <row r="75" spans="2:7" ht="14.25" customHeight="1">
      <c r="B75" s="51"/>
      <c r="C75" s="53" t="s">
        <v>525</v>
      </c>
      <c r="D75" s="1" t="s">
        <v>114</v>
      </c>
      <c r="E75" s="3">
        <v>92</v>
      </c>
      <c r="F75" s="23">
        <v>14837</v>
      </c>
      <c r="G75" s="30">
        <v>1365004</v>
      </c>
    </row>
    <row r="76" spans="2:7" ht="14.25" customHeight="1">
      <c r="B76" s="48"/>
      <c r="C76" s="26" t="s">
        <v>471</v>
      </c>
      <c r="D76" s="1" t="s">
        <v>85</v>
      </c>
      <c r="E76" s="1">
        <v>11.57</v>
      </c>
      <c r="F76" s="9">
        <v>113900</v>
      </c>
      <c r="G76" s="39">
        <v>1317823</v>
      </c>
    </row>
    <row r="77" spans="2:7" ht="14.25" customHeight="1">
      <c r="B77" s="49"/>
      <c r="C77" s="26" t="s">
        <v>473</v>
      </c>
      <c r="D77" s="1" t="s">
        <v>85</v>
      </c>
      <c r="E77" s="1">
        <v>52.73</v>
      </c>
      <c r="F77" s="9">
        <v>109981</v>
      </c>
      <c r="G77" s="39">
        <v>5799298.1299999999</v>
      </c>
    </row>
    <row r="78" spans="2:7" ht="14.25" customHeight="1">
      <c r="B78" s="43"/>
      <c r="C78" s="26" t="s">
        <v>342</v>
      </c>
      <c r="D78" s="1" t="s">
        <v>85</v>
      </c>
      <c r="E78" s="1">
        <v>58.06</v>
      </c>
      <c r="F78" s="9">
        <v>64533</v>
      </c>
      <c r="G78" s="39">
        <v>3746785.98</v>
      </c>
    </row>
    <row r="79" spans="2:7" ht="14.25" customHeight="1">
      <c r="B79" s="21"/>
      <c r="C79" s="26" t="s">
        <v>103</v>
      </c>
      <c r="D79" s="1" t="s">
        <v>25</v>
      </c>
      <c r="E79" s="3">
        <v>332.33</v>
      </c>
      <c r="F79" s="23">
        <v>55381</v>
      </c>
      <c r="G79" s="30">
        <v>18404767.73</v>
      </c>
    </row>
    <row r="80" spans="2:7" ht="14.25" customHeight="1">
      <c r="B80" s="54"/>
      <c r="C80" s="26" t="s">
        <v>596</v>
      </c>
      <c r="D80" s="1" t="s">
        <v>73</v>
      </c>
      <c r="E80" s="3">
        <v>5</v>
      </c>
      <c r="F80" s="23">
        <v>45136</v>
      </c>
      <c r="G80" s="30">
        <v>225680</v>
      </c>
    </row>
    <row r="81" spans="2:7" ht="14.25" customHeight="1">
      <c r="B81" s="46"/>
      <c r="C81" s="55" t="s">
        <v>426</v>
      </c>
      <c r="D81" s="1" t="s">
        <v>314</v>
      </c>
      <c r="E81" s="1">
        <v>57.85</v>
      </c>
      <c r="F81" s="9">
        <v>114289</v>
      </c>
      <c r="G81" s="39">
        <v>6611618.6500000004</v>
      </c>
    </row>
    <row r="82" spans="2:7" ht="14.25" customHeight="1">
      <c r="B82" s="56"/>
      <c r="C82" s="55" t="s">
        <v>604</v>
      </c>
      <c r="D82" s="1" t="s">
        <v>25</v>
      </c>
      <c r="E82" s="1">
        <v>10</v>
      </c>
      <c r="F82" s="9">
        <v>73385</v>
      </c>
      <c r="G82" s="39">
        <v>733850</v>
      </c>
    </row>
    <row r="83" spans="2:7" ht="14.25" customHeight="1">
      <c r="B83" s="21"/>
      <c r="C83" s="55" t="s">
        <v>103</v>
      </c>
      <c r="D83" s="1" t="s">
        <v>25</v>
      </c>
      <c r="E83" s="3">
        <v>312.85000000000002</v>
      </c>
      <c r="F83" s="23">
        <v>55381</v>
      </c>
      <c r="G83" s="30">
        <v>17325945.850000001</v>
      </c>
    </row>
    <row r="84" spans="2:7" ht="14.25" customHeight="1">
      <c r="B84" s="33"/>
      <c r="C84" s="55" t="s">
        <v>186</v>
      </c>
      <c r="D84" s="1" t="s">
        <v>73</v>
      </c>
      <c r="E84" s="3">
        <v>8.23</v>
      </c>
      <c r="F84" s="23">
        <v>400164</v>
      </c>
      <c r="G84" s="30">
        <v>3293349.72</v>
      </c>
    </row>
    <row r="85" spans="2:7" ht="14.25" customHeight="1">
      <c r="B85" s="57"/>
      <c r="C85" s="55" t="s">
        <v>614</v>
      </c>
      <c r="D85" s="1" t="s">
        <v>73</v>
      </c>
      <c r="E85" s="3">
        <v>92.8</v>
      </c>
      <c r="F85" s="23">
        <v>500035</v>
      </c>
      <c r="G85" s="30">
        <v>46403248</v>
      </c>
    </row>
    <row r="86" spans="2:7" ht="14.25" customHeight="1">
      <c r="B86" s="34"/>
      <c r="C86" s="55" t="s">
        <v>189</v>
      </c>
      <c r="D86" s="1" t="s">
        <v>73</v>
      </c>
      <c r="E86" s="3">
        <v>163.9</v>
      </c>
      <c r="F86" s="23">
        <v>634467</v>
      </c>
      <c r="G86" s="30">
        <v>103989141.3</v>
      </c>
    </row>
    <row r="87" spans="2:7" ht="14.25" customHeight="1">
      <c r="B87" s="27"/>
      <c r="C87" s="55" t="s">
        <v>113</v>
      </c>
      <c r="D87" s="1" t="s">
        <v>114</v>
      </c>
      <c r="E87" s="3">
        <v>15995.75</v>
      </c>
      <c r="F87" s="23">
        <v>5903</v>
      </c>
      <c r="G87" s="30">
        <v>94422912.25</v>
      </c>
    </row>
    <row r="88" spans="2:7" ht="14.25" customHeight="1">
      <c r="B88" s="58"/>
      <c r="C88" s="2" t="s">
        <v>637</v>
      </c>
      <c r="D88" s="1" t="s">
        <v>60</v>
      </c>
      <c r="E88" s="1">
        <v>0.5</v>
      </c>
      <c r="F88" s="9">
        <v>38065</v>
      </c>
      <c r="G88" s="39">
        <v>19032.5</v>
      </c>
    </row>
    <row r="89" spans="2:7" ht="14.25" customHeight="1">
      <c r="B89" s="42"/>
      <c r="C89" s="2" t="s">
        <v>334</v>
      </c>
      <c r="D89" s="1" t="s">
        <v>32</v>
      </c>
      <c r="E89" s="59">
        <v>6</v>
      </c>
      <c r="F89" s="9">
        <v>21588318.360000003</v>
      </c>
      <c r="G89" s="39">
        <v>129529910.16000003</v>
      </c>
    </row>
    <row r="90" spans="2:7" ht="14.25" customHeight="1">
      <c r="B90" s="60"/>
      <c r="C90" s="2" t="s">
        <v>660</v>
      </c>
      <c r="D90" s="1" t="s">
        <v>32</v>
      </c>
      <c r="E90" s="59">
        <v>2</v>
      </c>
      <c r="F90" s="9">
        <v>142070292</v>
      </c>
      <c r="G90" s="39">
        <v>284140584</v>
      </c>
    </row>
    <row r="91" spans="2:7" ht="14.25" customHeight="1">
      <c r="B91" s="50"/>
      <c r="C91" s="26" t="s">
        <v>475</v>
      </c>
      <c r="D91" s="1" t="s">
        <v>73</v>
      </c>
      <c r="E91" s="3">
        <v>4795</v>
      </c>
      <c r="F91" s="23">
        <v>452783</v>
      </c>
      <c r="G91" s="30">
        <v>2171094485</v>
      </c>
    </row>
    <row r="92" spans="2:7" ht="14.25" customHeight="1">
      <c r="B92" s="27"/>
      <c r="C92" s="26" t="s">
        <v>113</v>
      </c>
      <c r="D92" s="1" t="s">
        <v>114</v>
      </c>
      <c r="E92" s="1">
        <v>302400</v>
      </c>
      <c r="F92" s="9">
        <v>5903</v>
      </c>
      <c r="G92" s="39">
        <v>1785067200</v>
      </c>
    </row>
    <row r="93" spans="2:7" ht="14.25" customHeight="1">
      <c r="B93" s="25"/>
      <c r="C93" s="26" t="s">
        <v>109</v>
      </c>
      <c r="D93" s="1" t="s">
        <v>73</v>
      </c>
      <c r="E93" s="1">
        <v>6</v>
      </c>
      <c r="F93" s="9">
        <v>535504</v>
      </c>
      <c r="G93" s="39">
        <v>3213024</v>
      </c>
    </row>
    <row r="94" spans="2:7" ht="14.25" customHeight="1">
      <c r="B94" s="27"/>
      <c r="C94" s="26" t="s">
        <v>113</v>
      </c>
      <c r="D94" s="1" t="s">
        <v>114</v>
      </c>
      <c r="E94" s="1">
        <v>720</v>
      </c>
      <c r="F94" s="9">
        <v>5903</v>
      </c>
      <c r="G94" s="39">
        <v>4250160</v>
      </c>
    </row>
    <row r="95" spans="2:7" ht="14.25" customHeight="1">
      <c r="B95" s="8"/>
      <c r="C95" s="855" t="s">
        <v>1168</v>
      </c>
      <c r="D95" s="856"/>
      <c r="E95" s="856"/>
      <c r="F95" s="856"/>
      <c r="G95" s="857"/>
    </row>
    <row r="96" spans="2:7" ht="14.25" customHeight="1">
      <c r="B96" s="21"/>
      <c r="C96" s="26" t="s">
        <v>103</v>
      </c>
      <c r="D96" s="1" t="s">
        <v>25</v>
      </c>
      <c r="E96" s="3">
        <v>85.42</v>
      </c>
      <c r="F96" s="23">
        <v>55381</v>
      </c>
      <c r="G96" s="30">
        <v>4730645.0200000005</v>
      </c>
    </row>
    <row r="97" spans="2:7" ht="14.25" customHeight="1">
      <c r="B97" s="33"/>
      <c r="C97" s="26" t="s">
        <v>186</v>
      </c>
      <c r="D97" s="1" t="s">
        <v>73</v>
      </c>
      <c r="E97" s="3">
        <v>0.67</v>
      </c>
      <c r="F97" s="23">
        <v>400164</v>
      </c>
      <c r="G97" s="30">
        <v>268109.88</v>
      </c>
    </row>
    <row r="98" spans="2:7" ht="14.25" customHeight="1">
      <c r="B98" s="25"/>
      <c r="C98" s="26" t="s">
        <v>109</v>
      </c>
      <c r="D98" s="1" t="s">
        <v>73</v>
      </c>
      <c r="E98" s="3">
        <v>15.25</v>
      </c>
      <c r="F98" s="23">
        <v>535504</v>
      </c>
      <c r="G98" s="30">
        <v>8166436</v>
      </c>
    </row>
    <row r="99" spans="2:7" ht="14.25" customHeight="1">
      <c r="B99" s="34"/>
      <c r="C99" s="26" t="s">
        <v>189</v>
      </c>
      <c r="D99" s="1" t="s">
        <v>73</v>
      </c>
      <c r="E99" s="3">
        <v>13.87</v>
      </c>
      <c r="F99" s="23">
        <v>634467</v>
      </c>
      <c r="G99" s="30">
        <v>8800057.2899999991</v>
      </c>
    </row>
    <row r="100" spans="2:7" ht="14.25" customHeight="1">
      <c r="B100" s="27"/>
      <c r="C100" s="26" t="s">
        <v>113</v>
      </c>
      <c r="D100" s="1" t="s">
        <v>114</v>
      </c>
      <c r="E100" s="3">
        <v>3837.5</v>
      </c>
      <c r="F100" s="23">
        <v>5903</v>
      </c>
      <c r="G100" s="30">
        <v>22652762.5</v>
      </c>
    </row>
    <row r="101" spans="2:7" ht="14.25" customHeight="1">
      <c r="B101" s="61"/>
      <c r="C101" s="2" t="s">
        <v>746</v>
      </c>
      <c r="D101" s="1" t="s">
        <v>32</v>
      </c>
      <c r="E101" s="1">
        <v>1</v>
      </c>
      <c r="F101" s="9">
        <v>35031240</v>
      </c>
      <c r="G101" s="39">
        <v>35031240</v>
      </c>
    </row>
    <row r="102" spans="2:7" ht="14.25" customHeight="1">
      <c r="B102" s="62"/>
      <c r="C102" s="2" t="s">
        <v>749</v>
      </c>
      <c r="D102" s="1" t="s">
        <v>32</v>
      </c>
      <c r="E102" s="1">
        <v>1</v>
      </c>
      <c r="F102" s="9">
        <v>2942854</v>
      </c>
      <c r="G102" s="39">
        <v>2942854</v>
      </c>
    </row>
    <row r="103" spans="2:7" ht="14.25" customHeight="1">
      <c r="B103" s="36"/>
      <c r="C103" s="2" t="s">
        <v>218</v>
      </c>
      <c r="D103" s="1" t="s">
        <v>32</v>
      </c>
      <c r="E103" s="1">
        <v>1</v>
      </c>
      <c r="F103" s="9">
        <v>3293886</v>
      </c>
      <c r="G103" s="39">
        <v>3293886</v>
      </c>
    </row>
    <row r="104" spans="2:7" ht="14.25" customHeight="1">
      <c r="B104" s="25"/>
      <c r="C104" s="26" t="s">
        <v>109</v>
      </c>
      <c r="D104" s="1" t="s">
        <v>73</v>
      </c>
      <c r="E104" s="3">
        <v>7.53</v>
      </c>
      <c r="F104" s="23">
        <v>535504</v>
      </c>
      <c r="G104" s="30">
        <v>4032345.12</v>
      </c>
    </row>
    <row r="105" spans="2:7" ht="14.25" customHeight="1">
      <c r="B105" s="27"/>
      <c r="C105" s="26" t="s">
        <v>113</v>
      </c>
      <c r="D105" s="1" t="s">
        <v>114</v>
      </c>
      <c r="E105" s="3">
        <v>903.6</v>
      </c>
      <c r="F105" s="23">
        <v>5903</v>
      </c>
      <c r="G105" s="30">
        <v>5333950.8</v>
      </c>
    </row>
    <row r="106" spans="2:7" ht="14.25" customHeight="1">
      <c r="B106" s="28"/>
      <c r="C106" s="2" t="s">
        <v>155</v>
      </c>
      <c r="D106" s="1" t="s">
        <v>32</v>
      </c>
      <c r="E106" s="1">
        <v>15</v>
      </c>
      <c r="F106" s="9">
        <v>248223</v>
      </c>
      <c r="G106" s="39">
        <v>3723345</v>
      </c>
    </row>
    <row r="107" spans="2:7" ht="14.25" customHeight="1">
      <c r="B107" s="31"/>
      <c r="C107" s="2" t="s">
        <v>171</v>
      </c>
      <c r="D107" s="1" t="s">
        <v>32</v>
      </c>
      <c r="E107" s="1">
        <v>1</v>
      </c>
      <c r="F107" s="9">
        <v>7554194.375</v>
      </c>
      <c r="G107" s="39">
        <v>7554194.375</v>
      </c>
    </row>
    <row r="108" spans="2:7" ht="14.25" customHeight="1">
      <c r="B108" s="21"/>
      <c r="C108" s="26" t="s">
        <v>103</v>
      </c>
      <c r="D108" s="1" t="s">
        <v>25</v>
      </c>
      <c r="E108" s="3">
        <v>82.320000000000007</v>
      </c>
      <c r="F108" s="23">
        <v>55381</v>
      </c>
      <c r="G108" s="30">
        <v>4558963.9200000009</v>
      </c>
    </row>
    <row r="109" spans="2:7" ht="14.25" customHeight="1">
      <c r="B109" s="25"/>
      <c r="C109" s="26" t="s">
        <v>109</v>
      </c>
      <c r="D109" s="1" t="s">
        <v>73</v>
      </c>
      <c r="E109" s="3">
        <v>17.664000000000001</v>
      </c>
      <c r="F109" s="23">
        <v>535504</v>
      </c>
      <c r="G109" s="30">
        <v>9459142.6560000014</v>
      </c>
    </row>
    <row r="110" spans="2:7" ht="14.25" customHeight="1">
      <c r="B110" s="27"/>
      <c r="C110" s="26" t="s">
        <v>113</v>
      </c>
      <c r="D110" s="1" t="s">
        <v>114</v>
      </c>
      <c r="E110" s="3">
        <v>2119.6800000000003</v>
      </c>
      <c r="F110" s="23">
        <v>5903</v>
      </c>
      <c r="G110" s="30">
        <v>12512471.040000001</v>
      </c>
    </row>
    <row r="111" spans="2:7" ht="14.25" customHeight="1">
      <c r="B111" s="51"/>
      <c r="C111" s="26" t="s">
        <v>525</v>
      </c>
      <c r="D111" s="1" t="s">
        <v>114</v>
      </c>
      <c r="E111" s="3">
        <v>3550</v>
      </c>
      <c r="F111" s="23">
        <v>14837</v>
      </c>
      <c r="G111" s="30">
        <v>52671350</v>
      </c>
    </row>
    <row r="112" spans="2:7" ht="14.25" customHeight="1">
      <c r="B112" s="62"/>
      <c r="C112" s="2" t="s">
        <v>749</v>
      </c>
      <c r="D112" s="1" t="s">
        <v>32</v>
      </c>
      <c r="E112" s="1">
        <v>1</v>
      </c>
      <c r="F112" s="9">
        <v>2942854</v>
      </c>
      <c r="G112" s="39">
        <v>2942854</v>
      </c>
    </row>
    <row r="113" spans="2:7" ht="14.25" customHeight="1">
      <c r="B113" s="36"/>
      <c r="C113" s="2" t="s">
        <v>218</v>
      </c>
      <c r="D113" s="1" t="s">
        <v>32</v>
      </c>
      <c r="E113" s="1">
        <v>1</v>
      </c>
      <c r="F113" s="9">
        <v>3293886</v>
      </c>
      <c r="G113" s="39">
        <v>3293886</v>
      </c>
    </row>
    <row r="114" spans="2:7" ht="14.25" customHeight="1">
      <c r="B114" s="49"/>
      <c r="C114" s="26" t="s">
        <v>473</v>
      </c>
      <c r="D114" s="1" t="s">
        <v>85</v>
      </c>
      <c r="E114" s="3">
        <v>56.25</v>
      </c>
      <c r="F114" s="23">
        <v>109981</v>
      </c>
      <c r="G114" s="30">
        <v>6186431.25</v>
      </c>
    </row>
    <row r="115" spans="2:7" ht="14.25" customHeight="1">
      <c r="B115" s="48"/>
      <c r="C115" s="26" t="s">
        <v>471</v>
      </c>
      <c r="D115" s="1" t="s">
        <v>85</v>
      </c>
      <c r="E115" s="3">
        <v>56.25</v>
      </c>
      <c r="F115" s="23">
        <v>113900</v>
      </c>
      <c r="G115" s="30">
        <v>6406875</v>
      </c>
    </row>
    <row r="116" spans="2:7" ht="14.25" customHeight="1">
      <c r="B116" s="25"/>
      <c r="C116" s="26" t="s">
        <v>109</v>
      </c>
      <c r="D116" s="1" t="s">
        <v>73</v>
      </c>
      <c r="E116" s="3">
        <v>361</v>
      </c>
      <c r="F116" s="23">
        <v>535504</v>
      </c>
      <c r="G116" s="30">
        <v>193316944</v>
      </c>
    </row>
    <row r="117" spans="2:7" ht="14.25" customHeight="1">
      <c r="B117" s="27"/>
      <c r="C117" s="26" t="s">
        <v>113</v>
      </c>
      <c r="D117" s="1" t="s">
        <v>114</v>
      </c>
      <c r="E117" s="3">
        <v>32490</v>
      </c>
      <c r="F117" s="23">
        <v>5903</v>
      </c>
      <c r="G117" s="30">
        <v>191788470</v>
      </c>
    </row>
    <row r="118" spans="2:7" ht="14.25" customHeight="1">
      <c r="B118" s="43"/>
      <c r="C118" s="26" t="s">
        <v>342</v>
      </c>
      <c r="D118" s="1" t="s">
        <v>85</v>
      </c>
      <c r="E118" s="3">
        <v>8.6639999999999997</v>
      </c>
      <c r="F118" s="23">
        <v>64533</v>
      </c>
      <c r="G118" s="30">
        <v>559113.91200000001</v>
      </c>
    </row>
    <row r="119" spans="2:7" ht="14.25" customHeight="1">
      <c r="B119" s="48"/>
      <c r="C119" s="26" t="s">
        <v>471</v>
      </c>
      <c r="D119" s="1" t="s">
        <v>85</v>
      </c>
      <c r="E119" s="3">
        <v>12</v>
      </c>
      <c r="F119" s="23">
        <v>113900</v>
      </c>
      <c r="G119" s="30">
        <v>1366800</v>
      </c>
    </row>
    <row r="120" spans="2:7" ht="14.25" customHeight="1">
      <c r="B120" s="21"/>
      <c r="C120" s="26" t="s">
        <v>103</v>
      </c>
      <c r="D120" s="1" t="s">
        <v>25</v>
      </c>
      <c r="E120" s="3">
        <v>157.1</v>
      </c>
      <c r="F120" s="23">
        <v>55381</v>
      </c>
      <c r="G120" s="30">
        <v>8700355.0999999996</v>
      </c>
    </row>
    <row r="121" spans="2:7" ht="14.25" customHeight="1">
      <c r="B121" s="25"/>
      <c r="C121" s="26" t="s">
        <v>109</v>
      </c>
      <c r="D121" s="1" t="s">
        <v>73</v>
      </c>
      <c r="E121" s="3">
        <v>31.415999999999997</v>
      </c>
      <c r="F121" s="23">
        <v>535504.01080000005</v>
      </c>
      <c r="G121" s="30">
        <v>16823394.003292799</v>
      </c>
    </row>
    <row r="122" spans="2:7" ht="14.25" customHeight="1">
      <c r="B122" s="27"/>
      <c r="C122" s="26" t="s">
        <v>113</v>
      </c>
      <c r="D122" s="1" t="s">
        <v>114</v>
      </c>
      <c r="E122" s="3">
        <v>4369.92</v>
      </c>
      <c r="F122" s="23">
        <v>5903.0000550000004</v>
      </c>
      <c r="G122" s="30">
        <v>25795638.000345603</v>
      </c>
    </row>
    <row r="123" spans="2:7" ht="14.25" customHeight="1">
      <c r="B123" s="43"/>
      <c r="C123" s="26" t="s">
        <v>342</v>
      </c>
      <c r="D123" s="1" t="s">
        <v>85</v>
      </c>
      <c r="E123" s="3">
        <v>9.4196768179999992</v>
      </c>
      <c r="F123" s="23">
        <v>64533</v>
      </c>
      <c r="G123" s="30">
        <v>607880.00409599394</v>
      </c>
    </row>
    <row r="124" spans="2:7" ht="14.25" customHeight="1">
      <c r="B124" s="21"/>
      <c r="C124" s="26" t="s">
        <v>103</v>
      </c>
      <c r="D124" s="1" t="s">
        <v>25</v>
      </c>
      <c r="E124" s="3">
        <v>788.49000560000002</v>
      </c>
      <c r="F124" s="23">
        <v>55381</v>
      </c>
      <c r="G124" s="30">
        <v>43667365.000133604</v>
      </c>
    </row>
    <row r="125" spans="2:7" ht="14.25" customHeight="1">
      <c r="B125" s="25"/>
      <c r="C125" s="26" t="s">
        <v>109</v>
      </c>
      <c r="D125" s="1" t="s">
        <v>73</v>
      </c>
      <c r="E125" s="3">
        <v>39.534950260000002</v>
      </c>
      <c r="F125" s="23">
        <v>535504</v>
      </c>
      <c r="G125" s="30">
        <v>21171124.00403104</v>
      </c>
    </row>
    <row r="126" spans="2:7" ht="14.25" customHeight="1">
      <c r="B126" s="27"/>
      <c r="C126" s="26" t="s">
        <v>113</v>
      </c>
      <c r="D126" s="1" t="s">
        <v>114</v>
      </c>
      <c r="E126" s="3">
        <v>4744.1940000000013</v>
      </c>
      <c r="F126" s="23">
        <v>5903</v>
      </c>
      <c r="G126" s="30">
        <v>28004977.182000007</v>
      </c>
    </row>
    <row r="127" spans="2:7" ht="14.25" customHeight="1">
      <c r="B127" s="52"/>
      <c r="C127" s="26" t="s">
        <v>582</v>
      </c>
      <c r="D127" s="1" t="s">
        <v>32</v>
      </c>
      <c r="E127" s="1">
        <v>3</v>
      </c>
      <c r="F127" s="9">
        <v>13122311</v>
      </c>
      <c r="G127" s="39">
        <v>39366933</v>
      </c>
    </row>
    <row r="128" spans="2:7" ht="14.25" customHeight="1">
      <c r="B128" s="63"/>
      <c r="C128" s="26" t="s">
        <v>902</v>
      </c>
      <c r="D128" s="1" t="s">
        <v>32</v>
      </c>
      <c r="E128" s="1">
        <v>1</v>
      </c>
      <c r="F128" s="9">
        <v>18746159</v>
      </c>
      <c r="G128" s="39">
        <v>18746159</v>
      </c>
    </row>
    <row r="129" spans="2:7" ht="14.25" customHeight="1">
      <c r="B129" s="64"/>
      <c r="C129" s="26" t="s">
        <v>906</v>
      </c>
      <c r="D129" s="1" t="s">
        <v>32</v>
      </c>
      <c r="E129" s="1">
        <v>1</v>
      </c>
      <c r="F129" s="9">
        <v>64208926</v>
      </c>
      <c r="G129" s="39">
        <v>64208926</v>
      </c>
    </row>
    <row r="130" spans="2:7" ht="14.25" customHeight="1">
      <c r="B130" s="65"/>
      <c r="C130" s="26" t="s">
        <v>908</v>
      </c>
      <c r="D130" s="1" t="s">
        <v>32</v>
      </c>
      <c r="E130" s="1">
        <v>1</v>
      </c>
      <c r="F130" s="9">
        <v>40260716</v>
      </c>
      <c r="G130" s="39">
        <v>40260716</v>
      </c>
    </row>
    <row r="131" spans="2:7" ht="14.25" customHeight="1">
      <c r="B131" s="43"/>
      <c r="C131" s="26" t="s">
        <v>342</v>
      </c>
      <c r="D131" s="1" t="s">
        <v>85</v>
      </c>
      <c r="E131" s="3">
        <v>40.583999999999996</v>
      </c>
      <c r="F131" s="23">
        <v>64533</v>
      </c>
      <c r="G131" s="30">
        <v>2619007.2719999999</v>
      </c>
    </row>
    <row r="132" spans="2:7" ht="14.25" customHeight="1">
      <c r="B132" s="21"/>
      <c r="C132" s="26" t="s">
        <v>103</v>
      </c>
      <c r="D132" s="1" t="s">
        <v>25</v>
      </c>
      <c r="E132" s="3">
        <v>1057.8526666666669</v>
      </c>
      <c r="F132" s="23">
        <v>55381</v>
      </c>
      <c r="G132" s="30">
        <v>58584938.532666676</v>
      </c>
    </row>
    <row r="133" spans="2:7" ht="14.25" customHeight="1">
      <c r="B133" s="25"/>
      <c r="C133" s="26" t="s">
        <v>109</v>
      </c>
      <c r="D133" s="1" t="s">
        <v>73</v>
      </c>
      <c r="E133" s="3">
        <v>5.8139995139999998</v>
      </c>
      <c r="F133" s="23">
        <v>535504</v>
      </c>
      <c r="G133" s="30">
        <v>3113419.9957450558</v>
      </c>
    </row>
    <row r="134" spans="2:7" ht="14.25" customHeight="1">
      <c r="B134" s="27"/>
      <c r="C134" s="26" t="s">
        <v>113</v>
      </c>
      <c r="D134" s="1" t="s">
        <v>114</v>
      </c>
      <c r="E134" s="3">
        <v>697.68</v>
      </c>
      <c r="F134" s="23">
        <v>5902.9999429999998</v>
      </c>
      <c r="G134" s="30">
        <v>4118405.0002322397</v>
      </c>
    </row>
    <row r="135" spans="2:7" ht="14.25" customHeight="1">
      <c r="B135" s="66"/>
      <c r="C135" s="2" t="s">
        <v>930</v>
      </c>
      <c r="D135" s="1" t="s">
        <v>32</v>
      </c>
      <c r="E135" s="1">
        <v>276.7</v>
      </c>
      <c r="F135" s="9">
        <v>351168</v>
      </c>
      <c r="G135" s="39">
        <v>97168185.599999994</v>
      </c>
    </row>
    <row r="136" spans="2:7" ht="14.25" customHeight="1">
      <c r="B136" s="52"/>
      <c r="C136" s="2" t="s">
        <v>582</v>
      </c>
      <c r="D136" s="1" t="s">
        <v>32</v>
      </c>
      <c r="E136" s="1">
        <v>1</v>
      </c>
      <c r="F136" s="9">
        <v>13122311</v>
      </c>
      <c r="G136" s="39">
        <v>13122311</v>
      </c>
    </row>
    <row r="137" spans="2:7" ht="14.25" customHeight="1">
      <c r="B137" s="65"/>
      <c r="C137" s="2" t="s">
        <v>908</v>
      </c>
      <c r="D137" s="1" t="s">
        <v>32</v>
      </c>
      <c r="E137" s="1">
        <v>1</v>
      </c>
      <c r="F137" s="9">
        <v>40260716</v>
      </c>
      <c r="G137" s="39">
        <v>40260716</v>
      </c>
    </row>
    <row r="138" spans="2:7" ht="14.25" customHeight="1">
      <c r="B138" s="49"/>
      <c r="C138" s="26" t="s">
        <v>473</v>
      </c>
      <c r="D138" s="1" t="s">
        <v>85</v>
      </c>
      <c r="E138" s="1">
        <v>1.9124999999999999</v>
      </c>
      <c r="F138" s="9">
        <v>109981</v>
      </c>
      <c r="G138" s="39">
        <v>210338.66249999998</v>
      </c>
    </row>
    <row r="139" spans="2:7" ht="14.25" customHeight="1">
      <c r="B139" s="48"/>
      <c r="C139" s="26" t="s">
        <v>471</v>
      </c>
      <c r="D139" s="1" t="s">
        <v>85</v>
      </c>
      <c r="E139" s="1">
        <v>1.9124999999999999</v>
      </c>
      <c r="F139" s="9">
        <v>113900</v>
      </c>
      <c r="G139" s="39">
        <v>217833.74999999997</v>
      </c>
    </row>
    <row r="140" spans="2:7" ht="14.25" customHeight="1">
      <c r="B140" s="50"/>
      <c r="C140" s="26" t="s">
        <v>475</v>
      </c>
      <c r="D140" s="1" t="s">
        <v>73</v>
      </c>
      <c r="E140" s="1">
        <v>10</v>
      </c>
      <c r="F140" s="9">
        <v>452783</v>
      </c>
      <c r="G140" s="39">
        <v>4527830</v>
      </c>
    </row>
    <row r="141" spans="2:7" ht="14.25" customHeight="1">
      <c r="B141" s="27"/>
      <c r="C141" s="26" t="s">
        <v>113</v>
      </c>
      <c r="D141" s="1" t="s">
        <v>114</v>
      </c>
      <c r="E141" s="1">
        <v>900</v>
      </c>
      <c r="F141" s="9">
        <v>5903</v>
      </c>
      <c r="G141" s="39">
        <v>5312700</v>
      </c>
    </row>
    <row r="142" spans="2:7" ht="14.25" customHeight="1">
      <c r="B142" s="43"/>
      <c r="C142" s="26" t="s">
        <v>342</v>
      </c>
      <c r="D142" s="1" t="s">
        <v>85</v>
      </c>
      <c r="E142" s="3">
        <v>39.429449999999996</v>
      </c>
      <c r="F142" s="23">
        <v>64533</v>
      </c>
      <c r="G142" s="30">
        <v>2544500.6968499999</v>
      </c>
    </row>
    <row r="143" spans="2:7" ht="14.25" customHeight="1">
      <c r="B143" s="21"/>
      <c r="C143" s="26" t="s">
        <v>103</v>
      </c>
      <c r="D143" s="1" t="s">
        <v>25</v>
      </c>
      <c r="E143" s="3">
        <v>1828.1559999999999</v>
      </c>
      <c r="F143" s="23">
        <v>55381</v>
      </c>
      <c r="G143" s="30">
        <v>101245107.436</v>
      </c>
    </row>
    <row r="144" spans="2:7" ht="14.25" customHeight="1">
      <c r="B144" s="25"/>
      <c r="C144" s="26" t="s">
        <v>109</v>
      </c>
      <c r="D144" s="1" t="s">
        <v>73</v>
      </c>
      <c r="E144" s="3">
        <v>11.7555</v>
      </c>
      <c r="F144" s="23">
        <v>535504</v>
      </c>
      <c r="G144" s="30">
        <v>6295117.2719999999</v>
      </c>
    </row>
    <row r="145" spans="2:7" ht="14.25" customHeight="1">
      <c r="B145" s="27"/>
      <c r="C145" s="26" t="s">
        <v>113</v>
      </c>
      <c r="D145" s="1" t="s">
        <v>114</v>
      </c>
      <c r="E145" s="3">
        <v>1410.6599999999999</v>
      </c>
      <c r="F145" s="23">
        <v>5903</v>
      </c>
      <c r="G145" s="30">
        <v>8327125.9799999995</v>
      </c>
    </row>
    <row r="146" spans="2:7" ht="14.25" customHeight="1">
      <c r="B146" s="67"/>
      <c r="C146" s="26" t="s">
        <v>149</v>
      </c>
      <c r="D146" s="1" t="s">
        <v>32</v>
      </c>
      <c r="E146" s="3">
        <v>2</v>
      </c>
      <c r="F146" s="23">
        <v>250853</v>
      </c>
      <c r="G146" s="30">
        <v>501706</v>
      </c>
    </row>
    <row r="147" spans="2:7" ht="14.25" customHeight="1">
      <c r="B147" s="68"/>
      <c r="C147" s="2" t="s">
        <v>969</v>
      </c>
      <c r="D147" s="1" t="s">
        <v>32</v>
      </c>
      <c r="E147" s="1">
        <v>248</v>
      </c>
      <c r="F147" s="9">
        <v>283172</v>
      </c>
      <c r="G147" s="39">
        <v>70226656</v>
      </c>
    </row>
    <row r="148" spans="2:7" ht="14.25" customHeight="1">
      <c r="B148" s="69"/>
      <c r="C148" s="2" t="s">
        <v>985</v>
      </c>
      <c r="D148" s="1" t="s">
        <v>32</v>
      </c>
      <c r="E148" s="1">
        <v>1</v>
      </c>
      <c r="F148" s="9">
        <v>2909040</v>
      </c>
      <c r="G148" s="39">
        <v>2909040</v>
      </c>
    </row>
    <row r="149" spans="2:7" ht="14.25" customHeight="1">
      <c r="B149" s="70"/>
      <c r="C149" s="2" t="s">
        <v>989</v>
      </c>
      <c r="D149" s="1" t="s">
        <v>32</v>
      </c>
      <c r="E149" s="1">
        <v>1</v>
      </c>
      <c r="F149" s="9">
        <v>34509185</v>
      </c>
      <c r="G149" s="39">
        <v>34509185</v>
      </c>
    </row>
    <row r="150" spans="2:7" ht="14.25" customHeight="1">
      <c r="B150" s="46"/>
      <c r="C150" s="29" t="s">
        <v>287</v>
      </c>
      <c r="D150" s="1" t="s">
        <v>32</v>
      </c>
      <c r="E150" s="1">
        <v>1</v>
      </c>
      <c r="F150" s="9">
        <v>3897250</v>
      </c>
      <c r="G150" s="39">
        <v>3897250</v>
      </c>
    </row>
    <row r="151" spans="2:7" ht="14.25" customHeight="1">
      <c r="B151" s="21"/>
      <c r="C151" s="26" t="s">
        <v>103</v>
      </c>
      <c r="D151" s="1" t="s">
        <v>25</v>
      </c>
      <c r="E151" s="3">
        <v>9.5200000000000014</v>
      </c>
      <c r="F151" s="23">
        <v>55381</v>
      </c>
      <c r="G151" s="30">
        <v>527227.12000000011</v>
      </c>
    </row>
    <row r="152" spans="2:7" ht="14.25" customHeight="1">
      <c r="B152" s="25"/>
      <c r="C152" s="26" t="s">
        <v>109</v>
      </c>
      <c r="D152" s="1" t="s">
        <v>73</v>
      </c>
      <c r="E152" s="3">
        <v>8.1689999999999987</v>
      </c>
      <c r="F152" s="23">
        <v>535504</v>
      </c>
      <c r="G152" s="30">
        <v>4374532.175999999</v>
      </c>
    </row>
    <row r="153" spans="2:7" ht="14.25" customHeight="1">
      <c r="B153" s="27"/>
      <c r="C153" s="26" t="s">
        <v>113</v>
      </c>
      <c r="D153" s="1" t="s">
        <v>114</v>
      </c>
      <c r="E153" s="3">
        <v>980.27999999999986</v>
      </c>
      <c r="F153" s="23">
        <v>5903</v>
      </c>
      <c r="G153" s="30">
        <v>5786592.8399999989</v>
      </c>
    </row>
    <row r="154" spans="2:7" ht="14.25" customHeight="1">
      <c r="B154" s="67"/>
      <c r="C154" s="26" t="s">
        <v>149</v>
      </c>
      <c r="D154" s="1" t="s">
        <v>32</v>
      </c>
      <c r="E154" s="3">
        <v>4</v>
      </c>
      <c r="F154" s="23">
        <v>250853</v>
      </c>
      <c r="G154" s="30">
        <v>1003412</v>
      </c>
    </row>
    <row r="155" spans="2:7" ht="14.25" customHeight="1">
      <c r="B155" s="71"/>
      <c r="C155" s="29" t="s">
        <v>1030</v>
      </c>
      <c r="D155" s="1" t="s">
        <v>32</v>
      </c>
      <c r="E155" s="1">
        <v>1</v>
      </c>
      <c r="F155" s="9">
        <v>979600</v>
      </c>
      <c r="G155" s="39">
        <v>979600</v>
      </c>
    </row>
    <row r="156" spans="2:7" ht="14.25" customHeight="1">
      <c r="B156" s="72"/>
      <c r="C156" s="29" t="s">
        <v>1032</v>
      </c>
      <c r="D156" s="1" t="s">
        <v>32</v>
      </c>
      <c r="E156" s="1">
        <v>1</v>
      </c>
      <c r="F156" s="9">
        <v>2410002</v>
      </c>
      <c r="G156" s="39">
        <v>2410002</v>
      </c>
    </row>
    <row r="157" spans="2:7" ht="14.25" customHeight="1">
      <c r="B157" s="21"/>
      <c r="C157" s="26" t="s">
        <v>103</v>
      </c>
      <c r="D157" s="1" t="s">
        <v>25</v>
      </c>
      <c r="E157" s="3">
        <v>23.119999999999997</v>
      </c>
      <c r="F157" s="23">
        <v>55381</v>
      </c>
      <c r="G157" s="30">
        <v>1280408.72</v>
      </c>
    </row>
    <row r="158" spans="2:7" ht="14.25" customHeight="1">
      <c r="B158" s="25"/>
      <c r="C158" s="26" t="s">
        <v>109</v>
      </c>
      <c r="D158" s="1" t="s">
        <v>73</v>
      </c>
      <c r="E158" s="3">
        <v>9.8030249999999999</v>
      </c>
      <c r="F158" s="23">
        <v>535504</v>
      </c>
      <c r="G158" s="30">
        <v>5249559.0996000003</v>
      </c>
    </row>
    <row r="159" spans="2:7" ht="14.25" customHeight="1">
      <c r="B159" s="27"/>
      <c r="C159" s="26" t="s">
        <v>113</v>
      </c>
      <c r="D159" s="1" t="s">
        <v>114</v>
      </c>
      <c r="E159" s="3">
        <v>1176.3630000000001</v>
      </c>
      <c r="F159" s="23">
        <v>5903</v>
      </c>
      <c r="G159" s="30">
        <v>6944070.7889999999</v>
      </c>
    </row>
    <row r="160" spans="2:7" ht="14.25" customHeight="1">
      <c r="B160" s="67"/>
      <c r="C160" s="26" t="s">
        <v>149</v>
      </c>
      <c r="D160" s="1" t="s">
        <v>32</v>
      </c>
      <c r="E160" s="3">
        <v>2</v>
      </c>
      <c r="F160" s="23">
        <v>250853</v>
      </c>
      <c r="G160" s="30">
        <v>501706</v>
      </c>
    </row>
    <row r="161" spans="2:7" ht="14.25" customHeight="1">
      <c r="B161" s="58"/>
      <c r="C161" s="2" t="s">
        <v>637</v>
      </c>
      <c r="D161" s="1" t="s">
        <v>32</v>
      </c>
      <c r="E161" s="1">
        <v>15</v>
      </c>
      <c r="F161" s="9">
        <v>38065</v>
      </c>
      <c r="G161" s="39">
        <v>570975</v>
      </c>
    </row>
    <row r="162" spans="2:7" ht="14.25" customHeight="1">
      <c r="B162" s="73"/>
      <c r="C162" s="2" t="s">
        <v>1041</v>
      </c>
      <c r="D162" s="1" t="s">
        <v>32</v>
      </c>
      <c r="E162" s="1">
        <v>1</v>
      </c>
      <c r="F162" s="9">
        <v>1350050</v>
      </c>
      <c r="G162" s="39">
        <v>1350050</v>
      </c>
    </row>
    <row r="163" spans="2:7" ht="14.25" customHeight="1">
      <c r="B163" s="43"/>
      <c r="C163" s="26" t="s">
        <v>342</v>
      </c>
      <c r="D163" s="1" t="s">
        <v>85</v>
      </c>
      <c r="E163" s="3">
        <v>37.799999999999997</v>
      </c>
      <c r="F163" s="23">
        <v>64533</v>
      </c>
      <c r="G163" s="30">
        <v>2439347.4</v>
      </c>
    </row>
    <row r="164" spans="2:7" ht="14.25" customHeight="1">
      <c r="B164" s="46"/>
      <c r="C164" s="26" t="s">
        <v>1054</v>
      </c>
      <c r="D164" s="1" t="s">
        <v>32</v>
      </c>
      <c r="E164" s="3">
        <v>3</v>
      </c>
      <c r="F164" s="23">
        <v>677114</v>
      </c>
      <c r="G164" s="30">
        <v>2031342</v>
      </c>
    </row>
    <row r="165" spans="2:7" ht="14.25" customHeight="1">
      <c r="B165" s="46"/>
      <c r="C165" s="26" t="s">
        <v>1058</v>
      </c>
      <c r="D165" s="1" t="s">
        <v>32</v>
      </c>
      <c r="E165" s="3">
        <v>3</v>
      </c>
      <c r="F165" s="23">
        <v>251782</v>
      </c>
      <c r="G165" s="30">
        <v>755346</v>
      </c>
    </row>
    <row r="166" spans="2:7" ht="14.25" customHeight="1">
      <c r="B166" s="46"/>
      <c r="C166" s="26" t="s">
        <v>1062</v>
      </c>
      <c r="D166" s="1" t="s">
        <v>60</v>
      </c>
      <c r="E166" s="3">
        <v>3</v>
      </c>
      <c r="F166" s="23">
        <v>490101</v>
      </c>
      <c r="G166" s="30">
        <v>1470303</v>
      </c>
    </row>
    <row r="167" spans="2:7" ht="14.25" customHeight="1">
      <c r="B167" s="66"/>
      <c r="C167" s="2" t="s">
        <v>930</v>
      </c>
      <c r="D167" s="1" t="s">
        <v>32</v>
      </c>
      <c r="E167" s="1">
        <v>252</v>
      </c>
      <c r="F167" s="9">
        <v>351168</v>
      </c>
      <c r="G167" s="39">
        <v>88494336</v>
      </c>
    </row>
    <row r="168" spans="2:7" ht="14.25" customHeight="1">
      <c r="B168" s="38"/>
      <c r="C168" s="29" t="s">
        <v>1086</v>
      </c>
      <c r="D168" s="1" t="s">
        <v>32</v>
      </c>
      <c r="E168" s="1">
        <v>1</v>
      </c>
      <c r="F168" s="9">
        <v>3378008</v>
      </c>
      <c r="G168" s="39">
        <v>3378008</v>
      </c>
    </row>
    <row r="169" spans="2:7" ht="14.25" customHeight="1">
      <c r="B169" s="74"/>
      <c r="C169" s="2" t="s">
        <v>160</v>
      </c>
      <c r="D169" s="1" t="s">
        <v>60</v>
      </c>
      <c r="E169" s="3">
        <v>7</v>
      </c>
      <c r="F169" s="23">
        <v>564200</v>
      </c>
      <c r="G169" s="30">
        <v>3949400</v>
      </c>
    </row>
    <row r="170" spans="2:7" ht="14.25" customHeight="1">
      <c r="B170" s="75"/>
      <c r="C170" s="2" t="s">
        <v>205</v>
      </c>
      <c r="D170" s="1" t="s">
        <v>60</v>
      </c>
      <c r="E170" s="3">
        <v>16.07</v>
      </c>
      <c r="F170" s="23">
        <v>435612</v>
      </c>
      <c r="G170" s="30">
        <v>7000284.8399999999</v>
      </c>
    </row>
    <row r="171" spans="2:7" ht="14.25" customHeight="1">
      <c r="B171" s="76"/>
      <c r="C171" s="53" t="s">
        <v>491</v>
      </c>
      <c r="D171" s="1" t="s">
        <v>32</v>
      </c>
      <c r="E171" s="1">
        <v>1252.5999999999999</v>
      </c>
      <c r="F171" s="9">
        <v>5703.9996810000002</v>
      </c>
      <c r="G171" s="39">
        <v>7144830.0004206002</v>
      </c>
    </row>
    <row r="172" spans="2:7" ht="14.25" customHeight="1">
      <c r="B172" s="76"/>
      <c r="C172" s="53" t="s">
        <v>493</v>
      </c>
      <c r="D172" s="1" t="s">
        <v>32</v>
      </c>
      <c r="E172" s="1">
        <v>626.29999999999995</v>
      </c>
      <c r="F172" s="9">
        <v>9930</v>
      </c>
      <c r="G172" s="39">
        <v>6219159</v>
      </c>
    </row>
    <row r="173" spans="2:7" ht="14.25" customHeight="1">
      <c r="B173" s="76"/>
      <c r="C173" s="53" t="s">
        <v>496</v>
      </c>
      <c r="D173" s="1" t="s">
        <v>32</v>
      </c>
      <c r="E173" s="1">
        <v>626.29999999999995</v>
      </c>
      <c r="F173" s="9">
        <v>14707.99936</v>
      </c>
      <c r="G173" s="39">
        <v>9211619.9991679993</v>
      </c>
    </row>
    <row r="174" spans="2:7" ht="14.25" customHeight="1">
      <c r="B174" s="77"/>
      <c r="C174" s="2" t="s">
        <v>641</v>
      </c>
      <c r="D174" s="1" t="s">
        <v>60</v>
      </c>
      <c r="E174" s="59">
        <v>34.78</v>
      </c>
      <c r="F174" s="9">
        <v>1139383.0075000001</v>
      </c>
      <c r="G174" s="39">
        <v>39627741.000850007</v>
      </c>
    </row>
    <row r="175" spans="2:7" ht="14.25" customHeight="1">
      <c r="B175" s="75"/>
      <c r="C175" s="2" t="s">
        <v>205</v>
      </c>
      <c r="D175" s="1" t="s">
        <v>32</v>
      </c>
      <c r="E175" s="3">
        <v>0.30000091800000001</v>
      </c>
      <c r="F175" s="9">
        <v>435612</v>
      </c>
      <c r="G175" s="39">
        <v>130683.999891816</v>
      </c>
    </row>
    <row r="176" spans="2:7" ht="14.25" customHeight="1">
      <c r="B176" s="78"/>
      <c r="C176" s="2" t="s">
        <v>724</v>
      </c>
      <c r="D176" s="1" t="s">
        <v>32</v>
      </c>
      <c r="E176" s="59">
        <v>4.5000001740000002</v>
      </c>
      <c r="F176" s="9">
        <v>2875767</v>
      </c>
      <c r="G176" s="39">
        <v>12940952.000383459</v>
      </c>
    </row>
    <row r="177" spans="2:7" ht="14.25" customHeight="1">
      <c r="B177" s="74"/>
      <c r="C177" s="2" t="s">
        <v>160</v>
      </c>
      <c r="D177" s="1" t="s">
        <v>32</v>
      </c>
      <c r="E177" s="1">
        <v>3.5</v>
      </c>
      <c r="F177" s="9">
        <v>564200</v>
      </c>
      <c r="G177" s="39">
        <v>1974700</v>
      </c>
    </row>
    <row r="178" spans="2:7" ht="14.25" customHeight="1">
      <c r="B178" s="79"/>
      <c r="C178" s="80" t="s">
        <v>860</v>
      </c>
      <c r="D178" s="7" t="s">
        <v>32</v>
      </c>
      <c r="E178" s="7">
        <v>18.98</v>
      </c>
      <c r="F178" s="81">
        <v>664640</v>
      </c>
      <c r="G178" s="82">
        <v>12614867.200000001</v>
      </c>
    </row>
    <row r="179" spans="2:7" ht="14.25" customHeight="1">
      <c r="B179" s="8"/>
      <c r="C179" s="83"/>
      <c r="D179" s="84"/>
      <c r="E179" s="85"/>
      <c r="F179" s="86"/>
      <c r="G179" s="87"/>
    </row>
    <row r="180" spans="2:7" ht="14.25" customHeight="1">
      <c r="B180" s="8"/>
      <c r="C180" s="83"/>
      <c r="D180" s="84"/>
      <c r="E180" s="85"/>
      <c r="F180" s="86"/>
      <c r="G180" s="87"/>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G180" xr:uid="{00000000-0009-0000-0000-000003000000}"/>
  <mergeCells count="3">
    <mergeCell ref="C1:G1"/>
    <mergeCell ref="C2:G2"/>
    <mergeCell ref="C95:G9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B1:K1000"/>
  <sheetViews>
    <sheetView workbookViewId="0"/>
  </sheetViews>
  <sheetFormatPr defaultColWidth="12.5390625" defaultRowHeight="15" customHeight="1"/>
  <cols>
    <col min="1" max="1" width="4.1796875" customWidth="1"/>
    <col min="2" max="2" width="11.4609375" customWidth="1"/>
    <col min="3" max="3" width="50.30078125" customWidth="1"/>
    <col min="4" max="5" width="11.4609375" customWidth="1"/>
    <col min="6" max="6" width="24.13671875" customWidth="1"/>
    <col min="7" max="7" width="29.66796875" customWidth="1"/>
    <col min="8" max="8" width="23.8671875" customWidth="1"/>
    <col min="9" max="9" width="15.91015625" customWidth="1"/>
    <col min="10" max="10" width="16.5859375" customWidth="1"/>
    <col min="11" max="11" width="17.2578125" customWidth="1"/>
    <col min="12" max="26" width="10.515625" customWidth="1"/>
  </cols>
  <sheetData>
    <row r="1" spans="2:11" ht="15.75" customHeight="1">
      <c r="B1" s="8"/>
      <c r="C1" s="849" t="s">
        <v>1166</v>
      </c>
      <c r="D1" s="850"/>
      <c r="E1" s="850"/>
      <c r="F1" s="850"/>
      <c r="G1" s="850"/>
      <c r="H1" s="850"/>
      <c r="I1" s="850"/>
      <c r="J1" s="850"/>
      <c r="K1" s="851"/>
    </row>
    <row r="2" spans="2:11" ht="14.25" customHeight="1">
      <c r="B2" s="8"/>
      <c r="C2" s="849" t="s">
        <v>1167</v>
      </c>
      <c r="D2" s="850"/>
      <c r="E2" s="850"/>
      <c r="F2" s="850"/>
      <c r="G2" s="850"/>
      <c r="H2" s="850"/>
      <c r="I2" s="850"/>
      <c r="J2" s="850"/>
      <c r="K2" s="851"/>
    </row>
    <row r="3" spans="2:11" ht="39" customHeight="1">
      <c r="B3" s="8"/>
      <c r="C3" s="13" t="s">
        <v>14</v>
      </c>
      <c r="D3" s="14" t="s">
        <v>15</v>
      </c>
      <c r="E3" s="14" t="s">
        <v>16</v>
      </c>
      <c r="F3" s="14" t="s">
        <v>17</v>
      </c>
      <c r="G3" s="15" t="s">
        <v>18</v>
      </c>
      <c r="H3" s="88" t="s">
        <v>1169</v>
      </c>
      <c r="I3" s="88" t="s">
        <v>1170</v>
      </c>
      <c r="J3" s="88" t="s">
        <v>1171</v>
      </c>
      <c r="K3" s="89" t="s">
        <v>1172</v>
      </c>
    </row>
    <row r="4" spans="2:11" ht="41.25" hidden="1" customHeight="1">
      <c r="B4" s="27">
        <v>23</v>
      </c>
      <c r="C4" s="90" t="s">
        <v>113</v>
      </c>
      <c r="D4" s="91" t="s">
        <v>114</v>
      </c>
      <c r="E4" s="92">
        <f>'ITEMS SELECCIONADOS'!E7+'ITEMS SELECCIONADOS'!E14+'ITEMS SELECCIONADOS'!E20+'ITEMS SELECCIONADOS'!E26+'ITEMS SELECCIONADOS'!E39+'ITEMS SELECCIONADOS'!E45+'ITEMS SELECCIONADOS'!E54+'ITEMS SELECCIONADOS'!E57+'ITEMS SELECCIONADOS'!E62+'ITEMS SELECCIONADOS'!E69+'ITEMS SELECCIONADOS'!E87+'ITEMS SELECCIONADOS'!E92+'ITEMS SELECCIONADOS'!E94+'ITEMS SELECCIONADOS'!E100+'ITEMS SELECCIONADOS'!E105+'ITEMS SELECCIONADOS'!E110+'ITEMS SELECCIONADOS'!E117+'ITEMS SELECCIONADOS'!E122+'ITEMS SELECCIONADOS'!E126+'ITEMS SELECCIONADOS'!E134+'ITEMS SELECCIONADOS'!E141+'ITEMS SELECCIONADOS'!E145+'ITEMS SELECCIONADOS'!E153+'ITEMS SELECCIONADOS'!E159</f>
        <v>577540.50228000025</v>
      </c>
      <c r="F4" s="93">
        <v>5903</v>
      </c>
      <c r="G4" s="94">
        <f t="shared" ref="G4:G14" si="0">E4*F4</f>
        <v>3409221584.9588413</v>
      </c>
      <c r="H4" s="95">
        <f t="shared" ref="H4:H49" si="1">G4</f>
        <v>3409221584.9588413</v>
      </c>
      <c r="I4" s="96">
        <f t="shared" ref="I4:I49" si="2">(H4/$H$51)*100</f>
        <v>31.414177252656067</v>
      </c>
      <c r="J4" s="97">
        <f>I4</f>
        <v>31.414177252656067</v>
      </c>
      <c r="K4" s="858">
        <f>AVERAGE(I4:I8)</f>
        <v>15.594218810602154</v>
      </c>
    </row>
    <row r="5" spans="2:11" ht="32.25" hidden="1" customHeight="1">
      <c r="B5" s="50">
        <v>3</v>
      </c>
      <c r="C5" s="98" t="s">
        <v>475</v>
      </c>
      <c r="D5" s="99" t="s">
        <v>73</v>
      </c>
      <c r="E5" s="100">
        <f>'ITEMS SELECCIONADOS'!E52+'ITEMS SELECCIONADOS'!E91+'ITEMS SELECCIONADOS'!E140</f>
        <v>5560.6735900000003</v>
      </c>
      <c r="F5" s="101">
        <v>452783</v>
      </c>
      <c r="G5" s="102">
        <f t="shared" si="0"/>
        <v>2517778470.1009703</v>
      </c>
      <c r="H5" s="95">
        <f t="shared" si="1"/>
        <v>2517778470.1009703</v>
      </c>
      <c r="I5" s="96">
        <f t="shared" si="2"/>
        <v>23.199999522362518</v>
      </c>
      <c r="J5" s="97">
        <f t="shared" ref="J5:J49" si="3">J4+I5</f>
        <v>54.614176775018585</v>
      </c>
      <c r="K5" s="859"/>
    </row>
    <row r="6" spans="2:11" ht="30" customHeight="1">
      <c r="B6" s="38">
        <v>1</v>
      </c>
      <c r="C6" s="103" t="s">
        <v>283</v>
      </c>
      <c r="D6" s="104" t="s">
        <v>32</v>
      </c>
      <c r="E6" s="105">
        <v>1</v>
      </c>
      <c r="F6" s="106">
        <v>1229062275</v>
      </c>
      <c r="G6" s="107">
        <f t="shared" si="0"/>
        <v>1229062275</v>
      </c>
      <c r="H6" s="108">
        <f t="shared" si="1"/>
        <v>1229062275</v>
      </c>
      <c r="I6" s="109">
        <f t="shared" si="2"/>
        <v>11.325160069309149</v>
      </c>
      <c r="J6" s="110">
        <f t="shared" si="3"/>
        <v>65.939336844327727</v>
      </c>
      <c r="K6" s="859"/>
    </row>
    <row r="7" spans="2:11" ht="37.5" hidden="1" customHeight="1">
      <c r="B7" s="25">
        <v>19</v>
      </c>
      <c r="C7" s="90" t="s">
        <v>109</v>
      </c>
      <c r="D7" s="91" t="s">
        <v>73</v>
      </c>
      <c r="E7" s="92">
        <f>'ITEMS SELECCIONADOS'!E6+'ITEMS SELECCIONADOS'!E12+'ITEMS SELECCIONADOS'!E19+'ITEMS SELECCIONADOS'!E25+'ITEMS SELECCIONADOS'!E38+'ITEMS SELECCIONADOS'!E44+'ITEMS SELECCIONADOS'!E56+'ITEMS SELECCIONADOS'!E61+'ITEMS SELECCIONADOS'!E68+'ITEMS SELECCIONADOS'!E93+'ITEMS SELECCIONADOS'!E98+'ITEMS SELECCIONADOS'!E104+'ITEMS SELECCIONADOS'!E109+'ITEMS SELECCIONADOS'!E116+'ITEMS SELECCIONADOS'!E121+'ITEMS SELECCIONADOS'!E125+'ITEMS SELECCIONADOS'!E133+'ITEMS SELECCIONADOS'!E144+'ITEMS SELECCIONADOS'!E152+'ITEMS SELECCIONADOS'!E158</f>
        <v>1589.5987247739997</v>
      </c>
      <c r="F7" s="93">
        <v>535504</v>
      </c>
      <c r="G7" s="94">
        <f t="shared" si="0"/>
        <v>851236475.5113759</v>
      </c>
      <c r="H7" s="95">
        <f t="shared" si="1"/>
        <v>851236475.5113759</v>
      </c>
      <c r="I7" s="96">
        <f t="shared" si="2"/>
        <v>7.8436947729120483</v>
      </c>
      <c r="J7" s="97">
        <f t="shared" si="3"/>
        <v>73.783031617239772</v>
      </c>
      <c r="K7" s="859"/>
    </row>
    <row r="8" spans="2:11" ht="14.25" hidden="1" customHeight="1">
      <c r="B8" s="21">
        <v>18</v>
      </c>
      <c r="C8" s="22" t="s">
        <v>103</v>
      </c>
      <c r="D8" s="1" t="s">
        <v>25</v>
      </c>
      <c r="E8" s="3">
        <f>'ITEMS SELECCIONADOS'!E5+'ITEMS SELECCIONADOS'!E22+'ITEMS SELECCIONADOS'!E32+'ITEMS SELECCIONADOS'!E37+'ITEMS SELECCIONADOS'!E48+'ITEMS SELECCIONADOS'!E60+'ITEMS SELECCIONADOS'!E67+'ITEMS SELECCIONADOS'!E74+'ITEMS SELECCIONADOS'!E79+'ITEMS SELECCIONADOS'!E83+'ITEMS SELECCIONADOS'!E96+'ITEMS SELECCIONADOS'!E108+'ITEMS SELECCIONADOS'!E120+'ITEMS SELECCIONADOS'!E124+'ITEMS SELECCIONADOS'!E132+'ITEMS SELECCIONADOS'!E143+'ITEMS SELECCIONADOS'!E151+'ITEMS SELECCIONADOS'!E157</f>
        <v>8206.9520056000001</v>
      </c>
      <c r="F8" s="23">
        <v>55381</v>
      </c>
      <c r="G8" s="94">
        <f t="shared" si="0"/>
        <v>454509209.02213359</v>
      </c>
      <c r="H8" s="95">
        <f t="shared" si="1"/>
        <v>454509209.02213359</v>
      </c>
      <c r="I8" s="96">
        <f t="shared" si="2"/>
        <v>4.1880624357710046</v>
      </c>
      <c r="J8" s="97">
        <f t="shared" si="3"/>
        <v>77.971094053010773</v>
      </c>
      <c r="K8" s="860"/>
    </row>
    <row r="9" spans="2:11" ht="14.25" hidden="1" customHeight="1">
      <c r="B9" s="51">
        <v>3</v>
      </c>
      <c r="C9" s="111" t="s">
        <v>525</v>
      </c>
      <c r="D9" s="4" t="s">
        <v>114</v>
      </c>
      <c r="E9" s="6">
        <f>'ITEMS SELECCIONADOS'!E63+'ITEMS SELECCIONADOS'!E75+'ITEMS SELECCIONADOS'!E111</f>
        <v>23217</v>
      </c>
      <c r="F9" s="112">
        <v>14837</v>
      </c>
      <c r="G9" s="102">
        <f t="shared" si="0"/>
        <v>344470629</v>
      </c>
      <c r="H9" s="95">
        <f t="shared" si="1"/>
        <v>344470629</v>
      </c>
      <c r="I9" s="96">
        <f t="shared" si="2"/>
        <v>3.1741150078018676</v>
      </c>
      <c r="J9" s="97">
        <f t="shared" si="3"/>
        <v>81.145209060812647</v>
      </c>
    </row>
    <row r="10" spans="2:11" ht="14.25" customHeight="1">
      <c r="B10" s="60">
        <v>1</v>
      </c>
      <c r="C10" s="113" t="s">
        <v>660</v>
      </c>
      <c r="D10" s="104" t="s">
        <v>32</v>
      </c>
      <c r="E10" s="114">
        <f>'ITEMS SELECCIONADOS'!E90</f>
        <v>2</v>
      </c>
      <c r="F10" s="115">
        <v>142070292</v>
      </c>
      <c r="G10" s="107">
        <f t="shared" si="0"/>
        <v>284140584</v>
      </c>
      <c r="H10" s="108">
        <f t="shared" si="1"/>
        <v>284140584</v>
      </c>
      <c r="I10" s="109">
        <f t="shared" si="2"/>
        <v>2.6182054900244842</v>
      </c>
      <c r="J10" s="110">
        <f t="shared" si="3"/>
        <v>83.763414550837126</v>
      </c>
      <c r="K10" s="116"/>
    </row>
    <row r="11" spans="2:11" ht="14.25" hidden="1" customHeight="1">
      <c r="B11" s="48">
        <v>6</v>
      </c>
      <c r="C11" s="26" t="s">
        <v>471</v>
      </c>
      <c r="D11" s="1" t="s">
        <v>85</v>
      </c>
      <c r="E11" s="3">
        <f>'ITEMS SELECCIONADOS'!E49+'ITEMS SELECCIONADOS'!E64+'ITEMS SELECCIONADOS'!E76+'ITEMS SELECCIONADOS'!E115+'ITEMS SELECCIONADOS'!E119+'ITEMS SELECCIONADOS'!E139</f>
        <v>2054.58394</v>
      </c>
      <c r="F11" s="9">
        <v>113900</v>
      </c>
      <c r="G11" s="94">
        <f t="shared" si="0"/>
        <v>234017110.766</v>
      </c>
      <c r="H11" s="95">
        <f t="shared" si="1"/>
        <v>234017110.766</v>
      </c>
      <c r="I11" s="96">
        <f t="shared" si="2"/>
        <v>2.156344143247094</v>
      </c>
      <c r="J11" s="97">
        <f t="shared" si="3"/>
        <v>85.919758694084223</v>
      </c>
    </row>
    <row r="12" spans="2:11" ht="14.25" hidden="1" customHeight="1">
      <c r="B12" s="34">
        <v>4</v>
      </c>
      <c r="C12" s="111" t="s">
        <v>189</v>
      </c>
      <c r="D12" s="4" t="s">
        <v>73</v>
      </c>
      <c r="E12" s="6">
        <f>'ITEMS SELECCIONADOS'!E13+'ITEMS SELECCIONADOS'!E53+'ITEMS SELECCIONADOS'!E86+'ITEMS SELECCIONADOS'!E99</f>
        <v>314.03999999999996</v>
      </c>
      <c r="F12" s="112">
        <v>634467</v>
      </c>
      <c r="G12" s="102">
        <f t="shared" si="0"/>
        <v>199248016.67999998</v>
      </c>
      <c r="H12" s="95">
        <f t="shared" si="1"/>
        <v>199248016.67999998</v>
      </c>
      <c r="I12" s="96">
        <f t="shared" si="2"/>
        <v>1.8359652950810639</v>
      </c>
      <c r="J12" s="97">
        <f t="shared" si="3"/>
        <v>87.75572398916529</v>
      </c>
    </row>
    <row r="13" spans="2:11" ht="14.25" customHeight="1">
      <c r="B13" s="41">
        <v>1</v>
      </c>
      <c r="C13" s="117" t="s">
        <v>332</v>
      </c>
      <c r="D13" s="5" t="s">
        <v>32</v>
      </c>
      <c r="E13" s="118">
        <f>'ITEMS SELECCIONADOS'!E28</f>
        <v>1</v>
      </c>
      <c r="F13" s="119">
        <v>186521377</v>
      </c>
      <c r="G13" s="20">
        <f t="shared" si="0"/>
        <v>186521377</v>
      </c>
      <c r="H13" s="120">
        <f t="shared" si="1"/>
        <v>186521377</v>
      </c>
      <c r="I13" s="121">
        <f t="shared" si="2"/>
        <v>1.7186960285417254</v>
      </c>
      <c r="J13" s="122">
        <f t="shared" si="3"/>
        <v>89.474420017707018</v>
      </c>
      <c r="K13" s="11"/>
    </row>
    <row r="14" spans="2:11" ht="14.25" customHeight="1">
      <c r="B14" s="42">
        <v>3</v>
      </c>
      <c r="C14" s="80" t="s">
        <v>334</v>
      </c>
      <c r="D14" s="7" t="s">
        <v>32</v>
      </c>
      <c r="E14" s="10">
        <f>'ITEMS SELECCIONADOS'!E29+'ITEMS SELECCIONADOS'!E72+'ITEMS SELECCIONADOS'!E89</f>
        <v>8</v>
      </c>
      <c r="F14" s="123">
        <v>21588318.360000003</v>
      </c>
      <c r="G14" s="124">
        <f t="shared" si="0"/>
        <v>172706546.88000003</v>
      </c>
      <c r="H14" s="125">
        <f t="shared" si="1"/>
        <v>172706546.88000003</v>
      </c>
      <c r="I14" s="126">
        <f t="shared" si="2"/>
        <v>1.5913996615294734</v>
      </c>
      <c r="J14" s="127">
        <f t="shared" si="3"/>
        <v>91.065819679236498</v>
      </c>
      <c r="K14" s="12"/>
    </row>
    <row r="15" spans="2:11" ht="14.25" hidden="1" customHeight="1">
      <c r="B15" s="66">
        <v>2</v>
      </c>
      <c r="C15" s="128" t="s">
        <v>930</v>
      </c>
      <c r="D15" s="4" t="s">
        <v>32</v>
      </c>
      <c r="E15" s="4">
        <f>'ITEMS SELECCIONADOS'!E135+'ITEMS SELECCIONADOS'!E167</f>
        <v>528.70000000000005</v>
      </c>
      <c r="F15" s="129">
        <v>351168</v>
      </c>
      <c r="G15" s="130">
        <v>97168185.599999994</v>
      </c>
      <c r="H15" s="131">
        <f t="shared" si="1"/>
        <v>97168185.599999994</v>
      </c>
      <c r="I15" s="96">
        <f t="shared" si="2"/>
        <v>0.89535353736598911</v>
      </c>
      <c r="J15" s="97">
        <f t="shared" si="3"/>
        <v>91.961173216602489</v>
      </c>
    </row>
    <row r="16" spans="2:11" ht="14.25" customHeight="1">
      <c r="B16" s="40">
        <v>1</v>
      </c>
      <c r="C16" s="113" t="s">
        <v>330</v>
      </c>
      <c r="D16" s="104" t="s">
        <v>32</v>
      </c>
      <c r="E16" s="105">
        <f>'ITEMS SELECCIONADOS'!E27</f>
        <v>1</v>
      </c>
      <c r="F16" s="106">
        <v>86433151</v>
      </c>
      <c r="G16" s="107">
        <f>E16*F16</f>
        <v>86433151</v>
      </c>
      <c r="H16" s="108">
        <f t="shared" si="1"/>
        <v>86433151</v>
      </c>
      <c r="I16" s="109">
        <f t="shared" si="2"/>
        <v>0.79643586031453784</v>
      </c>
      <c r="J16" s="110">
        <f t="shared" si="3"/>
        <v>92.757609076917021</v>
      </c>
      <c r="K16" s="116"/>
    </row>
    <row r="17" spans="2:11" ht="14.25" hidden="1" customHeight="1">
      <c r="B17" s="68">
        <v>1</v>
      </c>
      <c r="C17" s="128" t="s">
        <v>969</v>
      </c>
      <c r="D17" s="4" t="s">
        <v>32</v>
      </c>
      <c r="E17" s="4">
        <f>'ITEMS SELECCIONADOS'!E147</f>
        <v>248</v>
      </c>
      <c r="F17" s="129">
        <v>283172</v>
      </c>
      <c r="G17" s="130">
        <v>70226656</v>
      </c>
      <c r="H17" s="131">
        <f t="shared" si="1"/>
        <v>70226656</v>
      </c>
      <c r="I17" s="96">
        <f t="shared" si="2"/>
        <v>0.64710156394012641</v>
      </c>
      <c r="J17" s="97">
        <f t="shared" si="3"/>
        <v>93.404710640857147</v>
      </c>
    </row>
    <row r="18" spans="2:11" ht="14.25" customHeight="1">
      <c r="B18" s="52">
        <v>3</v>
      </c>
      <c r="C18" s="117" t="s">
        <v>582</v>
      </c>
      <c r="D18" s="5" t="s">
        <v>32</v>
      </c>
      <c r="E18" s="5">
        <f>'ITEMS SELECCIONADOS'!E71+'ITEMS SELECCIONADOS'!E127+'ITEMS SELECCIONADOS'!E136</f>
        <v>5</v>
      </c>
      <c r="F18" s="132">
        <v>13122311</v>
      </c>
      <c r="G18" s="20">
        <f>E18*F18</f>
        <v>65611555</v>
      </c>
      <c r="H18" s="120">
        <f t="shared" si="1"/>
        <v>65611555</v>
      </c>
      <c r="I18" s="121">
        <f t="shared" si="2"/>
        <v>0.60457584443496237</v>
      </c>
      <c r="J18" s="122">
        <f t="shared" si="3"/>
        <v>94.009286485292108</v>
      </c>
      <c r="K18" s="11"/>
    </row>
    <row r="19" spans="2:11" ht="14.25" customHeight="1">
      <c r="B19" s="64">
        <v>1</v>
      </c>
      <c r="C19" s="133" t="s">
        <v>906</v>
      </c>
      <c r="D19" s="7" t="s">
        <v>32</v>
      </c>
      <c r="E19" s="7">
        <f>'ITEMS SELECCIONADOS'!E129</f>
        <v>1</v>
      </c>
      <c r="F19" s="81">
        <v>64208926</v>
      </c>
      <c r="G19" s="134">
        <v>64208926</v>
      </c>
      <c r="H19" s="135">
        <f t="shared" si="1"/>
        <v>64208926</v>
      </c>
      <c r="I19" s="126">
        <f t="shared" si="2"/>
        <v>0.59165135861681706</v>
      </c>
      <c r="J19" s="127">
        <f t="shared" si="3"/>
        <v>94.600937843908923</v>
      </c>
      <c r="K19" s="12"/>
    </row>
    <row r="20" spans="2:11" ht="14.25" hidden="1" customHeight="1">
      <c r="B20" s="49">
        <v>5</v>
      </c>
      <c r="C20" s="26" t="s">
        <v>473</v>
      </c>
      <c r="D20" s="1" t="s">
        <v>85</v>
      </c>
      <c r="E20" s="3">
        <f>'ITEMS SELECCIONADOS'!E50+'ITEMS SELECCIONADOS'!E65+'ITEMS SELECCIONADOS'!E77+'ITEMS SELECCIONADOS'!E114+'ITEMS SELECCIONADOS'!E138</f>
        <v>566.74249999999995</v>
      </c>
      <c r="F20" s="9">
        <v>109981</v>
      </c>
      <c r="G20" s="94">
        <f t="shared" ref="G20:G23" si="4">E20*F20</f>
        <v>62330906.892499998</v>
      </c>
      <c r="H20" s="95">
        <f t="shared" si="1"/>
        <v>62330906.892499998</v>
      </c>
      <c r="I20" s="96">
        <f t="shared" si="2"/>
        <v>0.57434640390599201</v>
      </c>
      <c r="J20" s="97">
        <f t="shared" si="3"/>
        <v>95.175284247814915</v>
      </c>
    </row>
    <row r="21" spans="2:11" ht="14.25" hidden="1" customHeight="1">
      <c r="B21" s="37">
        <v>4</v>
      </c>
      <c r="C21" s="26" t="s">
        <v>233</v>
      </c>
      <c r="D21" s="1" t="s">
        <v>73</v>
      </c>
      <c r="E21" s="3">
        <f>'ITEMS SELECCIONADOS'!E18+'ITEMS SELECCIONADOS'!E24+'ITEMS SELECCIONADOS'!E43+'ITEMS SELECCIONADOS'!E55</f>
        <v>105.63000000000001</v>
      </c>
      <c r="F21" s="23">
        <v>483214</v>
      </c>
      <c r="G21" s="94">
        <f t="shared" si="4"/>
        <v>51041894.820000008</v>
      </c>
      <c r="H21" s="95">
        <f t="shared" si="1"/>
        <v>51041894.820000008</v>
      </c>
      <c r="I21" s="96">
        <f t="shared" si="2"/>
        <v>0.47032411687791942</v>
      </c>
      <c r="J21" s="97">
        <f t="shared" si="3"/>
        <v>95.645608364692833</v>
      </c>
    </row>
    <row r="22" spans="2:11" ht="14.25" hidden="1" customHeight="1">
      <c r="B22" s="45">
        <v>2</v>
      </c>
      <c r="C22" s="26" t="s">
        <v>384</v>
      </c>
      <c r="D22" s="1" t="s">
        <v>85</v>
      </c>
      <c r="E22" s="3">
        <f>'ITEMS SELECCIONADOS'!E33+'ITEMS SELECCIONADOS'!E46</f>
        <v>577.05000000000007</v>
      </c>
      <c r="F22" s="23">
        <v>83614</v>
      </c>
      <c r="G22" s="94">
        <f t="shared" si="4"/>
        <v>48249458.700000003</v>
      </c>
      <c r="H22" s="95">
        <f t="shared" si="1"/>
        <v>48249458.700000003</v>
      </c>
      <c r="I22" s="96">
        <f t="shared" si="2"/>
        <v>0.44459329209744147</v>
      </c>
      <c r="J22" s="97">
        <f t="shared" si="3"/>
        <v>96.090201656790271</v>
      </c>
    </row>
    <row r="23" spans="2:11" ht="14.25" hidden="1" customHeight="1">
      <c r="B23" s="57">
        <v>1</v>
      </c>
      <c r="C23" s="55" t="s">
        <v>614</v>
      </c>
      <c r="D23" s="1" t="s">
        <v>73</v>
      </c>
      <c r="E23" s="3">
        <f>'ITEMS SELECCIONADOS'!E85</f>
        <v>92.8</v>
      </c>
      <c r="F23" s="23">
        <v>500035</v>
      </c>
      <c r="G23" s="94">
        <f t="shared" si="4"/>
        <v>46403248</v>
      </c>
      <c r="H23" s="95">
        <f t="shared" si="1"/>
        <v>46403248</v>
      </c>
      <c r="I23" s="96">
        <f t="shared" si="2"/>
        <v>0.42758143507077345</v>
      </c>
      <c r="J23" s="97">
        <f t="shared" si="3"/>
        <v>96.517783091861048</v>
      </c>
    </row>
    <row r="24" spans="2:11" ht="14.25" hidden="1" customHeight="1">
      <c r="B24" s="65">
        <v>2</v>
      </c>
      <c r="C24" s="26" t="s">
        <v>908</v>
      </c>
      <c r="D24" s="1" t="s">
        <v>32</v>
      </c>
      <c r="E24" s="1">
        <f>'ITEMS SELECCIONADOS'!E130+'ITEMS SELECCIONADOS'!E137</f>
        <v>2</v>
      </c>
      <c r="F24" s="9">
        <v>40260716</v>
      </c>
      <c r="G24" s="136">
        <v>40260716</v>
      </c>
      <c r="H24" s="131">
        <f t="shared" si="1"/>
        <v>40260716</v>
      </c>
      <c r="I24" s="96">
        <f t="shared" si="2"/>
        <v>0.37098124519768211</v>
      </c>
      <c r="J24" s="97">
        <f t="shared" si="3"/>
        <v>96.888764337058731</v>
      </c>
    </row>
    <row r="25" spans="2:11" ht="14.25" hidden="1" customHeight="1">
      <c r="B25" s="77">
        <v>1</v>
      </c>
      <c r="C25" s="128" t="s">
        <v>641</v>
      </c>
      <c r="D25" s="4" t="s">
        <v>60</v>
      </c>
      <c r="E25" s="137">
        <f>'ITEMS SELECCIONADOS'!E174</f>
        <v>34.78</v>
      </c>
      <c r="F25" s="129">
        <v>1139383.0075000001</v>
      </c>
      <c r="G25" s="130">
        <v>39627741.000850007</v>
      </c>
      <c r="H25" s="131">
        <f t="shared" si="1"/>
        <v>39627741.000850007</v>
      </c>
      <c r="I25" s="96">
        <f t="shared" si="2"/>
        <v>0.36514871471402977</v>
      </c>
      <c r="J25" s="97">
        <f t="shared" si="3"/>
        <v>97.253913051772756</v>
      </c>
    </row>
    <row r="26" spans="2:11" ht="14.25" customHeight="1">
      <c r="B26" s="61">
        <v>1</v>
      </c>
      <c r="C26" s="113" t="s">
        <v>746</v>
      </c>
      <c r="D26" s="104" t="s">
        <v>32</v>
      </c>
      <c r="E26" s="104">
        <f>'ITEMS SELECCIONADOS'!E101</f>
        <v>1</v>
      </c>
      <c r="F26" s="115">
        <v>35031240</v>
      </c>
      <c r="G26" s="138">
        <v>35031240</v>
      </c>
      <c r="H26" s="139">
        <f t="shared" si="1"/>
        <v>35031240</v>
      </c>
      <c r="I26" s="109">
        <f t="shared" si="2"/>
        <v>0.32279438438250446</v>
      </c>
      <c r="J26" s="110">
        <f t="shared" si="3"/>
        <v>97.57670743615526</v>
      </c>
      <c r="K26" s="116"/>
    </row>
    <row r="27" spans="2:11" ht="14.25" hidden="1" customHeight="1">
      <c r="B27" s="70">
        <v>1</v>
      </c>
      <c r="C27" s="128" t="s">
        <v>989</v>
      </c>
      <c r="D27" s="4" t="s">
        <v>32</v>
      </c>
      <c r="E27" s="4">
        <f>'ITEMS SELECCIONADOS'!E149</f>
        <v>1</v>
      </c>
      <c r="F27" s="129">
        <v>34509185</v>
      </c>
      <c r="G27" s="130">
        <v>34509185</v>
      </c>
      <c r="H27" s="131">
        <f t="shared" si="1"/>
        <v>34509185</v>
      </c>
      <c r="I27" s="96">
        <f t="shared" si="2"/>
        <v>0.31798392313880286</v>
      </c>
      <c r="J27" s="97">
        <f t="shared" si="3"/>
        <v>97.894691359294058</v>
      </c>
    </row>
    <row r="28" spans="2:11" ht="14.25" customHeight="1">
      <c r="B28" s="36">
        <v>6</v>
      </c>
      <c r="C28" s="113" t="s">
        <v>218</v>
      </c>
      <c r="D28" s="104" t="s">
        <v>32</v>
      </c>
      <c r="E28" s="105">
        <f>'ITEMS SELECCIONADOS'!E16+'ITEMS SELECCIONADOS'!E103+'ITEMS SELECCIONADOS'!E113</f>
        <v>8</v>
      </c>
      <c r="F28" s="106">
        <v>3293886</v>
      </c>
      <c r="G28" s="107">
        <f t="shared" ref="G28:G30" si="5">E28*F28</f>
        <v>26351088</v>
      </c>
      <c r="H28" s="108">
        <f t="shared" si="1"/>
        <v>26351088</v>
      </c>
      <c r="I28" s="109">
        <f t="shared" si="2"/>
        <v>0.24281136576293619</v>
      </c>
      <c r="J28" s="110">
        <f t="shared" si="3"/>
        <v>98.13750272505699</v>
      </c>
      <c r="K28" s="116"/>
    </row>
    <row r="29" spans="2:11" ht="14.25" hidden="1" customHeight="1">
      <c r="B29" s="44">
        <v>5</v>
      </c>
      <c r="C29" s="26" t="s">
        <v>354</v>
      </c>
      <c r="D29" s="1" t="s">
        <v>25</v>
      </c>
      <c r="E29" s="3">
        <f>'ITEMS SELECCIONADOS'!E31+'ITEMS SELECCIONADOS'!E36+'ITEMS SELECCIONADOS'!E47+'ITEMS SELECCIONADOS'!E59+'ITEMS SELECCIONADOS'!E73</f>
        <v>828.50000000000011</v>
      </c>
      <c r="F29" s="9">
        <v>25079</v>
      </c>
      <c r="G29" s="94">
        <f t="shared" si="5"/>
        <v>20777951.500000004</v>
      </c>
      <c r="H29" s="95">
        <f t="shared" si="1"/>
        <v>20777951.500000004</v>
      </c>
      <c r="I29" s="96">
        <f t="shared" si="2"/>
        <v>0.19145785485104258</v>
      </c>
      <c r="J29" s="97">
        <f t="shared" si="3"/>
        <v>98.328960579908028</v>
      </c>
    </row>
    <row r="30" spans="2:11" ht="14.25" hidden="1" customHeight="1">
      <c r="B30" s="33">
        <v>6</v>
      </c>
      <c r="C30" s="111" t="s">
        <v>186</v>
      </c>
      <c r="D30" s="4" t="s">
        <v>73</v>
      </c>
      <c r="E30" s="6">
        <f>'ITEMS SELECCIONADOS'!E11+'ITEMS SELECCIONADOS'!E17+'ITEMS SELECCIONADOS'!E23+'ITEMS SELECCIONADOS'!E42+'ITEMS SELECCIONADOS'!E84+'ITEMS SELECCIONADOS'!E97</f>
        <v>50.53</v>
      </c>
      <c r="F30" s="112">
        <v>400164</v>
      </c>
      <c r="G30" s="102">
        <f t="shared" si="5"/>
        <v>20220286.920000002</v>
      </c>
      <c r="H30" s="95">
        <f t="shared" si="1"/>
        <v>20220286.920000002</v>
      </c>
      <c r="I30" s="96">
        <f t="shared" si="2"/>
        <v>0.18631927012515137</v>
      </c>
      <c r="J30" s="97">
        <f t="shared" si="3"/>
        <v>98.515279850033181</v>
      </c>
    </row>
    <row r="31" spans="2:11" ht="14.25" customHeight="1">
      <c r="B31" s="63">
        <v>1</v>
      </c>
      <c r="C31" s="140" t="s">
        <v>902</v>
      </c>
      <c r="D31" s="104" t="s">
        <v>32</v>
      </c>
      <c r="E31" s="104">
        <f>'ITEMS SELECCIONADOS'!E128</f>
        <v>1</v>
      </c>
      <c r="F31" s="115">
        <v>18746159</v>
      </c>
      <c r="G31" s="138">
        <v>18746159</v>
      </c>
      <c r="H31" s="139">
        <f t="shared" si="1"/>
        <v>18746159</v>
      </c>
      <c r="I31" s="109">
        <f t="shared" si="2"/>
        <v>0.1727359595019059</v>
      </c>
      <c r="J31" s="110">
        <f t="shared" si="3"/>
        <v>98.688015809535088</v>
      </c>
      <c r="K31" s="116"/>
    </row>
    <row r="32" spans="2:11" ht="14.25" hidden="1" customHeight="1">
      <c r="B32" s="43">
        <v>11</v>
      </c>
      <c r="C32" s="111" t="s">
        <v>342</v>
      </c>
      <c r="D32" s="4" t="s">
        <v>85</v>
      </c>
      <c r="E32" s="6">
        <f>'ITEMS SELECCIONADOS'!E30+'ITEMS SELECCIONADOS'!E34+'ITEMS SELECCIONADOS'!E51+'ITEMS SELECCIONADOS'!E58+'ITEMS SELECCIONADOS'!E66+'ITEMS SELECCIONADOS'!E78+'ITEMS SELECCIONADOS'!E118+'ITEMS SELECCIONADOS'!E123+'ITEMS SELECCIONADOS'!E131+'ITEMS SELECCIONADOS'!E142+'ITEMS SELECCIONADOS'!E163</f>
        <v>280.76712681800001</v>
      </c>
      <c r="F32" s="129">
        <v>64533</v>
      </c>
      <c r="G32" s="102">
        <f t="shared" ref="G32:G34" si="6">E32*F32</f>
        <v>18118744.994945996</v>
      </c>
      <c r="H32" s="95">
        <f t="shared" si="1"/>
        <v>18118744.994945996</v>
      </c>
      <c r="I32" s="96">
        <f t="shared" si="2"/>
        <v>0.16695467064332228</v>
      </c>
      <c r="J32" s="97">
        <f t="shared" si="3"/>
        <v>98.854970480178409</v>
      </c>
    </row>
    <row r="33" spans="2:11" ht="14.25" customHeight="1">
      <c r="B33" s="31">
        <v>2</v>
      </c>
      <c r="C33" s="113" t="s">
        <v>171</v>
      </c>
      <c r="D33" s="104" t="s">
        <v>32</v>
      </c>
      <c r="E33" s="105">
        <f>'ITEMS SELECCIONADOS'!E9+'ITEMS SELECCIONADOS'!E107</f>
        <v>2</v>
      </c>
      <c r="F33" s="106">
        <v>7554194.375</v>
      </c>
      <c r="G33" s="107">
        <f t="shared" si="6"/>
        <v>15108388.75</v>
      </c>
      <c r="H33" s="108">
        <f t="shared" si="1"/>
        <v>15108388.75</v>
      </c>
      <c r="I33" s="109">
        <f t="shared" si="2"/>
        <v>0.13921582694668547</v>
      </c>
      <c r="J33" s="110">
        <f t="shared" si="3"/>
        <v>98.994186307125091</v>
      </c>
      <c r="K33" s="116"/>
    </row>
    <row r="34" spans="2:11" ht="14.25" hidden="1" customHeight="1">
      <c r="B34" s="46">
        <v>3</v>
      </c>
      <c r="C34" s="111" t="s">
        <v>426</v>
      </c>
      <c r="D34" s="4" t="s">
        <v>314</v>
      </c>
      <c r="E34" s="6">
        <f>'ITEMS SELECCIONADOS'!E40+'ITEMS SELECCIONADOS'!E70+'ITEMS SELECCIONADOS'!E81</f>
        <v>113.75</v>
      </c>
      <c r="F34" s="129">
        <v>114289.00440000001</v>
      </c>
      <c r="G34" s="94">
        <f t="shared" si="6"/>
        <v>13000374.250500001</v>
      </c>
      <c r="H34" s="95">
        <f t="shared" si="1"/>
        <v>13000374.250500001</v>
      </c>
      <c r="I34" s="96">
        <f t="shared" si="2"/>
        <v>0.11979158610806558</v>
      </c>
      <c r="J34" s="97">
        <f t="shared" si="3"/>
        <v>99.113977893233155</v>
      </c>
    </row>
    <row r="35" spans="2:11" ht="14.25" hidden="1" customHeight="1">
      <c r="B35" s="78">
        <v>1</v>
      </c>
      <c r="C35" s="2" t="s">
        <v>724</v>
      </c>
      <c r="D35" s="1" t="s">
        <v>32</v>
      </c>
      <c r="E35" s="59">
        <f>'ITEMS SELECCIONADOS'!E176</f>
        <v>4.5000001740000002</v>
      </c>
      <c r="F35" s="9">
        <v>2875767</v>
      </c>
      <c r="G35" s="39">
        <v>12940952.000383459</v>
      </c>
      <c r="H35" s="131">
        <f t="shared" si="1"/>
        <v>12940952.000383459</v>
      </c>
      <c r="I35" s="96">
        <f t="shared" si="2"/>
        <v>0.1192440414409344</v>
      </c>
      <c r="J35" s="97">
        <f t="shared" si="3"/>
        <v>99.233221934674091</v>
      </c>
    </row>
    <row r="36" spans="2:11" ht="14.25" hidden="1" customHeight="1">
      <c r="B36" s="79">
        <v>1</v>
      </c>
      <c r="C36" s="2" t="s">
        <v>860</v>
      </c>
      <c r="D36" s="1" t="s">
        <v>32</v>
      </c>
      <c r="E36" s="1">
        <f>'ITEMS SELECCIONADOS'!E178</f>
        <v>18.98</v>
      </c>
      <c r="F36" s="9">
        <v>664640</v>
      </c>
      <c r="G36" s="39">
        <v>12614867.200000001</v>
      </c>
      <c r="H36" s="131">
        <f t="shared" si="1"/>
        <v>12614867.200000001</v>
      </c>
      <c r="I36" s="96">
        <f t="shared" si="2"/>
        <v>0.11623934213836132</v>
      </c>
      <c r="J36" s="97">
        <f t="shared" si="3"/>
        <v>99.349461276812448</v>
      </c>
    </row>
    <row r="37" spans="2:11" ht="14.25" hidden="1" customHeight="1">
      <c r="B37" s="28">
        <v>2</v>
      </c>
      <c r="C37" s="141" t="s">
        <v>155</v>
      </c>
      <c r="D37" s="4" t="s">
        <v>60</v>
      </c>
      <c r="E37" s="6">
        <f>'ITEMS SELECCIONADOS'!E8+'ITEMS SELECCIONADOS'!E106</f>
        <v>47</v>
      </c>
      <c r="F37" s="112">
        <v>248223</v>
      </c>
      <c r="G37" s="142">
        <f t="shared" ref="G37:G38" si="7">E37*F37</f>
        <v>11666481</v>
      </c>
      <c r="H37" s="95">
        <f t="shared" si="1"/>
        <v>11666481</v>
      </c>
      <c r="I37" s="96">
        <f t="shared" si="2"/>
        <v>0.10750046393747939</v>
      </c>
      <c r="J37" s="97">
        <f t="shared" si="3"/>
        <v>99.456961740749932</v>
      </c>
    </row>
    <row r="38" spans="2:11" ht="14.25" customHeight="1">
      <c r="B38" s="32">
        <v>1</v>
      </c>
      <c r="C38" s="113" t="s">
        <v>173</v>
      </c>
      <c r="D38" s="104" t="s">
        <v>32</v>
      </c>
      <c r="E38" s="105">
        <v>1</v>
      </c>
      <c r="F38" s="106">
        <v>9442742.96875</v>
      </c>
      <c r="G38" s="107">
        <f t="shared" si="7"/>
        <v>9442742.96875</v>
      </c>
      <c r="H38" s="108">
        <f t="shared" si="1"/>
        <v>9442742.96875</v>
      </c>
      <c r="I38" s="109">
        <f t="shared" si="2"/>
        <v>8.7009891841678427E-2</v>
      </c>
      <c r="J38" s="110">
        <f t="shared" si="3"/>
        <v>99.543971632591607</v>
      </c>
      <c r="K38" s="116"/>
    </row>
    <row r="39" spans="2:11" ht="14.25" hidden="1" customHeight="1">
      <c r="B39" s="76">
        <v>1</v>
      </c>
      <c r="C39" s="53" t="s">
        <v>496</v>
      </c>
      <c r="D39" s="1" t="s">
        <v>32</v>
      </c>
      <c r="E39" s="1">
        <f>'ITEMS SELECCIONADOS'!E173</f>
        <v>626.29999999999995</v>
      </c>
      <c r="F39" s="9">
        <v>14707.99936</v>
      </c>
      <c r="G39" s="39">
        <v>9211619.9991679993</v>
      </c>
      <c r="H39" s="131">
        <f t="shared" si="1"/>
        <v>9211619.9991679993</v>
      </c>
      <c r="I39" s="96">
        <f t="shared" si="2"/>
        <v>8.48802156816887E-2</v>
      </c>
      <c r="J39" s="97">
        <f t="shared" si="3"/>
        <v>99.6288518482733</v>
      </c>
    </row>
    <row r="40" spans="2:11" ht="14.25" hidden="1" customHeight="1">
      <c r="B40" s="76">
        <v>1</v>
      </c>
      <c r="C40" s="53" t="s">
        <v>491</v>
      </c>
      <c r="D40" s="1" t="s">
        <v>32</v>
      </c>
      <c r="E40" s="1">
        <f>'ITEMS SELECCIONADOS'!E171</f>
        <v>1252.5999999999999</v>
      </c>
      <c r="F40" s="9">
        <v>5703.9996810000002</v>
      </c>
      <c r="G40" s="39">
        <v>7144830.0004206002</v>
      </c>
      <c r="H40" s="131">
        <f t="shared" si="1"/>
        <v>7144830.0004206002</v>
      </c>
      <c r="I40" s="96">
        <f t="shared" si="2"/>
        <v>6.5835836856001001E-2</v>
      </c>
      <c r="J40" s="97">
        <f t="shared" si="3"/>
        <v>99.694687685129296</v>
      </c>
    </row>
    <row r="41" spans="2:11" ht="14.25" hidden="1" customHeight="1">
      <c r="B41" s="76">
        <v>1</v>
      </c>
      <c r="C41" s="53" t="s">
        <v>493</v>
      </c>
      <c r="D41" s="1" t="s">
        <v>32</v>
      </c>
      <c r="E41" s="1">
        <f>'ITEMS SELECCIONADOS'!E172</f>
        <v>626.29999999999995</v>
      </c>
      <c r="F41" s="9">
        <v>9930</v>
      </c>
      <c r="G41" s="39">
        <v>6219159</v>
      </c>
      <c r="H41" s="131">
        <f t="shared" si="1"/>
        <v>6219159</v>
      </c>
      <c r="I41" s="96">
        <f t="shared" si="2"/>
        <v>5.7306267228391349E-2</v>
      </c>
      <c r="J41" s="97">
        <f t="shared" si="3"/>
        <v>99.751993952357694</v>
      </c>
    </row>
    <row r="42" spans="2:11" ht="14.25" hidden="1" customHeight="1">
      <c r="B42" s="35">
        <v>1</v>
      </c>
      <c r="C42" s="2" t="s">
        <v>212</v>
      </c>
      <c r="D42" s="1" t="s">
        <v>32</v>
      </c>
      <c r="E42" s="3">
        <v>7</v>
      </c>
      <c r="F42" s="23">
        <v>634880</v>
      </c>
      <c r="G42" s="143">
        <f>E42*F42</f>
        <v>4444160</v>
      </c>
      <c r="H42" s="95">
        <f t="shared" si="1"/>
        <v>4444160</v>
      </c>
      <c r="I42" s="96">
        <f t="shared" si="2"/>
        <v>4.0950588426140529E-2</v>
      </c>
      <c r="J42" s="97">
        <f t="shared" si="3"/>
        <v>99.792944540783836</v>
      </c>
    </row>
    <row r="43" spans="2:11" ht="14.25" hidden="1" customHeight="1">
      <c r="B43" s="74">
        <v>2</v>
      </c>
      <c r="C43" s="2" t="s">
        <v>160</v>
      </c>
      <c r="D43" s="1" t="s">
        <v>60</v>
      </c>
      <c r="E43" s="3">
        <f>'ITEMS SELECCIONADOS'!E169+'ITEMS SELECCIONADOS'!E177</f>
        <v>10.5</v>
      </c>
      <c r="F43" s="23">
        <v>564200</v>
      </c>
      <c r="G43" s="30">
        <v>3949400</v>
      </c>
      <c r="H43" s="131">
        <f t="shared" si="1"/>
        <v>3949400</v>
      </c>
      <c r="I43" s="96">
        <f t="shared" si="2"/>
        <v>3.6391636199011597E-2</v>
      </c>
      <c r="J43" s="97">
        <f t="shared" si="3"/>
        <v>99.829336176982849</v>
      </c>
    </row>
    <row r="44" spans="2:11" ht="14.25" hidden="1" customHeight="1">
      <c r="B44" s="46">
        <v>1</v>
      </c>
      <c r="C44" s="141" t="s">
        <v>287</v>
      </c>
      <c r="D44" s="4" t="s">
        <v>32</v>
      </c>
      <c r="E44" s="4">
        <f>'ITEMS SELECCIONADOS'!E150</f>
        <v>1</v>
      </c>
      <c r="F44" s="129">
        <v>3897250</v>
      </c>
      <c r="G44" s="144">
        <v>3897250</v>
      </c>
      <c r="H44" s="131">
        <f t="shared" si="1"/>
        <v>3897250</v>
      </c>
      <c r="I44" s="96">
        <f t="shared" si="2"/>
        <v>3.5911101477844223E-2</v>
      </c>
      <c r="J44" s="97">
        <f t="shared" si="3"/>
        <v>99.8652472784607</v>
      </c>
    </row>
    <row r="45" spans="2:11" ht="14.25" customHeight="1">
      <c r="B45" s="38">
        <v>1</v>
      </c>
      <c r="C45" s="103" t="s">
        <v>1086</v>
      </c>
      <c r="D45" s="104" t="s">
        <v>32</v>
      </c>
      <c r="E45" s="104">
        <f>'ITEMS SELECCIONADOS'!E168</f>
        <v>1</v>
      </c>
      <c r="F45" s="115">
        <v>3378008</v>
      </c>
      <c r="G45" s="138">
        <v>3378008</v>
      </c>
      <c r="H45" s="139">
        <f t="shared" si="1"/>
        <v>3378008</v>
      </c>
      <c r="I45" s="109">
        <f t="shared" si="2"/>
        <v>3.1126560544222106E-2</v>
      </c>
      <c r="J45" s="110">
        <f t="shared" si="3"/>
        <v>99.896373839004923</v>
      </c>
      <c r="K45" s="116"/>
    </row>
    <row r="46" spans="2:11" ht="14.25" hidden="1" customHeight="1">
      <c r="B46" s="16">
        <v>2</v>
      </c>
      <c r="C46" s="145" t="s">
        <v>24</v>
      </c>
      <c r="D46" s="4" t="s">
        <v>25</v>
      </c>
      <c r="E46" s="146">
        <f>'ITEMS SELECCIONADOS'!E4+'ITEMS SELECCIONADOS'!E35</f>
        <v>262.40999999999997</v>
      </c>
      <c r="F46" s="147">
        <v>11372</v>
      </c>
      <c r="G46" s="142">
        <f>E46*F46</f>
        <v>2984126.5199999996</v>
      </c>
      <c r="H46" s="95">
        <f t="shared" si="1"/>
        <v>2984126.5199999996</v>
      </c>
      <c r="I46" s="96">
        <f t="shared" si="2"/>
        <v>2.749715062735162E-2</v>
      </c>
      <c r="J46" s="97">
        <f t="shared" si="3"/>
        <v>99.923870989632277</v>
      </c>
    </row>
    <row r="47" spans="2:11" ht="14.25" customHeight="1">
      <c r="B47" s="62">
        <v>2</v>
      </c>
      <c r="C47" s="117" t="s">
        <v>749</v>
      </c>
      <c r="D47" s="5" t="s">
        <v>32</v>
      </c>
      <c r="E47" s="5">
        <f>'ITEMS SELECCIONADOS'!E102+'ITEMS SELECCIONADOS'!E112</f>
        <v>2</v>
      </c>
      <c r="F47" s="132">
        <v>2942854</v>
      </c>
      <c r="G47" s="148">
        <v>2942854</v>
      </c>
      <c r="H47" s="149">
        <f t="shared" si="1"/>
        <v>2942854</v>
      </c>
      <c r="I47" s="121">
        <f t="shared" si="2"/>
        <v>2.7116846142402923E-2</v>
      </c>
      <c r="J47" s="122">
        <f t="shared" si="3"/>
        <v>99.950987835774683</v>
      </c>
      <c r="K47" s="11"/>
    </row>
    <row r="48" spans="2:11" ht="14.25" customHeight="1">
      <c r="B48" s="69">
        <v>1</v>
      </c>
      <c r="C48" s="80" t="s">
        <v>985</v>
      </c>
      <c r="D48" s="7" t="s">
        <v>32</v>
      </c>
      <c r="E48" s="7">
        <f>'ITEMS SELECCIONADOS'!E148</f>
        <v>1</v>
      </c>
      <c r="F48" s="81">
        <v>2909040</v>
      </c>
      <c r="G48" s="82">
        <v>2909040</v>
      </c>
      <c r="H48" s="135">
        <f t="shared" si="1"/>
        <v>2909040</v>
      </c>
      <c r="I48" s="126">
        <f t="shared" si="2"/>
        <v>2.6805267982066314E-2</v>
      </c>
      <c r="J48" s="127">
        <f t="shared" si="3"/>
        <v>99.977793103756753</v>
      </c>
      <c r="K48" s="12"/>
    </row>
    <row r="49" spans="2:10" ht="14.25" hidden="1" customHeight="1">
      <c r="B49" s="72">
        <v>1</v>
      </c>
      <c r="C49" s="29" t="s">
        <v>1032</v>
      </c>
      <c r="D49" s="1" t="s">
        <v>32</v>
      </c>
      <c r="E49" s="1">
        <f>'ITEMS SELECCIONADOS'!E156</f>
        <v>1</v>
      </c>
      <c r="F49" s="9">
        <v>2410002</v>
      </c>
      <c r="G49" s="39">
        <v>2410002</v>
      </c>
      <c r="H49" s="131">
        <f t="shared" si="1"/>
        <v>2410002</v>
      </c>
      <c r="I49" s="96">
        <f t="shared" si="2"/>
        <v>2.2206896243199055E-2</v>
      </c>
      <c r="J49" s="97">
        <f t="shared" si="3"/>
        <v>99.999999999999957</v>
      </c>
    </row>
    <row r="50" spans="2:10" ht="14.25" customHeight="1">
      <c r="B50" s="8"/>
      <c r="C50" s="84"/>
      <c r="D50" s="84"/>
      <c r="E50" s="84"/>
      <c r="F50" s="84"/>
      <c r="G50" s="84"/>
    </row>
    <row r="51" spans="2:10" ht="14.25" customHeight="1">
      <c r="B51" s="8"/>
      <c r="C51" s="84"/>
      <c r="D51" s="84"/>
      <c r="E51" s="84"/>
      <c r="F51" s="84"/>
      <c r="G51" s="150" t="s">
        <v>1155</v>
      </c>
      <c r="H51" s="151">
        <f t="shared" ref="H51:I51" si="8">SUM(H4:H49)</f>
        <v>10852493629.036844</v>
      </c>
      <c r="I51" s="152">
        <f t="shared" si="8"/>
        <v>99.999999999999957</v>
      </c>
    </row>
    <row r="52" spans="2:10" ht="14.25" customHeight="1">
      <c r="B52" s="8"/>
      <c r="C52" s="84"/>
      <c r="D52" s="84"/>
      <c r="E52" s="84"/>
      <c r="F52" s="84"/>
      <c r="G52" s="84"/>
    </row>
    <row r="53" spans="2:10" ht="14.25" customHeight="1">
      <c r="B53" s="8"/>
      <c r="C53" s="84"/>
      <c r="D53" s="84"/>
      <c r="E53" s="84"/>
      <c r="F53" s="84"/>
      <c r="G53" s="84"/>
    </row>
    <row r="54" spans="2:10" ht="14.25" customHeight="1">
      <c r="B54" s="8"/>
      <c r="C54" s="84"/>
      <c r="D54" s="84"/>
      <c r="E54" s="84"/>
      <c r="F54" s="84"/>
      <c r="G54" s="84"/>
    </row>
    <row r="55" spans="2:10" ht="14.25" customHeight="1">
      <c r="B55" s="8"/>
      <c r="C55" s="84"/>
      <c r="D55" s="84"/>
      <c r="E55" s="84"/>
      <c r="F55" s="84"/>
      <c r="G55" s="84"/>
    </row>
    <row r="56" spans="2:10" ht="14.25" customHeight="1">
      <c r="B56" s="8"/>
      <c r="C56" s="84"/>
      <c r="D56" s="84"/>
      <c r="E56" s="84"/>
      <c r="F56" s="84"/>
      <c r="G56" s="84"/>
    </row>
    <row r="57" spans="2:10" ht="14.25" customHeight="1">
      <c r="B57" s="8"/>
      <c r="C57" s="84"/>
      <c r="D57" s="84"/>
      <c r="E57" s="84"/>
      <c r="F57" s="84"/>
      <c r="G57" s="84"/>
    </row>
    <row r="58" spans="2:10" ht="14.25" customHeight="1">
      <c r="B58" s="8"/>
      <c r="C58" s="84"/>
      <c r="D58" s="84"/>
      <c r="E58" s="84"/>
      <c r="F58" s="84"/>
      <c r="G58" s="84"/>
    </row>
    <row r="59" spans="2:10" ht="14.25" customHeight="1">
      <c r="B59" s="8"/>
      <c r="C59" s="84"/>
      <c r="D59" s="84"/>
      <c r="E59" s="84"/>
      <c r="F59" s="84"/>
      <c r="G59" s="84"/>
    </row>
    <row r="60" spans="2:10" ht="14.25" customHeight="1">
      <c r="B60" s="8"/>
      <c r="C60" s="84"/>
      <c r="D60" s="84"/>
      <c r="E60" s="84"/>
      <c r="F60" s="84"/>
      <c r="G60" s="84"/>
    </row>
    <row r="61" spans="2:10" ht="14.25" customHeight="1">
      <c r="B61" s="8"/>
      <c r="C61" s="84"/>
      <c r="D61" s="84"/>
      <c r="E61" s="84"/>
      <c r="F61" s="84"/>
      <c r="G61" s="84"/>
    </row>
    <row r="62" spans="2:10" ht="14.25" customHeight="1">
      <c r="B62" s="8"/>
      <c r="C62" s="84"/>
      <c r="D62" s="84"/>
      <c r="E62" s="84"/>
      <c r="F62" s="84"/>
      <c r="G62" s="84"/>
    </row>
    <row r="63" spans="2:10" ht="14.25" customHeight="1">
      <c r="B63" s="8"/>
      <c r="C63" s="84"/>
      <c r="D63" s="84"/>
      <c r="E63" s="84"/>
      <c r="F63" s="84"/>
      <c r="G63" s="84"/>
    </row>
    <row r="64" spans="2:10" ht="14.25" customHeight="1">
      <c r="B64" s="8"/>
      <c r="C64" s="84"/>
      <c r="D64" s="84"/>
      <c r="E64" s="84"/>
      <c r="F64" s="84"/>
      <c r="G64" s="84"/>
    </row>
    <row r="65" spans="2:7" ht="14.25" customHeight="1">
      <c r="B65" s="8"/>
      <c r="C65" s="84"/>
      <c r="D65" s="84"/>
      <c r="E65" s="84"/>
      <c r="F65" s="84"/>
      <c r="G65" s="84"/>
    </row>
    <row r="66" spans="2:7" ht="14.25" customHeight="1">
      <c r="B66" s="8"/>
      <c r="C66" s="84"/>
      <c r="D66" s="84"/>
      <c r="E66" s="84"/>
      <c r="F66" s="84"/>
      <c r="G66" s="84"/>
    </row>
    <row r="67" spans="2:7" ht="14.25" customHeight="1">
      <c r="B67" s="8"/>
      <c r="C67" s="84"/>
      <c r="D67" s="84"/>
      <c r="E67" s="84"/>
      <c r="F67" s="84"/>
      <c r="G67" s="84"/>
    </row>
    <row r="68" spans="2:7" ht="14.25" customHeight="1">
      <c r="B68" s="8"/>
      <c r="C68" s="84"/>
      <c r="D68" s="84"/>
      <c r="E68" s="84"/>
      <c r="F68" s="84"/>
      <c r="G68" s="84"/>
    </row>
    <row r="69" spans="2:7" ht="14.25" customHeight="1">
      <c r="B69" s="8"/>
      <c r="C69" s="84"/>
      <c r="D69" s="84"/>
      <c r="E69" s="84"/>
      <c r="F69" s="84"/>
      <c r="G69" s="84"/>
    </row>
    <row r="70" spans="2:7" ht="14.25" customHeight="1">
      <c r="B70" s="8"/>
      <c r="C70" s="84"/>
      <c r="D70" s="84"/>
      <c r="E70" s="84"/>
      <c r="F70" s="84"/>
      <c r="G70" s="84"/>
    </row>
    <row r="71" spans="2:7" ht="14.25" customHeight="1">
      <c r="B71" s="8"/>
      <c r="C71" s="84"/>
      <c r="D71" s="84"/>
      <c r="E71" s="84"/>
      <c r="F71" s="84"/>
      <c r="G71" s="84"/>
    </row>
    <row r="72" spans="2:7" ht="14.25" customHeight="1">
      <c r="B72" s="8"/>
      <c r="C72" s="84"/>
      <c r="D72" s="84"/>
      <c r="E72" s="84"/>
      <c r="F72" s="84"/>
      <c r="G72" s="84"/>
    </row>
    <row r="73" spans="2:7" ht="14.25" customHeight="1">
      <c r="B73" s="8"/>
      <c r="C73" s="84"/>
      <c r="D73" s="84"/>
      <c r="E73" s="84"/>
      <c r="F73" s="84"/>
      <c r="G73" s="84"/>
    </row>
    <row r="74" spans="2:7" ht="14.25" customHeight="1">
      <c r="B74" s="8"/>
      <c r="C74" s="84"/>
      <c r="D74" s="84"/>
      <c r="E74" s="84"/>
      <c r="F74" s="84"/>
      <c r="G74" s="84"/>
    </row>
    <row r="75" spans="2:7" ht="14.25" customHeight="1">
      <c r="B75" s="8"/>
      <c r="C75" s="84"/>
      <c r="D75" s="84"/>
      <c r="E75" s="84"/>
      <c r="F75" s="84"/>
      <c r="G75" s="84"/>
    </row>
    <row r="76" spans="2:7" ht="14.25" customHeight="1">
      <c r="B76" s="8"/>
      <c r="C76" s="84"/>
      <c r="D76" s="84"/>
      <c r="E76" s="84"/>
      <c r="F76" s="84"/>
      <c r="G76" s="84"/>
    </row>
    <row r="77" spans="2:7" ht="14.25" customHeight="1">
      <c r="B77" s="8"/>
      <c r="C77" s="84"/>
      <c r="D77" s="84"/>
      <c r="E77" s="84"/>
      <c r="F77" s="84"/>
      <c r="G77" s="84"/>
    </row>
    <row r="78" spans="2:7" ht="14.25" customHeight="1">
      <c r="B78" s="8"/>
      <c r="C78" s="84"/>
      <c r="D78" s="84"/>
      <c r="E78" s="84"/>
      <c r="F78" s="84"/>
      <c r="G78" s="84"/>
    </row>
    <row r="79" spans="2:7" ht="14.25" customHeight="1">
      <c r="B79" s="8"/>
      <c r="C79" s="84"/>
      <c r="D79" s="84"/>
      <c r="E79" s="84"/>
      <c r="F79" s="84"/>
      <c r="G79" s="84"/>
    </row>
    <row r="80" spans="2:7" ht="14.25" customHeight="1">
      <c r="B80" s="8"/>
      <c r="C80" s="84"/>
      <c r="D80" s="84"/>
      <c r="E80" s="84"/>
      <c r="F80" s="84"/>
      <c r="G80" s="84"/>
    </row>
    <row r="81" spans="2:7" ht="14.25" customHeight="1">
      <c r="B81" s="8"/>
      <c r="C81" s="84"/>
      <c r="D81" s="84"/>
      <c r="E81" s="84"/>
      <c r="F81" s="84"/>
      <c r="G81" s="84"/>
    </row>
    <row r="82" spans="2:7" ht="14.25" customHeight="1">
      <c r="B82" s="8"/>
      <c r="C82" s="84"/>
      <c r="D82" s="84"/>
      <c r="E82" s="84"/>
      <c r="F82" s="84"/>
      <c r="G82" s="84"/>
    </row>
    <row r="83" spans="2:7" ht="14.25" customHeight="1">
      <c r="B83" s="8"/>
      <c r="C83" s="84"/>
      <c r="D83" s="84"/>
      <c r="E83" s="84"/>
      <c r="F83" s="84"/>
      <c r="G83" s="84"/>
    </row>
    <row r="84" spans="2:7" ht="14.25" customHeight="1">
      <c r="B84" s="8"/>
      <c r="C84" s="84"/>
      <c r="D84" s="84"/>
      <c r="E84" s="84"/>
      <c r="F84" s="84"/>
      <c r="G84" s="84"/>
    </row>
    <row r="85" spans="2:7" ht="14.25" customHeight="1">
      <c r="B85" s="8"/>
      <c r="C85" s="84"/>
      <c r="D85" s="84"/>
      <c r="E85" s="84"/>
      <c r="F85" s="84"/>
      <c r="G85" s="84"/>
    </row>
    <row r="86" spans="2:7" ht="14.25" customHeight="1">
      <c r="B86" s="8"/>
      <c r="C86" s="84"/>
      <c r="D86" s="84"/>
      <c r="E86" s="84"/>
      <c r="F86" s="84"/>
      <c r="G86" s="84"/>
    </row>
    <row r="87" spans="2:7" ht="14.25" customHeight="1">
      <c r="B87" s="8"/>
      <c r="C87" s="84"/>
      <c r="D87" s="84"/>
      <c r="E87" s="84"/>
      <c r="F87" s="84"/>
      <c r="G87" s="84"/>
    </row>
    <row r="88" spans="2:7" ht="14.25" customHeight="1">
      <c r="B88" s="8"/>
      <c r="C88" s="84"/>
      <c r="D88" s="84"/>
      <c r="E88" s="84"/>
      <c r="F88" s="84"/>
      <c r="G88" s="84"/>
    </row>
    <row r="89" spans="2:7" ht="14.25" customHeight="1">
      <c r="B89" s="8"/>
      <c r="C89" s="84"/>
      <c r="D89" s="84"/>
      <c r="E89" s="84"/>
      <c r="F89" s="84"/>
      <c r="G89" s="84"/>
    </row>
    <row r="90" spans="2:7" ht="14.25" customHeight="1">
      <c r="B90" s="8"/>
      <c r="C90" s="84"/>
      <c r="D90" s="84"/>
      <c r="E90" s="84"/>
      <c r="F90" s="84"/>
      <c r="G90" s="84"/>
    </row>
    <row r="91" spans="2:7" ht="14.25" customHeight="1">
      <c r="B91" s="8"/>
      <c r="C91" s="84"/>
      <c r="D91" s="84"/>
      <c r="E91" s="84"/>
      <c r="F91" s="84"/>
      <c r="G91" s="84"/>
    </row>
    <row r="92" spans="2:7" ht="14.25" customHeight="1">
      <c r="B92" s="8"/>
      <c r="C92" s="84"/>
      <c r="D92" s="84"/>
      <c r="E92" s="84"/>
      <c r="F92" s="84"/>
      <c r="G92" s="84"/>
    </row>
    <row r="93" spans="2:7" ht="14.25" customHeight="1">
      <c r="B93" s="8"/>
      <c r="C93" s="84"/>
      <c r="D93" s="84"/>
      <c r="E93" s="84"/>
      <c r="F93" s="84"/>
      <c r="G93" s="84"/>
    </row>
    <row r="94" spans="2:7" ht="14.25" customHeight="1">
      <c r="B94" s="8"/>
      <c r="C94" s="84"/>
      <c r="D94" s="84"/>
      <c r="E94" s="84"/>
      <c r="F94" s="84"/>
      <c r="G94" s="84"/>
    </row>
    <row r="95" spans="2:7" ht="14.25" customHeight="1">
      <c r="B95" s="8"/>
      <c r="C95" s="84"/>
      <c r="D95" s="84"/>
      <c r="E95" s="84"/>
      <c r="F95" s="84"/>
      <c r="G95" s="84"/>
    </row>
    <row r="96" spans="2:7" ht="14.25" customHeight="1">
      <c r="B96" s="8"/>
      <c r="C96" s="84"/>
      <c r="D96" s="84"/>
      <c r="E96" s="84"/>
      <c r="F96" s="84"/>
      <c r="G96" s="84"/>
    </row>
    <row r="97" spans="2:7" ht="14.25" customHeight="1">
      <c r="B97" s="8"/>
      <c r="C97" s="84"/>
      <c r="D97" s="84"/>
      <c r="E97" s="84"/>
      <c r="F97" s="84"/>
      <c r="G97" s="84"/>
    </row>
    <row r="98" spans="2:7" ht="14.25" customHeight="1">
      <c r="B98" s="8"/>
      <c r="C98" s="84"/>
      <c r="D98" s="84"/>
      <c r="E98" s="84"/>
      <c r="F98" s="84"/>
      <c r="G98" s="84"/>
    </row>
    <row r="99" spans="2:7" ht="14.25" customHeight="1">
      <c r="B99" s="8"/>
      <c r="C99" s="84"/>
      <c r="D99" s="84"/>
      <c r="E99" s="84"/>
      <c r="F99" s="84"/>
      <c r="G99" s="84"/>
    </row>
    <row r="100" spans="2:7" ht="14.25" customHeight="1">
      <c r="B100" s="8"/>
      <c r="C100" s="84"/>
      <c r="D100" s="84"/>
      <c r="E100" s="84"/>
      <c r="F100" s="84"/>
      <c r="G100" s="84"/>
    </row>
    <row r="101" spans="2:7" ht="14.25" customHeight="1">
      <c r="B101" s="8"/>
      <c r="C101" s="84"/>
      <c r="D101" s="84"/>
      <c r="E101" s="84"/>
      <c r="F101" s="84"/>
      <c r="G101" s="84"/>
    </row>
    <row r="102" spans="2:7" ht="14.25" customHeight="1">
      <c r="B102" s="8"/>
      <c r="C102" s="84"/>
      <c r="D102" s="84"/>
      <c r="E102" s="84"/>
      <c r="F102" s="84"/>
      <c r="G102" s="84"/>
    </row>
    <row r="103" spans="2:7" ht="14.25" customHeight="1">
      <c r="B103" s="8"/>
      <c r="C103" s="84"/>
      <c r="D103" s="84"/>
      <c r="E103" s="84"/>
      <c r="F103" s="84"/>
      <c r="G103" s="84"/>
    </row>
    <row r="104" spans="2:7" ht="14.25" customHeight="1">
      <c r="B104" s="8"/>
      <c r="C104" s="84"/>
      <c r="D104" s="84"/>
      <c r="E104" s="84"/>
      <c r="F104" s="84"/>
      <c r="G104" s="84"/>
    </row>
    <row r="105" spans="2:7" ht="14.25" customHeight="1">
      <c r="B105" s="8"/>
      <c r="C105" s="84"/>
      <c r="D105" s="84"/>
      <c r="E105" s="84"/>
      <c r="F105" s="84"/>
      <c r="G105" s="84"/>
    </row>
    <row r="106" spans="2:7" ht="14.25" customHeight="1">
      <c r="B106" s="8"/>
      <c r="C106" s="84"/>
      <c r="D106" s="84"/>
      <c r="E106" s="84"/>
      <c r="F106" s="84"/>
      <c r="G106" s="84"/>
    </row>
    <row r="107" spans="2:7" ht="14.25" customHeight="1">
      <c r="B107" s="8"/>
      <c r="C107" s="84"/>
      <c r="D107" s="84"/>
      <c r="E107" s="84"/>
      <c r="F107" s="84"/>
      <c r="G107" s="84"/>
    </row>
    <row r="108" spans="2:7" ht="14.25" customHeight="1">
      <c r="B108" s="8"/>
      <c r="C108" s="84"/>
      <c r="D108" s="84"/>
      <c r="E108" s="84"/>
      <c r="F108" s="84"/>
      <c r="G108" s="84"/>
    </row>
    <row r="109" spans="2:7" ht="14.25" customHeight="1">
      <c r="B109" s="8"/>
      <c r="C109" s="84"/>
      <c r="D109" s="84"/>
      <c r="E109" s="84"/>
      <c r="F109" s="84"/>
      <c r="G109" s="84"/>
    </row>
    <row r="110" spans="2:7" ht="14.25" customHeight="1">
      <c r="B110" s="8"/>
      <c r="C110" s="84"/>
      <c r="D110" s="84"/>
      <c r="E110" s="84"/>
      <c r="F110" s="84"/>
      <c r="G110" s="84"/>
    </row>
    <row r="111" spans="2:7" ht="14.25" customHeight="1">
      <c r="B111" s="8"/>
      <c r="C111" s="84"/>
      <c r="D111" s="84"/>
      <c r="E111" s="84"/>
      <c r="F111" s="84"/>
      <c r="G111" s="84"/>
    </row>
    <row r="112" spans="2:7" ht="14.25" customHeight="1">
      <c r="B112" s="8"/>
      <c r="C112" s="84"/>
      <c r="D112" s="84"/>
      <c r="E112" s="84"/>
      <c r="F112" s="84"/>
      <c r="G112" s="84"/>
    </row>
    <row r="113" spans="2:7" ht="14.25" customHeight="1">
      <c r="B113" s="8"/>
      <c r="C113" s="84"/>
      <c r="D113" s="84"/>
      <c r="E113" s="84"/>
      <c r="F113" s="84"/>
      <c r="G113" s="84"/>
    </row>
    <row r="114" spans="2:7" ht="14.25" customHeight="1">
      <c r="B114" s="8"/>
      <c r="C114" s="84"/>
      <c r="D114" s="84"/>
      <c r="E114" s="84"/>
      <c r="F114" s="84"/>
      <c r="G114" s="84"/>
    </row>
    <row r="115" spans="2:7" ht="14.25" customHeight="1">
      <c r="B115" s="8"/>
      <c r="C115" s="84"/>
      <c r="D115" s="84"/>
      <c r="E115" s="84"/>
      <c r="F115" s="84"/>
      <c r="G115" s="84"/>
    </row>
    <row r="116" spans="2:7" ht="14.25" customHeight="1">
      <c r="B116" s="8"/>
      <c r="C116" s="84"/>
      <c r="D116" s="84"/>
      <c r="E116" s="84"/>
      <c r="F116" s="84"/>
      <c r="G116" s="84"/>
    </row>
    <row r="117" spans="2:7" ht="14.25" customHeight="1">
      <c r="B117" s="8"/>
      <c r="C117" s="84"/>
      <c r="D117" s="84"/>
      <c r="E117" s="84"/>
      <c r="F117" s="84"/>
      <c r="G117" s="84"/>
    </row>
    <row r="118" spans="2:7" ht="14.25" customHeight="1">
      <c r="B118" s="8"/>
      <c r="C118" s="84"/>
      <c r="D118" s="84"/>
      <c r="E118" s="84"/>
      <c r="F118" s="84"/>
      <c r="G118" s="84"/>
    </row>
    <row r="119" spans="2:7" ht="14.25" customHeight="1">
      <c r="B119" s="8"/>
      <c r="C119" s="84"/>
      <c r="D119" s="84"/>
      <c r="E119" s="84"/>
      <c r="F119" s="84"/>
      <c r="G119" s="84"/>
    </row>
    <row r="120" spans="2:7" ht="14.25" customHeight="1">
      <c r="B120" s="8"/>
      <c r="C120" s="84"/>
      <c r="D120" s="84"/>
      <c r="E120" s="84"/>
      <c r="F120" s="84"/>
      <c r="G120" s="84"/>
    </row>
    <row r="121" spans="2:7" ht="14.25" customHeight="1">
      <c r="B121" s="8"/>
      <c r="C121" s="84"/>
      <c r="D121" s="84"/>
      <c r="E121" s="84"/>
      <c r="F121" s="84"/>
      <c r="G121" s="84"/>
    </row>
    <row r="122" spans="2:7" ht="14.25" customHeight="1">
      <c r="B122" s="8"/>
      <c r="C122" s="84"/>
      <c r="D122" s="84"/>
      <c r="E122" s="84"/>
      <c r="F122" s="84"/>
      <c r="G122" s="84"/>
    </row>
    <row r="123" spans="2:7" ht="14.25" customHeight="1">
      <c r="B123" s="8"/>
      <c r="C123" s="84"/>
      <c r="D123" s="84"/>
      <c r="E123" s="84"/>
      <c r="F123" s="84"/>
      <c r="G123" s="84"/>
    </row>
    <row r="124" spans="2:7" ht="14.25" customHeight="1">
      <c r="B124" s="8"/>
      <c r="C124" s="84"/>
      <c r="D124" s="84"/>
      <c r="E124" s="84"/>
      <c r="F124" s="84"/>
      <c r="G124" s="84"/>
    </row>
    <row r="125" spans="2:7" ht="14.25" customHeight="1">
      <c r="B125" s="8"/>
      <c r="C125" s="84"/>
      <c r="D125" s="84"/>
      <c r="E125" s="84"/>
      <c r="F125" s="84"/>
      <c r="G125" s="84"/>
    </row>
    <row r="126" spans="2:7" ht="14.25" customHeight="1">
      <c r="B126" s="8"/>
      <c r="C126" s="84"/>
      <c r="D126" s="84"/>
      <c r="E126" s="84"/>
      <c r="F126" s="84"/>
      <c r="G126" s="84"/>
    </row>
    <row r="127" spans="2:7" ht="14.25" customHeight="1">
      <c r="B127" s="8"/>
      <c r="C127" s="84"/>
      <c r="D127" s="84"/>
      <c r="E127" s="84"/>
      <c r="F127" s="84"/>
      <c r="G127" s="84"/>
    </row>
    <row r="128" spans="2:7" ht="14.25" customHeight="1">
      <c r="B128" s="8"/>
      <c r="C128" s="84"/>
      <c r="D128" s="84"/>
      <c r="E128" s="84"/>
      <c r="F128" s="84"/>
      <c r="G128" s="84"/>
    </row>
    <row r="129" spans="2:7" ht="14.25" customHeight="1">
      <c r="B129" s="8"/>
      <c r="C129" s="84"/>
      <c r="D129" s="84"/>
      <c r="E129" s="84"/>
      <c r="F129" s="84"/>
      <c r="G129" s="84"/>
    </row>
    <row r="130" spans="2:7" ht="14.25" customHeight="1">
      <c r="B130" s="8"/>
      <c r="C130" s="84"/>
      <c r="D130" s="84"/>
      <c r="E130" s="84"/>
      <c r="F130" s="84"/>
      <c r="G130" s="84"/>
    </row>
    <row r="131" spans="2:7" ht="14.25" customHeight="1">
      <c r="B131" s="8"/>
      <c r="C131" s="84"/>
      <c r="D131" s="84"/>
      <c r="E131" s="84"/>
      <c r="F131" s="84"/>
      <c r="G131" s="84"/>
    </row>
    <row r="132" spans="2:7" ht="14.25" customHeight="1">
      <c r="B132" s="8"/>
      <c r="C132" s="84"/>
      <c r="D132" s="84"/>
      <c r="E132" s="84"/>
      <c r="F132" s="84"/>
      <c r="G132" s="84"/>
    </row>
    <row r="133" spans="2:7" ht="14.25" customHeight="1">
      <c r="B133" s="8"/>
      <c r="C133" s="84"/>
      <c r="D133" s="84"/>
      <c r="E133" s="84"/>
      <c r="F133" s="84"/>
      <c r="G133" s="84"/>
    </row>
    <row r="134" spans="2:7" ht="14.25" customHeight="1">
      <c r="B134" s="8"/>
      <c r="C134" s="84"/>
      <c r="D134" s="84"/>
      <c r="E134" s="84"/>
      <c r="F134" s="84"/>
      <c r="G134" s="84"/>
    </row>
    <row r="135" spans="2:7" ht="14.25" customHeight="1">
      <c r="B135" s="8"/>
      <c r="C135" s="84"/>
      <c r="D135" s="84"/>
      <c r="E135" s="84"/>
      <c r="F135" s="84"/>
      <c r="G135" s="84"/>
    </row>
    <row r="136" spans="2:7" ht="14.25" customHeight="1">
      <c r="B136" s="8"/>
      <c r="C136" s="84"/>
      <c r="D136" s="84"/>
      <c r="E136" s="84"/>
      <c r="F136" s="84"/>
      <c r="G136" s="84"/>
    </row>
    <row r="137" spans="2:7" ht="14.25" customHeight="1">
      <c r="B137" s="8"/>
      <c r="C137" s="84"/>
      <c r="D137" s="84"/>
      <c r="E137" s="84"/>
      <c r="F137" s="84"/>
      <c r="G137" s="84"/>
    </row>
    <row r="138" spans="2:7" ht="14.25" customHeight="1">
      <c r="B138" s="8"/>
      <c r="C138" s="84"/>
      <c r="D138" s="84"/>
      <c r="E138" s="84"/>
      <c r="F138" s="84"/>
      <c r="G138" s="84"/>
    </row>
    <row r="139" spans="2:7" ht="14.25" customHeight="1">
      <c r="B139" s="8"/>
      <c r="C139" s="84"/>
      <c r="D139" s="84"/>
      <c r="E139" s="84"/>
      <c r="F139" s="84"/>
      <c r="G139" s="84"/>
    </row>
    <row r="140" spans="2:7" ht="14.25" customHeight="1">
      <c r="B140" s="8"/>
      <c r="C140" s="84"/>
      <c r="D140" s="84"/>
      <c r="E140" s="84"/>
      <c r="F140" s="84"/>
      <c r="G140" s="84"/>
    </row>
    <row r="141" spans="2:7" ht="14.25" customHeight="1">
      <c r="B141" s="8"/>
      <c r="C141" s="84"/>
      <c r="D141" s="84"/>
      <c r="E141" s="84"/>
      <c r="F141" s="84"/>
      <c r="G141" s="84"/>
    </row>
    <row r="142" spans="2:7" ht="14.25" customHeight="1">
      <c r="B142" s="8"/>
      <c r="C142" s="84"/>
      <c r="D142" s="84"/>
      <c r="E142" s="84"/>
      <c r="F142" s="84"/>
      <c r="G142" s="84"/>
    </row>
    <row r="143" spans="2:7" ht="14.25" customHeight="1">
      <c r="B143" s="8"/>
      <c r="C143" s="84"/>
      <c r="D143" s="84"/>
      <c r="E143" s="84"/>
      <c r="F143" s="84"/>
      <c r="G143" s="84"/>
    </row>
    <row r="144" spans="2:7" ht="14.25" customHeight="1">
      <c r="B144" s="8"/>
      <c r="C144" s="84"/>
      <c r="D144" s="84"/>
      <c r="E144" s="84"/>
      <c r="F144" s="84"/>
      <c r="G144" s="84"/>
    </row>
    <row r="145" spans="2:7" ht="14.25" customHeight="1">
      <c r="B145" s="8"/>
      <c r="C145" s="84"/>
      <c r="D145" s="84"/>
      <c r="E145" s="84"/>
      <c r="F145" s="84"/>
      <c r="G145" s="84"/>
    </row>
    <row r="146" spans="2:7" ht="14.25" customHeight="1">
      <c r="B146" s="8"/>
      <c r="C146" s="84"/>
      <c r="D146" s="84"/>
      <c r="E146" s="84"/>
      <c r="F146" s="84"/>
      <c r="G146" s="84"/>
    </row>
    <row r="147" spans="2:7" ht="14.25" customHeight="1">
      <c r="B147" s="8"/>
      <c r="C147" s="84"/>
      <c r="D147" s="84"/>
      <c r="E147" s="84"/>
      <c r="F147" s="84"/>
      <c r="G147" s="84"/>
    </row>
    <row r="148" spans="2:7" ht="14.25" customHeight="1">
      <c r="B148" s="8"/>
      <c r="C148" s="84"/>
      <c r="D148" s="84"/>
      <c r="E148" s="84"/>
      <c r="F148" s="84"/>
      <c r="G148" s="84"/>
    </row>
    <row r="149" spans="2:7" ht="14.25" customHeight="1">
      <c r="B149" s="8"/>
      <c r="C149" s="84"/>
      <c r="D149" s="84"/>
      <c r="E149" s="84"/>
      <c r="F149" s="84"/>
      <c r="G149" s="84"/>
    </row>
    <row r="150" spans="2:7" ht="14.25" customHeight="1">
      <c r="B150" s="8"/>
      <c r="C150" s="84"/>
      <c r="D150" s="84"/>
      <c r="E150" s="84"/>
      <c r="F150" s="84"/>
      <c r="G150" s="84"/>
    </row>
    <row r="151" spans="2:7" ht="14.25" customHeight="1">
      <c r="B151" s="8"/>
      <c r="C151" s="84"/>
      <c r="D151" s="84"/>
      <c r="E151" s="84"/>
      <c r="F151" s="84"/>
      <c r="G151" s="84"/>
    </row>
    <row r="152" spans="2:7" ht="14.25" customHeight="1">
      <c r="B152" s="8"/>
      <c r="C152" s="84"/>
      <c r="D152" s="84"/>
      <c r="E152" s="84"/>
      <c r="F152" s="84"/>
      <c r="G152" s="84"/>
    </row>
    <row r="153" spans="2:7" ht="14.25" customHeight="1">
      <c r="B153" s="8"/>
      <c r="C153" s="84"/>
      <c r="D153" s="84"/>
      <c r="E153" s="84"/>
      <c r="F153" s="84"/>
      <c r="G153" s="84"/>
    </row>
    <row r="154" spans="2:7" ht="14.25" customHeight="1">
      <c r="B154" s="8"/>
      <c r="C154" s="84"/>
      <c r="D154" s="84"/>
      <c r="E154" s="84"/>
      <c r="F154" s="84"/>
      <c r="G154" s="84"/>
    </row>
    <row r="155" spans="2:7" ht="14.25" customHeight="1">
      <c r="B155" s="8"/>
      <c r="C155" s="84"/>
      <c r="D155" s="84"/>
      <c r="E155" s="84"/>
      <c r="F155" s="84"/>
      <c r="G155" s="84"/>
    </row>
    <row r="156" spans="2:7" ht="14.25" customHeight="1">
      <c r="B156" s="8"/>
      <c r="C156" s="84"/>
      <c r="D156" s="84"/>
      <c r="E156" s="84"/>
      <c r="F156" s="84"/>
      <c r="G156" s="84"/>
    </row>
    <row r="157" spans="2:7" ht="14.25" customHeight="1">
      <c r="B157" s="8"/>
      <c r="C157" s="84"/>
      <c r="D157" s="84"/>
      <c r="E157" s="84"/>
      <c r="F157" s="84"/>
      <c r="G157" s="84"/>
    </row>
    <row r="158" spans="2:7" ht="14.25" customHeight="1">
      <c r="B158" s="8"/>
      <c r="C158" s="84"/>
      <c r="D158" s="84"/>
      <c r="E158" s="84"/>
      <c r="F158" s="84"/>
      <c r="G158" s="84"/>
    </row>
    <row r="159" spans="2:7" ht="14.25" customHeight="1">
      <c r="B159" s="8"/>
      <c r="C159" s="84"/>
      <c r="D159" s="84"/>
      <c r="E159" s="84"/>
      <c r="F159" s="84"/>
      <c r="G159" s="84"/>
    </row>
    <row r="160" spans="2:7" ht="14.25" customHeight="1">
      <c r="B160" s="8"/>
      <c r="C160" s="84"/>
      <c r="D160" s="84"/>
      <c r="E160" s="84"/>
      <c r="F160" s="84"/>
      <c r="G160" s="84"/>
    </row>
    <row r="161" spans="2:7" ht="14.25" customHeight="1">
      <c r="B161" s="8"/>
      <c r="C161" s="84"/>
      <c r="D161" s="84"/>
      <c r="E161" s="84"/>
      <c r="F161" s="84"/>
      <c r="G161" s="84"/>
    </row>
    <row r="162" spans="2:7" ht="14.25" customHeight="1">
      <c r="B162" s="8"/>
      <c r="C162" s="84"/>
      <c r="D162" s="84"/>
      <c r="E162" s="84"/>
      <c r="F162" s="84"/>
      <c r="G162" s="84"/>
    </row>
    <row r="163" spans="2:7" ht="14.25" customHeight="1">
      <c r="B163" s="8"/>
      <c r="C163" s="84"/>
      <c r="D163" s="84"/>
      <c r="E163" s="84"/>
      <c r="F163" s="84"/>
      <c r="G163" s="84"/>
    </row>
    <row r="164" spans="2:7" ht="14.25" customHeight="1">
      <c r="B164" s="8"/>
      <c r="C164" s="84"/>
      <c r="D164" s="84"/>
      <c r="E164" s="84"/>
      <c r="F164" s="84"/>
      <c r="G164" s="84"/>
    </row>
    <row r="165" spans="2:7" ht="14.25" customHeight="1">
      <c r="B165" s="8"/>
      <c r="C165" s="84"/>
      <c r="D165" s="84"/>
      <c r="E165" s="84"/>
      <c r="F165" s="84"/>
      <c r="G165" s="84"/>
    </row>
    <row r="166" spans="2:7" ht="14.25" customHeight="1">
      <c r="B166" s="8"/>
      <c r="C166" s="84"/>
      <c r="D166" s="84"/>
      <c r="E166" s="84"/>
      <c r="F166" s="84"/>
      <c r="G166" s="84"/>
    </row>
    <row r="167" spans="2:7" ht="14.25" customHeight="1">
      <c r="B167" s="8"/>
      <c r="C167" s="84"/>
      <c r="D167" s="84"/>
      <c r="E167" s="84"/>
      <c r="F167" s="84"/>
      <c r="G167" s="84"/>
    </row>
    <row r="168" spans="2:7" ht="14.25" customHeight="1">
      <c r="B168" s="8"/>
      <c r="C168" s="84"/>
      <c r="D168" s="84"/>
      <c r="E168" s="84"/>
      <c r="F168" s="84"/>
      <c r="G168" s="84"/>
    </row>
    <row r="169" spans="2:7" ht="14.25" customHeight="1">
      <c r="B169" s="8"/>
      <c r="C169" s="84"/>
      <c r="D169" s="84"/>
      <c r="E169" s="84"/>
      <c r="F169" s="84"/>
      <c r="G169" s="84"/>
    </row>
    <row r="170" spans="2:7" ht="14.25" customHeight="1">
      <c r="B170" s="8"/>
      <c r="C170" s="84"/>
      <c r="D170" s="84"/>
      <c r="E170" s="84"/>
      <c r="F170" s="84"/>
      <c r="G170" s="84"/>
    </row>
    <row r="171" spans="2:7" ht="14.25" customHeight="1">
      <c r="B171" s="8"/>
      <c r="C171" s="84"/>
      <c r="D171" s="84"/>
      <c r="E171" s="84"/>
      <c r="F171" s="84"/>
      <c r="G171" s="84"/>
    </row>
    <row r="172" spans="2:7" ht="14.25" customHeight="1">
      <c r="B172" s="8"/>
      <c r="C172" s="84"/>
      <c r="D172" s="84"/>
      <c r="E172" s="84"/>
      <c r="F172" s="84"/>
      <c r="G172" s="84"/>
    </row>
    <row r="173" spans="2:7" ht="14.25" customHeight="1">
      <c r="B173" s="8"/>
      <c r="C173" s="84"/>
      <c r="D173" s="84"/>
      <c r="E173" s="84"/>
      <c r="F173" s="84"/>
      <c r="G173" s="84"/>
    </row>
    <row r="174" spans="2:7" ht="14.25" customHeight="1">
      <c r="B174" s="8"/>
      <c r="C174" s="84"/>
      <c r="D174" s="84"/>
      <c r="E174" s="84"/>
      <c r="F174" s="84"/>
      <c r="G174" s="84"/>
    </row>
    <row r="175" spans="2:7" ht="14.25" customHeight="1">
      <c r="B175" s="8"/>
      <c r="C175" s="84"/>
      <c r="D175" s="84"/>
      <c r="E175" s="84"/>
      <c r="F175" s="84"/>
      <c r="G175" s="84"/>
    </row>
    <row r="176" spans="2:7" ht="14.25" customHeight="1">
      <c r="B176" s="8"/>
      <c r="C176" s="84"/>
      <c r="D176" s="84"/>
      <c r="E176" s="84"/>
      <c r="F176" s="84"/>
      <c r="G176" s="84"/>
    </row>
    <row r="177" spans="2:7" ht="14.25" customHeight="1">
      <c r="B177" s="8"/>
      <c r="C177" s="84"/>
      <c r="D177" s="84"/>
      <c r="E177" s="84"/>
      <c r="F177" s="84"/>
      <c r="G177" s="84"/>
    </row>
    <row r="178" spans="2:7" ht="14.25" customHeight="1">
      <c r="B178" s="8"/>
      <c r="C178" s="84"/>
      <c r="D178" s="84"/>
      <c r="E178" s="84"/>
      <c r="F178" s="84"/>
      <c r="G178" s="84"/>
    </row>
    <row r="179" spans="2:7" ht="14.25" customHeight="1">
      <c r="B179" s="8"/>
      <c r="C179" s="84"/>
      <c r="D179" s="84"/>
      <c r="E179" s="84"/>
      <c r="F179" s="84"/>
      <c r="G179" s="84"/>
    </row>
    <row r="180" spans="2:7" ht="14.25" customHeight="1">
      <c r="B180" s="8"/>
      <c r="C180" s="84"/>
      <c r="D180" s="84"/>
      <c r="E180" s="84"/>
      <c r="F180" s="84"/>
      <c r="G180" s="84"/>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J49" xr:uid="{00000000-0009-0000-0000-000004000000}">
    <filterColumn colId="1">
      <filters>
        <filter val="Valvula anular 24&quot;"/>
        <filter val="Válvula de compuerta de vástago no ascendente 8&quot; (200 mm) Sello de Bronce"/>
        <filter val="Válvula de retención (Cheque) de 24&quot;"/>
        <filter val="Válvula de retención (Cheque) de 36&quot;"/>
        <filter val="Válvula mariposa de 10&quot;  PN 10"/>
        <filter val="Válvula mariposa de 10&quot; PN 25"/>
        <filter val="Válvula mariposa de 12&quot;"/>
        <filter val="Válvula mariposa de 14&quot; PN 10"/>
        <filter val="Válvula mariposa de 20&quot;"/>
        <filter val="Válvula mariposa de 24&quot; PN16"/>
        <filter val="Válvula mariposa de 32&quot;"/>
        <filter val="Válvula mariposa de 6&quot;"/>
        <filter val="Válvula Mariposa doble excentricidad con contrapeso hidáulico PN40 36&quot; Cierre automático"/>
        <filter val="Válvula reguladora de nivel de 14&quot;"/>
        <filter val="Válvula ventosa (cámara doble) 6&quot; Brida"/>
      </filters>
    </filterColumn>
  </autoFilter>
  <mergeCells count="3">
    <mergeCell ref="C1:K1"/>
    <mergeCell ref="C2:K2"/>
    <mergeCell ref="K4:K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PRESUPUESTO OFICIAL (Entidad)</vt:lpstr>
      <vt:lpstr>PROPUESTA ECONOMICA (Proponent)</vt:lpstr>
      <vt:lpstr>FORMATO APU</vt:lpstr>
      <vt:lpstr>ITEMS SELECCIONADOS</vt:lpstr>
      <vt:lpstr>OPERACIONES </vt:lpstr>
      <vt:lpstr>FORMATO APU!Área_de_impresión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Ernesto Correa Valderrama</dc:creator>
  <cp:lastModifiedBy>USUARIO</cp:lastModifiedBy>
  <cp:lastPrinted>2022-04-18T13:50:24Z</cp:lastPrinted>
  <dcterms:created xsi:type="dcterms:W3CDTF">2006-06-27T16:47:25Z</dcterms:created>
  <dcterms:modified xsi:type="dcterms:W3CDTF">2022-04-18T17:13:03Z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0x010100F2E0F32964D9B84EA054B84E5D4157A0</vt:lpwstr>
  </property>
</Properties>
</file>